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Бюджетный\Бородулина_СА\Дотация на 2024-2026 на размещение на сайте\Расчет дотаций МР(ГО) 2024_2026\2024\"/>
    </mc:Choice>
  </mc:AlternateContent>
  <bookViews>
    <workbookView xWindow="0" yWindow="0" windowWidth="28800" windowHeight="11535"/>
  </bookViews>
  <sheets>
    <sheet name="Лист1" sheetId="1" r:id="rId1"/>
  </sheets>
  <definedNames>
    <definedName name="_xlnm.Print_Area" localSheetId="0">Лист1!$B$1:$Q$36</definedName>
  </definedNames>
  <calcPr calcId="152511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0" i="1" l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9" i="1"/>
  <c r="P36" i="1" l="1"/>
  <c r="Q36" i="1" l="1"/>
  <c r="F36" i="1"/>
  <c r="K36" i="1"/>
  <c r="G36" i="1"/>
  <c r="H36" i="1"/>
  <c r="D36" i="1"/>
</calcChain>
</file>

<file path=xl/sharedStrings.xml><?xml version="1.0" encoding="utf-8"?>
<sst xmlns="http://schemas.openxmlformats.org/spreadsheetml/2006/main" count="128" uniqueCount="92">
  <si>
    <t>Код</t>
  </si>
  <si>
    <t>Наименование</t>
  </si>
  <si>
    <t>Численность постоянного населения</t>
  </si>
  <si>
    <t>ИБР (очередной финансовый год)</t>
  </si>
  <si>
    <t>Налоговый потенциал МР(ГО) на очередной финансовый год</t>
  </si>
  <si>
    <t>Налоговый потенциал МР(ГО) по прочим видам налогов на очередной финансовый год</t>
  </si>
  <si>
    <t>Налоговый потенциал МР(ГО)</t>
  </si>
  <si>
    <t>Индекс налогового потенциала МР(ГО)</t>
  </si>
  <si>
    <t>Критерий выравнивания</t>
  </si>
  <si>
    <t>Единица измерения</t>
  </si>
  <si>
    <t>человек</t>
  </si>
  <si>
    <t>тысяча рублей</t>
  </si>
  <si>
    <t>Формула вычисления</t>
  </si>
  <si>
    <t>гр01</t>
  </si>
  <si>
    <t>гр02</t>
  </si>
  <si>
    <t>гр03</t>
  </si>
  <si>
    <t>гр04</t>
  </si>
  <si>
    <t>гр10</t>
  </si>
  <si>
    <t>1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</si>
  <si>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</si>
  <si>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</si>
  <si>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</si>
  <si>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</si>
  <si>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</si>
  <si>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</si>
  <si>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</si>
  <si>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</si>
  <si>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</si>
  <si>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</si>
  <si>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</si>
  <si>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</si>
  <si>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07</t>
  </si>
  <si>
    <t>МР Фуpмановский</t>
  </si>
  <si>
    <t>08</t>
  </si>
  <si>
    <t>МР Верхнеландеховский</t>
  </si>
  <si>
    <t>09</t>
  </si>
  <si>
    <t>МР Вичугский</t>
  </si>
  <si>
    <t>10</t>
  </si>
  <si>
    <t>МР Гаврилово-Посадский</t>
  </si>
  <si>
    <t>11</t>
  </si>
  <si>
    <t>МР Заволжский</t>
  </si>
  <si>
    <t>12</t>
  </si>
  <si>
    <t>МР Ивановский</t>
  </si>
  <si>
    <t>13</t>
  </si>
  <si>
    <t>МР Ильинский</t>
  </si>
  <si>
    <t>14</t>
  </si>
  <si>
    <t>МР Кинешемский</t>
  </si>
  <si>
    <t>15</t>
  </si>
  <si>
    <t>МР Комсомольский</t>
  </si>
  <si>
    <t>16</t>
  </si>
  <si>
    <t>МР Лежневский</t>
  </si>
  <si>
    <t>17</t>
  </si>
  <si>
    <t>МР Лухский</t>
  </si>
  <si>
    <t>18</t>
  </si>
  <si>
    <t>МР Палехский</t>
  </si>
  <si>
    <t>19</t>
  </si>
  <si>
    <t>МР Пестяковский</t>
  </si>
  <si>
    <t>20</t>
  </si>
  <si>
    <t>МР Пpиволжский</t>
  </si>
  <si>
    <t>21</t>
  </si>
  <si>
    <t>МР Пучежский</t>
  </si>
  <si>
    <t>22</t>
  </si>
  <si>
    <t>МР Родниковский</t>
  </si>
  <si>
    <t>23</t>
  </si>
  <si>
    <t>МР Савинский</t>
  </si>
  <si>
    <t>24</t>
  </si>
  <si>
    <t>МР Тейковский</t>
  </si>
  <si>
    <t>25</t>
  </si>
  <si>
    <t>МР Шуйский</t>
  </si>
  <si>
    <t>26</t>
  </si>
  <si>
    <t>МР Южский</t>
  </si>
  <si>
    <t>27</t>
  </si>
  <si>
    <t>МР Юpьевецкий</t>
  </si>
  <si>
    <t>Итого</t>
  </si>
  <si>
    <t>X</t>
  </si>
  <si>
    <t>Расчетный общий размер дотации МР(ГО) на очередной финансовый год</t>
  </si>
  <si>
    <t>Дотация МР и ГО, утвержденная Законом обюджете на первый год планового периода</t>
  </si>
  <si>
    <t>Отклонение размера дотации МР(ГО) от дотации, утвержденной Законом о бюджете на первый год планового периода</t>
  </si>
  <si>
    <t>Окончательный размер дотации из ОБ на очередной финансовый год</t>
  </si>
  <si>
    <t xml:space="preserve">204.1.05 Расчет  дотации на выравнивание бюджетной обеспеченности МР(ГО) на 2024 год </t>
  </si>
  <si>
    <t>Уровень бюджетной обеспеченности МР(ГО)</t>
  </si>
  <si>
    <t>гр05=гр03+гр04</t>
  </si>
  <si>
    <t>гр06=(гр05/СУММ(гр05))/(гр01/СУММ(гр01))</t>
  </si>
  <si>
    <t>гр07=гр06/гр02</t>
  </si>
  <si>
    <t xml:space="preserve">гр09=ЕСЛИ[гр08&gt;гр07;СУММ(гр05)/СУММ(гр01)*(гр08-гр07)*гр02*гр01;0]
</t>
  </si>
  <si>
    <t>гр11=гр09-гр10</t>
  </si>
  <si>
    <t>гр12=ЕСЛИ[гр11&lt;0;гр10;гр09]</t>
  </si>
  <si>
    <t>гр08=1.47</t>
  </si>
  <si>
    <t>Дотации, отражающие отдельные показатели (условия)</t>
  </si>
  <si>
    <t>гр13</t>
  </si>
  <si>
    <t>гр14=гр12+гр13</t>
  </si>
  <si>
    <t xml:space="preserve">Всего дотации из ОБ на 2024 год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</si>
</sst>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0000"/>
    <numFmt numFmtId="165" formatCode="#,##0.0"/>
    <numFmt numFmtId="166" formatCode="#,##0.00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6">
    <xf numFmtId="0" fontId="0" fillId="0" borderId="0" xfId="0"/>
    <xf numFmtId="0" fontId="18" fillId="33" borderId="0" xfId="0" applyFont="1" applyFill="1"/>
    <xf numFmtId="0" fontId="20" fillId="33" borderId="0" xfId="0" applyFont="1" applyFill="1" applyAlignment="1">
      <alignment horizontal="center" vertical="center" wrapText="1"/>
    </xf>
    <xf numFmtId="0" fontId="18" fillId="33" borderId="10" xfId="0" applyFont="1" applyFill="1" applyBorder="1"/>
    <xf numFmtId="0" fontId="18" fillId="33" borderId="11" xfId="0" applyFont="1" applyFill="1" applyBorder="1"/>
    <xf numFmtId="0" fontId="18" fillId="33" borderId="12" xfId="0" applyFont="1" applyFill="1" applyBorder="1"/>
    <xf numFmtId="0" fontId="18" fillId="33" borderId="15" xfId="0" applyFont="1" applyFill="1" applyBorder="1" applyAlignment="1">
      <alignment horizontal="right"/>
    </xf>
    <xf numFmtId="0" fontId="18" fillId="33" borderId="15" xfId="0" applyFont="1" applyFill="1" applyBorder="1" applyAlignment="1">
      <alignment horizontal="center" vertical="center" wrapText="1"/>
    </xf>
    <xf numFmtId="0" fontId="18" fillId="33" borderId="14" xfId="0" applyFont="1" applyFill="1" applyBorder="1"/>
    <xf numFmtId="0" fontId="21" fillId="33" borderId="11" xfId="0" applyFont="1" applyFill="1" applyBorder="1"/>
    <xf numFmtId="0" fontId="18" fillId="33" borderId="15" xfId="0" applyFont="1" applyFill="1" applyBorder="1" applyAlignment="1">
      <alignment horizontal="left" vertical="top" shrinkToFit="1"/>
    </xf>
    <xf numFmtId="0" fontId="18" fillId="33" borderId="15" xfId="0" applyFont="1" applyFill="1" applyBorder="1" applyAlignment="1">
      <alignment horizontal="left" vertical="top" wrapText="1"/>
    </xf>
    <xf numFmtId="3" fontId="18" fillId="34" borderId="15" xfId="0" applyNumberFormat="1" applyFont="1" applyFill="1" applyBorder="1" applyAlignment="1" applyProtection="1">
      <alignment horizontal="right" vertical="top" shrinkToFit="1"/>
      <protection locked="0"/>
    </xf>
    <xf numFmtId="164" fontId="18" fillId="34" borderId="15" xfId="0" applyNumberFormat="1" applyFont="1" applyFill="1" applyBorder="1" applyAlignment="1" applyProtection="1">
      <alignment horizontal="right" vertical="top" shrinkToFit="1"/>
      <protection locked="0"/>
    </xf>
    <xf numFmtId="165" fontId="18" fillId="34" borderId="15" xfId="0" applyNumberFormat="1" applyFont="1" applyFill="1" applyBorder="1" applyAlignment="1" applyProtection="1">
      <alignment horizontal="right" vertical="top" shrinkToFit="1"/>
      <protection locked="0"/>
    </xf>
    <xf numFmtId="166" fontId="18" fillId="34" borderId="15" xfId="0" applyNumberFormat="1" applyFont="1" applyFill="1" applyBorder="1" applyAlignment="1" applyProtection="1">
      <alignment horizontal="right" vertical="top" shrinkToFit="1"/>
      <protection locked="0"/>
    </xf>
    <xf numFmtId="0" fontId="18" fillId="33" borderId="15" xfId="0" applyFont="1" applyFill="1" applyBorder="1"/>
    <xf numFmtId="0" fontId="20" fillId="33" borderId="15" xfId="0" applyFont="1" applyFill="1" applyBorder="1" applyAlignment="1">
      <alignment horizontal="right" vertical="top" wrapText="1"/>
    </xf>
    <xf numFmtId="3" fontId="18" fillId="33" borderId="15" xfId="0" applyNumberFormat="1" applyFont="1" applyFill="1" applyBorder="1" applyAlignment="1">
      <alignment horizontal="right" vertical="top" shrinkToFit="1"/>
    </xf>
    <xf numFmtId="164" fontId="18" fillId="33" borderId="15" xfId="0" applyNumberFormat="1" applyFont="1" applyFill="1" applyBorder="1" applyAlignment="1">
      <alignment horizontal="right" vertical="top" shrinkToFit="1"/>
    </xf>
    <xf numFmtId="165" fontId="18" fillId="33" borderId="15" xfId="0" applyNumberFormat="1" applyFont="1" applyFill="1" applyBorder="1" applyAlignment="1">
      <alignment horizontal="right" vertical="top" shrinkToFit="1"/>
    </xf>
    <xf numFmtId="166" fontId="18" fillId="33" borderId="15" xfId="0" applyNumberFormat="1" applyFont="1" applyFill="1" applyBorder="1" applyAlignment="1">
      <alignment horizontal="right" vertical="top" shrinkToFit="1"/>
    </xf>
    <xf numFmtId="0" fontId="18" fillId="33" borderId="16" xfId="0" applyFont="1" applyFill="1" applyBorder="1"/>
    <xf numFmtId="0" fontId="18" fillId="33" borderId="16" xfId="0" applyFont="1" applyFill="1" applyBorder="1" applyAlignment="1">
      <alignment shrinkToFit="1"/>
    </xf>
    <xf numFmtId="0" fontId="21" fillId="33" borderId="16" xfId="0" applyFont="1" applyFill="1" applyBorder="1" applyAlignment="1">
      <alignment shrinkToFit="1"/>
    </xf>
    <xf numFmtId="0" fontId="18" fillId="33" borderId="0" xfId="0" applyFont="1" applyFill="1" applyAlignment="1">
      <alignment shrinkToFit="1"/>
    </xf>
    <xf numFmtId="0" fontId="18" fillId="33" borderId="0" xfId="0" applyFont="1" applyFill="1" applyAlignment="1">
      <alignment wrapText="1"/>
    </xf>
    <xf numFmtId="0" fontId="18" fillId="33" borderId="15" xfId="0" applyFont="1" applyFill="1" applyBorder="1" applyAlignment="1">
      <alignment horizontal="center" vertical="center" wrapText="1"/>
    </xf>
    <xf numFmtId="0" fontId="18" fillId="34" borderId="15" xfId="0" applyFont="1" applyFill="1" applyBorder="1" applyAlignment="1" applyProtection="1">
      <alignment horizontal="center" vertical="center" wrapText="1"/>
      <protection locked="0"/>
    </xf>
    <xf numFmtId="165" fontId="18" fillId="34" borderId="15" xfId="0" applyNumberFormat="1" applyFont="1" applyFill="1" applyBorder="1" applyAlignment="1" applyProtection="1">
      <alignment horizontal="right" vertical="top" shrinkToFit="1"/>
      <protection locked="0"/>
    </xf>
    <xf numFmtId="165" fontId="18" fillId="33" borderId="15" xfId="0" applyNumberFormat="1" applyFont="1" applyFill="1" applyBorder="1" applyAlignment="1">
      <alignment horizontal="right" vertical="top" shrinkToFit="1"/>
    </xf>
    <xf numFmtId="0" fontId="22" fillId="34" borderId="15" xfId="0" applyFont="1" applyFill="1" applyBorder="1" applyAlignment="1" applyProtection="1">
      <alignment horizontal="center" vertical="center" wrapText="1"/>
      <protection locked="0"/>
    </xf>
    <xf numFmtId="0" fontId="22" fillId="33" borderId="15" xfId="0" applyFont="1" applyFill="1" applyBorder="1" applyAlignment="1">
      <alignment horizontal="center" vertical="center"/>
    </xf>
    <xf numFmtId="0" fontId="18" fillId="0" borderId="15" xfId="0" applyFont="1" applyFill="1" applyBorder="1" applyAlignment="1" applyProtection="1">
      <alignment horizontal="center" vertical="center" wrapText="1"/>
      <protection locked="0"/>
    </xf>
    <xf numFmtId="165" fontId="23" fillId="35" borderId="15" xfId="0" applyNumberFormat="1" applyFont="1" applyFill="1" applyBorder="1" applyAlignment="1" applyProtection="1">
      <alignment horizontal="right" vertical="top" shrinkToFit="1"/>
      <protection locked="0"/>
    </xf>
    <xf numFmtId="165" fontId="24" fillId="0" borderId="15" xfId="0" applyNumberFormat="1" applyFont="1" applyBorder="1"/>
    <xf numFmtId="0" fontId="18" fillId="33" borderId="12" xfId="0" applyFont="1" applyFill="1" applyBorder="1" applyAlignment="1">
      <alignment horizontal="center" vertical="top" wrapText="1"/>
    </xf>
    <xf numFmtId="0" fontId="18" fillId="33" borderId="13" xfId="0" applyFont="1" applyFill="1" applyBorder="1" applyAlignment="1">
      <alignment horizontal="center" vertical="top" wrapText="1"/>
    </xf>
    <xf numFmtId="0" fontId="18" fillId="33" borderId="14" xfId="0" applyFont="1" applyFill="1" applyBorder="1" applyAlignment="1">
      <alignment horizontal="center" vertical="top" wrapText="1"/>
    </xf>
    <xf numFmtId="0" fontId="18" fillId="33" borderId="0" xfId="0" applyFont="1" applyFill="1"/>
    <xf numFmtId="0" fontId="18" fillId="33" borderId="10" xfId="0" applyFont="1" applyFill="1" applyBorder="1"/>
    <xf numFmtId="49" fontId="18" fillId="33" borderId="12" xfId="0" applyNumberFormat="1" applyFont="1" applyFill="1" applyBorder="1" applyAlignment="1">
      <alignment horizontal="center" vertical="top" wrapText="1" shrinkToFit="1"/>
    </xf>
    <xf numFmtId="49" fontId="18" fillId="33" borderId="13" xfId="0" applyNumberFormat="1" applyFont="1" applyFill="1" applyBorder="1" applyAlignment="1">
      <alignment horizontal="center" vertical="top" wrapText="1" shrinkToFit="1"/>
    </xf>
    <xf numFmtId="49" fontId="18" fillId="33" borderId="14" xfId="0" applyNumberFormat="1" applyFont="1" applyFill="1" applyBorder="1" applyAlignment="1">
      <alignment horizontal="center" vertical="top" wrapText="1" shrinkToFit="1"/>
    </xf>
    <xf numFmtId="0" fontId="19" fillId="33" borderId="0" xfId="0" applyFont="1" applyFill="1" applyAlignment="1">
      <alignment horizontal="center" vertical="center" wrapText="1"/>
    </xf>
    <xf numFmtId="4" fontId="18" fillId="33" borderId="15" xfId="0" applyNumberFormat="1" applyFont="1" applyFill="1" applyBorder="1" applyAlignment="1">
      <alignment horizontal="right" vertical="top" shrinkToFit="1"/>
    </xf>
  </cellXfs>
  <cellStyles count="42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tabSelected="1" topLeftCell="B1" workbookViewId="0">
      <pane xSplit="2" ySplit="8" topLeftCell="D33" activePane="bottomRight" state="frozen"/>
      <selection activeCell="B1" sqref="B1"/>
      <selection pane="topRight" activeCell="D1" sqref="D1"/>
      <selection pane="bottomLeft" activeCell="B9" sqref="B9"/>
      <selection pane="bottomRight" activeCell="Q36" sqref="Q36"/>
    </sheetView>
  </sheetViews>
  <sheetFormatPr defaultRowHeight="15" x14ac:dyDescent="0.25"/>
  <cols>
    <col min="1" max="1" width="0" hidden="1" customWidth="1"/>
    <col min="2" max="2" width="5" customWidth="1"/>
    <col min="3" max="3" width="19.140625" customWidth="1"/>
    <col min="4" max="4" width="12" customWidth="1"/>
    <col min="5" max="5" width="12.28515625" customWidth="1"/>
    <col min="6" max="6" width="12" customWidth="1"/>
    <col min="7" max="7" width="13.5703125" customWidth="1"/>
    <col min="8" max="8" width="11" customWidth="1"/>
    <col min="9" max="9" width="14.140625" customWidth="1"/>
    <col min="10" max="10" width="12.140625" customWidth="1"/>
    <col min="11" max="11" width="13.28515625" customWidth="1"/>
    <col min="12" max="12" width="16.5703125" customWidth="1"/>
    <col min="13" max="13" width="14.85546875" customWidth="1"/>
    <col min="14" max="14" width="16.28515625" customWidth="1"/>
    <col min="15" max="15" width="16.140625" customWidth="1"/>
    <col min="16" max="16" width="12.140625" customWidth="1"/>
    <col min="17" max="17" width="17.140625" customWidth="1"/>
  </cols>
  <sheetData>
    <row r="1" spans="1:17" x14ac:dyDescent="0.25">
      <c r="A1" s="1"/>
      <c r="B1" s="1"/>
      <c r="C1" s="1"/>
      <c r="D1" s="39"/>
      <c r="E1" s="39"/>
      <c r="F1" s="39"/>
      <c r="G1" s="39"/>
      <c r="H1" s="39"/>
      <c r="I1" s="39"/>
      <c r="J1" s="39"/>
      <c r="K1" s="39"/>
      <c r="L1" s="1"/>
      <c r="M1" s="1"/>
      <c r="N1" s="1"/>
      <c r="O1" s="1"/>
      <c r="P1" s="1"/>
    </row>
    <row r="2" spans="1:17" ht="18" customHeight="1" x14ac:dyDescent="0.25">
      <c r="A2" s="1"/>
      <c r="B2" s="1"/>
      <c r="C2" s="44" t="s">
        <v>79</v>
      </c>
      <c r="D2" s="44"/>
      <c r="E2" s="44"/>
      <c r="F2" s="44"/>
      <c r="G2" s="44"/>
      <c r="H2" s="44"/>
      <c r="I2" s="44"/>
      <c r="J2" s="44"/>
      <c r="K2" s="44"/>
      <c r="L2" s="44"/>
      <c r="M2" s="44"/>
      <c r="N2" s="2"/>
      <c r="O2" s="2"/>
      <c r="P2" s="2"/>
    </row>
    <row r="3" spans="1:17" x14ac:dyDescent="0.25">
      <c r="A3" s="1"/>
      <c r="B3" s="3"/>
      <c r="C3" s="3"/>
      <c r="D3" s="40"/>
      <c r="E3" s="40"/>
      <c r="F3" s="40"/>
      <c r="G3" s="40"/>
      <c r="H3" s="40"/>
      <c r="I3" s="40"/>
      <c r="J3" s="40"/>
      <c r="K3" s="40"/>
      <c r="L3" s="1"/>
      <c r="M3" s="1"/>
      <c r="N3" s="1"/>
      <c r="O3" s="1"/>
      <c r="P3" s="1"/>
    </row>
    <row r="4" spans="1:17" ht="15" customHeight="1" x14ac:dyDescent="0.25">
      <c r="A4" s="4"/>
      <c r="B4" s="41" t="s">
        <v>0</v>
      </c>
      <c r="C4" s="41" t="s">
        <v>1</v>
      </c>
      <c r="D4" s="36" t="s">
        <v>2</v>
      </c>
      <c r="E4" s="36" t="s">
        <v>3</v>
      </c>
      <c r="F4" s="36" t="s">
        <v>4</v>
      </c>
      <c r="G4" s="36" t="s">
        <v>5</v>
      </c>
      <c r="H4" s="36" t="s">
        <v>6</v>
      </c>
      <c r="I4" s="36" t="s">
        <v>7</v>
      </c>
      <c r="J4" s="36" t="s">
        <v>80</v>
      </c>
      <c r="K4" s="36" t="s">
        <v>8</v>
      </c>
      <c r="L4" s="36" t="s">
        <v>75</v>
      </c>
      <c r="M4" s="36" t="s">
        <v>76</v>
      </c>
      <c r="N4" s="36" t="s">
        <v>77</v>
      </c>
      <c r="O4" s="36" t="s">
        <v>78</v>
      </c>
      <c r="P4" s="36" t="s">
        <v>88</v>
      </c>
      <c r="Q4" s="36" t="s">
        <v>91</v>
      </c>
    </row>
    <row r="5" spans="1:17" x14ac:dyDescent="0.25">
      <c r="A5" s="4"/>
      <c r="B5" s="42"/>
      <c r="C5" s="42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</row>
    <row r="6" spans="1:17" ht="99" customHeight="1" x14ac:dyDescent="0.25">
      <c r="A6" s="4"/>
      <c r="B6" s="43"/>
      <c r="C6" s="43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</row>
    <row r="7" spans="1:17" ht="25.5" x14ac:dyDescent="0.25">
      <c r="A7" s="4"/>
      <c r="B7" s="5"/>
      <c r="C7" s="6" t="s">
        <v>9</v>
      </c>
      <c r="D7" s="7" t="s">
        <v>10</v>
      </c>
      <c r="E7" s="7"/>
      <c r="F7" s="7" t="s">
        <v>11</v>
      </c>
      <c r="G7" s="7" t="s">
        <v>11</v>
      </c>
      <c r="H7" s="7" t="s">
        <v>11</v>
      </c>
      <c r="I7" s="7"/>
      <c r="J7" s="7"/>
      <c r="K7" s="7"/>
      <c r="L7" s="27" t="s">
        <v>11</v>
      </c>
      <c r="M7" s="27" t="s">
        <v>11</v>
      </c>
      <c r="N7" s="27" t="s">
        <v>11</v>
      </c>
      <c r="O7" s="27" t="s">
        <v>11</v>
      </c>
      <c r="P7" s="27" t="s">
        <v>11</v>
      </c>
      <c r="Q7" s="32" t="s">
        <v>11</v>
      </c>
    </row>
    <row r="8" spans="1:17" ht="56.25" x14ac:dyDescent="0.25">
      <c r="A8" s="4"/>
      <c r="B8" s="8"/>
      <c r="C8" s="6" t="s">
        <v>12</v>
      </c>
      <c r="D8" s="28" t="s">
        <v>13</v>
      </c>
      <c r="E8" s="28" t="s">
        <v>14</v>
      </c>
      <c r="F8" s="28" t="s">
        <v>15</v>
      </c>
      <c r="G8" s="28" t="s">
        <v>16</v>
      </c>
      <c r="H8" s="28" t="s">
        <v>81</v>
      </c>
      <c r="I8" s="31" t="s">
        <v>82</v>
      </c>
      <c r="J8" s="28" t="s">
        <v>83</v>
      </c>
      <c r="K8" s="28" t="s">
        <v>87</v>
      </c>
      <c r="L8" s="31" t="s">
        <v>84</v>
      </c>
      <c r="M8" s="28" t="s">
        <v>17</v>
      </c>
      <c r="N8" s="28" t="s">
        <v>85</v>
      </c>
      <c r="O8" s="28" t="s">
        <v>86</v>
      </c>
      <c r="P8" s="33" t="s">
        <v>89</v>
      </c>
      <c r="Q8" s="33" t="s">
        <v>90</v>
      </c>
    </row>
    <row r="9" spans="1:17" x14ac:dyDescent="0.25">
      <c r="A9" s="9" t="s">
        <v>18</v>
      </c>
      <c r="B9" s="10" t="s">
        <v>19</v>
      </c>
      <c r="C9" s="11" t="s">
        <v>20</v>
      </c>
      <c r="D9" s="12">
        <v>30010</v>
      </c>
      <c r="E9" s="13">
        <v>0.91454500000000005</v>
      </c>
      <c r="F9" s="14">
        <v>80623.8</v>
      </c>
      <c r="G9" s="14">
        <v>6430.1</v>
      </c>
      <c r="H9" s="14">
        <v>87053.9</v>
      </c>
      <c r="I9" s="15">
        <v>0.52250182680000001</v>
      </c>
      <c r="J9" s="15">
        <v>0.57132434899999995</v>
      </c>
      <c r="K9" s="15">
        <v>1.47</v>
      </c>
      <c r="L9" s="29">
        <v>136933.1</v>
      </c>
      <c r="M9" s="29">
        <v>129066.3</v>
      </c>
      <c r="N9" s="29">
        <v>7866.8</v>
      </c>
      <c r="O9" s="29">
        <v>136933.1</v>
      </c>
      <c r="P9" s="34">
        <v>37410.600000000006</v>
      </c>
      <c r="Q9" s="35">
        <f>+O9+P9</f>
        <v>174343.7</v>
      </c>
    </row>
    <row r="10" spans="1:17" x14ac:dyDescent="0.25">
      <c r="A10" s="9" t="s">
        <v>18</v>
      </c>
      <c r="B10" s="10" t="s">
        <v>21</v>
      </c>
      <c r="C10" s="11" t="s">
        <v>22</v>
      </c>
      <c r="D10" s="12">
        <v>360687</v>
      </c>
      <c r="E10" s="13">
        <v>0.91099410000000003</v>
      </c>
      <c r="F10" s="14">
        <v>2809529</v>
      </c>
      <c r="G10" s="14">
        <v>224070.5</v>
      </c>
      <c r="H10" s="14">
        <v>3033599.5</v>
      </c>
      <c r="I10" s="15">
        <v>1.5149326681999999</v>
      </c>
      <c r="J10" s="15">
        <v>1.6629445439999999</v>
      </c>
      <c r="K10" s="15">
        <v>1.47</v>
      </c>
      <c r="L10" s="29">
        <v>0</v>
      </c>
      <c r="M10" s="29">
        <v>0</v>
      </c>
      <c r="N10" s="29">
        <v>0</v>
      </c>
      <c r="O10" s="29">
        <v>0</v>
      </c>
      <c r="P10" s="34">
        <v>409599.80000000005</v>
      </c>
      <c r="Q10" s="35">
        <f t="shared" ref="Q10:Q35" si="0">+O10+P10</f>
        <v>409599.80000000005</v>
      </c>
    </row>
    <row r="11" spans="1:17" x14ac:dyDescent="0.25">
      <c r="A11" s="9" t="s">
        <v>18</v>
      </c>
      <c r="B11" s="10" t="s">
        <v>23</v>
      </c>
      <c r="C11" s="11" t="s">
        <v>24</v>
      </c>
      <c r="D11" s="12">
        <v>75823</v>
      </c>
      <c r="E11" s="13">
        <v>0.88538830000000002</v>
      </c>
      <c r="F11" s="14">
        <v>245592.5</v>
      </c>
      <c r="G11" s="14">
        <v>19586.900000000001</v>
      </c>
      <c r="H11" s="14">
        <v>265179.40000000002</v>
      </c>
      <c r="I11" s="15">
        <v>0.62994755749999998</v>
      </c>
      <c r="J11" s="15">
        <v>0.71149297710000003</v>
      </c>
      <c r="K11" s="15">
        <v>1.47</v>
      </c>
      <c r="L11" s="29">
        <v>282701.90000000002</v>
      </c>
      <c r="M11" s="29">
        <v>257893.4</v>
      </c>
      <c r="N11" s="29">
        <v>24808.5</v>
      </c>
      <c r="O11" s="29">
        <v>282701.90000000002</v>
      </c>
      <c r="P11" s="34">
        <v>88646.700000000012</v>
      </c>
      <c r="Q11" s="35">
        <f t="shared" si="0"/>
        <v>371348.60000000003</v>
      </c>
    </row>
    <row r="12" spans="1:17" x14ac:dyDescent="0.25">
      <c r="A12" s="9" t="s">
        <v>18</v>
      </c>
      <c r="B12" s="10" t="s">
        <v>25</v>
      </c>
      <c r="C12" s="11" t="s">
        <v>26</v>
      </c>
      <c r="D12" s="12">
        <v>30592</v>
      </c>
      <c r="E12" s="13">
        <v>0.95252510000000001</v>
      </c>
      <c r="F12" s="14">
        <v>79651.5</v>
      </c>
      <c r="G12" s="14">
        <v>6352.5</v>
      </c>
      <c r="H12" s="14">
        <v>86004</v>
      </c>
      <c r="I12" s="15">
        <v>0.5063797807</v>
      </c>
      <c r="J12" s="15">
        <v>0.53161830659999998</v>
      </c>
      <c r="K12" s="15">
        <v>1.47</v>
      </c>
      <c r="L12" s="29">
        <v>151809.29999999999</v>
      </c>
      <c r="M12" s="29">
        <v>133765.79999999999</v>
      </c>
      <c r="N12" s="29">
        <v>18043.5</v>
      </c>
      <c r="O12" s="29">
        <v>151809.29999999999</v>
      </c>
      <c r="P12" s="34">
        <v>24086.5</v>
      </c>
      <c r="Q12" s="35">
        <f t="shared" si="0"/>
        <v>175895.8</v>
      </c>
    </row>
    <row r="13" spans="1:17" x14ac:dyDescent="0.25">
      <c r="A13" s="9" t="s">
        <v>18</v>
      </c>
      <c r="B13" s="10" t="s">
        <v>27</v>
      </c>
      <c r="C13" s="11" t="s">
        <v>28</v>
      </c>
      <c r="D13" s="12">
        <v>30763</v>
      </c>
      <c r="E13" s="13">
        <v>0.98972760000000004</v>
      </c>
      <c r="F13" s="14">
        <v>195426.3</v>
      </c>
      <c r="G13" s="14">
        <v>15586</v>
      </c>
      <c r="H13" s="14">
        <v>211012.3</v>
      </c>
      <c r="I13" s="15">
        <v>1.2355054405999999</v>
      </c>
      <c r="J13" s="15">
        <v>1.2483287730999999</v>
      </c>
      <c r="K13" s="15">
        <v>1.47</v>
      </c>
      <c r="L13" s="29">
        <v>37470.400000000001</v>
      </c>
      <c r="M13" s="29">
        <v>21490.5</v>
      </c>
      <c r="N13" s="29">
        <v>15979.9</v>
      </c>
      <c r="O13" s="29">
        <v>37470.400000000001</v>
      </c>
      <c r="P13" s="34">
        <v>36291.299999999996</v>
      </c>
      <c r="Q13" s="35">
        <f t="shared" si="0"/>
        <v>73761.7</v>
      </c>
    </row>
    <row r="14" spans="1:17" x14ac:dyDescent="0.25">
      <c r="A14" s="9" t="s">
        <v>18</v>
      </c>
      <c r="B14" s="10" t="s">
        <v>29</v>
      </c>
      <c r="C14" s="11" t="s">
        <v>30</v>
      </c>
      <c r="D14" s="12">
        <v>53910</v>
      </c>
      <c r="E14" s="13">
        <v>0.88806640000000003</v>
      </c>
      <c r="F14" s="14">
        <v>224625.4</v>
      </c>
      <c r="G14" s="14">
        <v>17914.7</v>
      </c>
      <c r="H14" s="14">
        <v>242540.1</v>
      </c>
      <c r="I14" s="15">
        <v>0.81036336080000004</v>
      </c>
      <c r="J14" s="15">
        <v>0.91250312</v>
      </c>
      <c r="K14" s="15">
        <v>1.47</v>
      </c>
      <c r="L14" s="29">
        <v>148180.70000000001</v>
      </c>
      <c r="M14" s="29">
        <v>144602</v>
      </c>
      <c r="N14" s="29">
        <v>3578.7</v>
      </c>
      <c r="O14" s="29">
        <v>148180.70000000001</v>
      </c>
      <c r="P14" s="34">
        <v>73330.5</v>
      </c>
      <c r="Q14" s="35">
        <f t="shared" si="0"/>
        <v>221511.2</v>
      </c>
    </row>
    <row r="15" spans="1:17" x14ac:dyDescent="0.25">
      <c r="A15" s="9" t="s">
        <v>18</v>
      </c>
      <c r="B15" s="10" t="s">
        <v>31</v>
      </c>
      <c r="C15" s="11" t="s">
        <v>32</v>
      </c>
      <c r="D15" s="12">
        <v>33904</v>
      </c>
      <c r="E15" s="13">
        <v>0.98933950000000004</v>
      </c>
      <c r="F15" s="14">
        <v>149725.6</v>
      </c>
      <c r="G15" s="14">
        <v>11941.2</v>
      </c>
      <c r="H15" s="14">
        <v>161666.79999999999</v>
      </c>
      <c r="I15" s="15">
        <v>0.85888591179999996</v>
      </c>
      <c r="J15" s="15">
        <v>0.86814072600000003</v>
      </c>
      <c r="K15" s="15">
        <v>1.47</v>
      </c>
      <c r="L15" s="29">
        <v>112079.4</v>
      </c>
      <c r="M15" s="29">
        <v>141291.9</v>
      </c>
      <c r="N15" s="29">
        <v>-29212.5</v>
      </c>
      <c r="O15" s="29">
        <v>141291.9</v>
      </c>
      <c r="P15" s="34">
        <v>25497.700000000012</v>
      </c>
      <c r="Q15" s="35">
        <f t="shared" si="0"/>
        <v>166789.6</v>
      </c>
    </row>
    <row r="16" spans="1:17" ht="38.25" x14ac:dyDescent="0.25">
      <c r="A16" s="9" t="s">
        <v>18</v>
      </c>
      <c r="B16" s="10" t="s">
        <v>33</v>
      </c>
      <c r="C16" s="11" t="s">
        <v>34</v>
      </c>
      <c r="D16" s="12">
        <v>3985</v>
      </c>
      <c r="E16" s="13">
        <v>1.2394868999999999</v>
      </c>
      <c r="F16" s="14">
        <v>6627.7</v>
      </c>
      <c r="G16" s="14">
        <v>528.6</v>
      </c>
      <c r="H16" s="14">
        <v>7156.3</v>
      </c>
      <c r="I16" s="15">
        <v>0.32346387809999999</v>
      </c>
      <c r="J16" s="15">
        <v>0.26096595140000001</v>
      </c>
      <c r="K16" s="15">
        <v>1.47</v>
      </c>
      <c r="L16" s="29">
        <v>33154.6</v>
      </c>
      <c r="M16" s="29">
        <v>31159.9</v>
      </c>
      <c r="N16" s="29">
        <v>1994.7</v>
      </c>
      <c r="O16" s="29">
        <v>33154.6</v>
      </c>
      <c r="P16" s="34">
        <v>11714.099999999999</v>
      </c>
      <c r="Q16" s="35">
        <f t="shared" si="0"/>
        <v>44868.7</v>
      </c>
    </row>
    <row r="17" spans="1:17" x14ac:dyDescent="0.25">
      <c r="A17" s="9" t="s">
        <v>18</v>
      </c>
      <c r="B17" s="10" t="s">
        <v>35</v>
      </c>
      <c r="C17" s="11" t="s">
        <v>36</v>
      </c>
      <c r="D17" s="12">
        <v>15953</v>
      </c>
      <c r="E17" s="13">
        <v>1.029827</v>
      </c>
      <c r="F17" s="14">
        <v>24754.6</v>
      </c>
      <c r="G17" s="14">
        <v>1974.3</v>
      </c>
      <c r="H17" s="14">
        <v>26728.9</v>
      </c>
      <c r="I17" s="15">
        <v>0.30178961939999999</v>
      </c>
      <c r="J17" s="15">
        <v>0.29304885130000002</v>
      </c>
      <c r="K17" s="15">
        <v>1.47</v>
      </c>
      <c r="L17" s="29">
        <v>107349.4</v>
      </c>
      <c r="M17" s="29">
        <v>96923.5</v>
      </c>
      <c r="N17" s="29">
        <v>10425.9</v>
      </c>
      <c r="O17" s="29">
        <v>107349.4</v>
      </c>
      <c r="P17" s="34">
        <v>11703.199999999997</v>
      </c>
      <c r="Q17" s="35">
        <f t="shared" si="0"/>
        <v>119052.59999999999</v>
      </c>
    </row>
    <row r="18" spans="1:17" ht="25.5" x14ac:dyDescent="0.25">
      <c r="A18" s="9" t="s">
        <v>18</v>
      </c>
      <c r="B18" s="10" t="s">
        <v>37</v>
      </c>
      <c r="C18" s="11" t="s">
        <v>38</v>
      </c>
      <c r="D18" s="12">
        <v>12202</v>
      </c>
      <c r="E18" s="13">
        <v>1.1650114</v>
      </c>
      <c r="F18" s="14">
        <v>39254.400000000001</v>
      </c>
      <c r="G18" s="14">
        <v>3130.7</v>
      </c>
      <c r="H18" s="14">
        <v>42385.1</v>
      </c>
      <c r="I18" s="15">
        <v>0.62567350980000003</v>
      </c>
      <c r="J18" s="15">
        <v>0.5370535514</v>
      </c>
      <c r="K18" s="15">
        <v>1.47</v>
      </c>
      <c r="L18" s="29">
        <v>73629.600000000006</v>
      </c>
      <c r="M18" s="29">
        <v>75342.5</v>
      </c>
      <c r="N18" s="29">
        <v>-1712.9</v>
      </c>
      <c r="O18" s="29">
        <v>75342.5</v>
      </c>
      <c r="P18" s="34">
        <v>12538.300000000003</v>
      </c>
      <c r="Q18" s="35">
        <f t="shared" si="0"/>
        <v>87880.8</v>
      </c>
    </row>
    <row r="19" spans="1:17" x14ac:dyDescent="0.25">
      <c r="A19" s="9" t="s">
        <v>18</v>
      </c>
      <c r="B19" s="10" t="s">
        <v>39</v>
      </c>
      <c r="C19" s="11" t="s">
        <v>40</v>
      </c>
      <c r="D19" s="12">
        <v>12422</v>
      </c>
      <c r="E19" s="13">
        <v>1.1722250999999999</v>
      </c>
      <c r="F19" s="14">
        <v>33230.9</v>
      </c>
      <c r="G19" s="14">
        <v>2650.3</v>
      </c>
      <c r="H19" s="14">
        <v>35881.199999999997</v>
      </c>
      <c r="I19" s="15">
        <v>0.52028464699999999</v>
      </c>
      <c r="J19" s="15">
        <v>0.44384363290000001</v>
      </c>
      <c r="K19" s="15">
        <v>1.47</v>
      </c>
      <c r="L19" s="29">
        <v>82956.5</v>
      </c>
      <c r="M19" s="29">
        <v>86323.5</v>
      </c>
      <c r="N19" s="29">
        <v>-3367</v>
      </c>
      <c r="O19" s="29">
        <v>86323.5</v>
      </c>
      <c r="P19" s="34">
        <v>16936.199999999997</v>
      </c>
      <c r="Q19" s="35">
        <f t="shared" si="0"/>
        <v>103259.7</v>
      </c>
    </row>
    <row r="20" spans="1:17" x14ac:dyDescent="0.25">
      <c r="A20" s="9" t="s">
        <v>18</v>
      </c>
      <c r="B20" s="10" t="s">
        <v>41</v>
      </c>
      <c r="C20" s="11" t="s">
        <v>42</v>
      </c>
      <c r="D20" s="12">
        <v>40427</v>
      </c>
      <c r="E20" s="13">
        <v>1.1956898</v>
      </c>
      <c r="F20" s="14">
        <v>201212.9</v>
      </c>
      <c r="G20" s="14">
        <v>16047.5</v>
      </c>
      <c r="H20" s="14">
        <v>217260.4</v>
      </c>
      <c r="I20" s="15">
        <v>0.96799839389999998</v>
      </c>
      <c r="J20" s="15">
        <v>0.80957318020000002</v>
      </c>
      <c r="K20" s="15">
        <v>1.47</v>
      </c>
      <c r="L20" s="29">
        <v>177234.9</v>
      </c>
      <c r="M20" s="29">
        <v>127833.5</v>
      </c>
      <c r="N20" s="29">
        <v>49401.4</v>
      </c>
      <c r="O20" s="29">
        <v>177234.9</v>
      </c>
      <c r="P20" s="34">
        <v>0</v>
      </c>
      <c r="Q20" s="35">
        <f t="shared" si="0"/>
        <v>177234.9</v>
      </c>
    </row>
    <row r="21" spans="1:17" x14ac:dyDescent="0.25">
      <c r="A21" s="9" t="s">
        <v>18</v>
      </c>
      <c r="B21" s="10" t="s">
        <v>43</v>
      </c>
      <c r="C21" s="11" t="s">
        <v>44</v>
      </c>
      <c r="D21" s="12">
        <v>7306</v>
      </c>
      <c r="E21" s="13">
        <v>1.2000459999999999</v>
      </c>
      <c r="F21" s="14">
        <v>22538.6</v>
      </c>
      <c r="G21" s="14">
        <v>1797.5</v>
      </c>
      <c r="H21" s="14">
        <v>24336.1</v>
      </c>
      <c r="I21" s="15">
        <v>0.59998016050000003</v>
      </c>
      <c r="J21" s="15">
        <v>0.49996430180000001</v>
      </c>
      <c r="K21" s="15">
        <v>1.47</v>
      </c>
      <c r="L21" s="29">
        <v>47217.1</v>
      </c>
      <c r="M21" s="29">
        <v>49476.800000000003</v>
      </c>
      <c r="N21" s="29">
        <v>-2259.6999999999998</v>
      </c>
      <c r="O21" s="29">
        <v>49476.800000000003</v>
      </c>
      <c r="P21" s="34">
        <v>8028.5999999999985</v>
      </c>
      <c r="Q21" s="35">
        <f t="shared" si="0"/>
        <v>57505.4</v>
      </c>
    </row>
    <row r="22" spans="1:17" x14ac:dyDescent="0.25">
      <c r="A22" s="9" t="s">
        <v>18</v>
      </c>
      <c r="B22" s="10" t="s">
        <v>45</v>
      </c>
      <c r="C22" s="11" t="s">
        <v>46</v>
      </c>
      <c r="D22" s="12">
        <v>17748</v>
      </c>
      <c r="E22" s="13">
        <v>1.0970262</v>
      </c>
      <c r="F22" s="14">
        <v>73490.8</v>
      </c>
      <c r="G22" s="14">
        <v>5861.2</v>
      </c>
      <c r="H22" s="14">
        <v>79352</v>
      </c>
      <c r="I22" s="15">
        <v>0.80533028920000005</v>
      </c>
      <c r="J22" s="15">
        <v>0.73410305899999995</v>
      </c>
      <c r="K22" s="15">
        <v>1.47</v>
      </c>
      <c r="L22" s="29">
        <v>79545.899999999994</v>
      </c>
      <c r="M22" s="29">
        <v>70153.7</v>
      </c>
      <c r="N22" s="29">
        <v>9392.2000000000007</v>
      </c>
      <c r="O22" s="29">
        <v>79545.899999999994</v>
      </c>
      <c r="P22" s="34">
        <v>5025.3999999999942</v>
      </c>
      <c r="Q22" s="35">
        <f t="shared" si="0"/>
        <v>84571.299999999988</v>
      </c>
    </row>
    <row r="23" spans="1:17" x14ac:dyDescent="0.25">
      <c r="A23" s="9" t="s">
        <v>18</v>
      </c>
      <c r="B23" s="10" t="s">
        <v>47</v>
      </c>
      <c r="C23" s="11" t="s">
        <v>48</v>
      </c>
      <c r="D23" s="12">
        <v>19486</v>
      </c>
      <c r="E23" s="13">
        <v>1.0066028</v>
      </c>
      <c r="F23" s="14">
        <v>43692.7</v>
      </c>
      <c r="G23" s="14">
        <v>3484.7</v>
      </c>
      <c r="H23" s="14">
        <v>47177.4</v>
      </c>
      <c r="I23" s="15">
        <v>0.43609075609999998</v>
      </c>
      <c r="J23" s="15">
        <v>0.43323022360000002</v>
      </c>
      <c r="K23" s="15">
        <v>1.47</v>
      </c>
      <c r="L23" s="29">
        <v>112900.9</v>
      </c>
      <c r="M23" s="29">
        <v>104279.2</v>
      </c>
      <c r="N23" s="29">
        <v>8621.7000000000007</v>
      </c>
      <c r="O23" s="29">
        <v>112900.9</v>
      </c>
      <c r="P23" s="34">
        <v>6234.8999999999942</v>
      </c>
      <c r="Q23" s="35">
        <f t="shared" si="0"/>
        <v>119135.79999999999</v>
      </c>
    </row>
    <row r="24" spans="1:17" x14ac:dyDescent="0.25">
      <c r="A24" s="9" t="s">
        <v>18</v>
      </c>
      <c r="B24" s="10" t="s">
        <v>49</v>
      </c>
      <c r="C24" s="11" t="s">
        <v>50</v>
      </c>
      <c r="D24" s="12">
        <v>15124</v>
      </c>
      <c r="E24" s="13">
        <v>1.2998436</v>
      </c>
      <c r="F24" s="14">
        <v>54038.8</v>
      </c>
      <c r="G24" s="14">
        <v>4309.8</v>
      </c>
      <c r="H24" s="14">
        <v>58348.6</v>
      </c>
      <c r="I24" s="15">
        <v>0.69491125850000002</v>
      </c>
      <c r="J24" s="15">
        <v>0.53461143980000003</v>
      </c>
      <c r="K24" s="15">
        <v>1.47</v>
      </c>
      <c r="L24" s="29">
        <v>102090.2</v>
      </c>
      <c r="M24" s="29">
        <v>106509.4</v>
      </c>
      <c r="N24" s="29">
        <v>-4419.2</v>
      </c>
      <c r="O24" s="29">
        <v>106509.4</v>
      </c>
      <c r="P24" s="34">
        <v>16391.199999999997</v>
      </c>
      <c r="Q24" s="35">
        <f t="shared" si="0"/>
        <v>122900.59999999999</v>
      </c>
    </row>
    <row r="25" spans="1:17" x14ac:dyDescent="0.25">
      <c r="A25" s="9" t="s">
        <v>18</v>
      </c>
      <c r="B25" s="10" t="s">
        <v>51</v>
      </c>
      <c r="C25" s="11" t="s">
        <v>52</v>
      </c>
      <c r="D25" s="12">
        <v>7523</v>
      </c>
      <c r="E25" s="13">
        <v>1.2224907</v>
      </c>
      <c r="F25" s="14">
        <v>12609</v>
      </c>
      <c r="G25" s="14">
        <v>1005.6</v>
      </c>
      <c r="H25" s="14">
        <v>13614.6</v>
      </c>
      <c r="I25" s="15">
        <v>0.3259713273</v>
      </c>
      <c r="J25" s="15">
        <v>0.26664524099999998</v>
      </c>
      <c r="K25" s="15">
        <v>1.47</v>
      </c>
      <c r="L25" s="29">
        <v>61441.9</v>
      </c>
      <c r="M25" s="29">
        <v>53864.5</v>
      </c>
      <c r="N25" s="29">
        <v>7577.4</v>
      </c>
      <c r="O25" s="29">
        <v>61441.9</v>
      </c>
      <c r="P25" s="34">
        <v>0</v>
      </c>
      <c r="Q25" s="35">
        <f t="shared" si="0"/>
        <v>61441.9</v>
      </c>
    </row>
    <row r="26" spans="1:17" x14ac:dyDescent="0.25">
      <c r="A26" s="9" t="s">
        <v>18</v>
      </c>
      <c r="B26" s="10" t="s">
        <v>53</v>
      </c>
      <c r="C26" s="11" t="s">
        <v>54</v>
      </c>
      <c r="D26" s="12">
        <v>8663</v>
      </c>
      <c r="E26" s="13">
        <v>1.2528395999999999</v>
      </c>
      <c r="F26" s="14">
        <v>29263.3</v>
      </c>
      <c r="G26" s="14">
        <v>2333.9</v>
      </c>
      <c r="H26" s="14">
        <v>31597.200000000001</v>
      </c>
      <c r="I26" s="15">
        <v>0.65697048840000005</v>
      </c>
      <c r="J26" s="15">
        <v>0.52438515549999998</v>
      </c>
      <c r="K26" s="15">
        <v>1.47</v>
      </c>
      <c r="L26" s="29">
        <v>56978.7</v>
      </c>
      <c r="M26" s="29">
        <v>50901.1</v>
      </c>
      <c r="N26" s="29">
        <v>6077.6</v>
      </c>
      <c r="O26" s="29">
        <v>56978.7</v>
      </c>
      <c r="P26" s="34">
        <v>7775.5999999999985</v>
      </c>
      <c r="Q26" s="35">
        <f t="shared" si="0"/>
        <v>64754.299999999996</v>
      </c>
    </row>
    <row r="27" spans="1:17" x14ac:dyDescent="0.25">
      <c r="A27" s="9" t="s">
        <v>18</v>
      </c>
      <c r="B27" s="10" t="s">
        <v>55</v>
      </c>
      <c r="C27" s="11" t="s">
        <v>56</v>
      </c>
      <c r="D27" s="12">
        <v>4854</v>
      </c>
      <c r="E27" s="13">
        <v>1.2531308000000001</v>
      </c>
      <c r="F27" s="14">
        <v>11696.9</v>
      </c>
      <c r="G27" s="14">
        <v>932.9</v>
      </c>
      <c r="H27" s="14">
        <v>12629.8</v>
      </c>
      <c r="I27" s="15">
        <v>0.46866473689999999</v>
      </c>
      <c r="J27" s="15">
        <v>0.37399506649999997</v>
      </c>
      <c r="K27" s="15">
        <v>1.47</v>
      </c>
      <c r="L27" s="29">
        <v>37012</v>
      </c>
      <c r="M27" s="29">
        <v>32807.9</v>
      </c>
      <c r="N27" s="29">
        <v>4204.1000000000004</v>
      </c>
      <c r="O27" s="29">
        <v>37012</v>
      </c>
      <c r="P27" s="34">
        <v>21633.4</v>
      </c>
      <c r="Q27" s="35">
        <f t="shared" si="0"/>
        <v>58645.4</v>
      </c>
    </row>
    <row r="28" spans="1:17" x14ac:dyDescent="0.25">
      <c r="A28" s="9" t="s">
        <v>18</v>
      </c>
      <c r="B28" s="10" t="s">
        <v>57</v>
      </c>
      <c r="C28" s="11" t="s">
        <v>58</v>
      </c>
      <c r="D28" s="12">
        <v>21783</v>
      </c>
      <c r="E28" s="13">
        <v>1.1364097</v>
      </c>
      <c r="F28" s="14">
        <v>85718.7</v>
      </c>
      <c r="G28" s="14">
        <v>6836.4</v>
      </c>
      <c r="H28" s="14">
        <v>92555.1</v>
      </c>
      <c r="I28" s="15">
        <v>0.76532912210000004</v>
      </c>
      <c r="J28" s="15">
        <v>0.67346232800000005</v>
      </c>
      <c r="K28" s="15">
        <v>1.47</v>
      </c>
      <c r="L28" s="29">
        <v>109469.6</v>
      </c>
      <c r="M28" s="29">
        <v>90071.4</v>
      </c>
      <c r="N28" s="29">
        <v>19398.2</v>
      </c>
      <c r="O28" s="29">
        <v>109469.6</v>
      </c>
      <c r="P28" s="34">
        <v>0</v>
      </c>
      <c r="Q28" s="35">
        <f t="shared" si="0"/>
        <v>109469.6</v>
      </c>
    </row>
    <row r="29" spans="1:17" x14ac:dyDescent="0.25">
      <c r="A29" s="9" t="s">
        <v>18</v>
      </c>
      <c r="B29" s="10" t="s">
        <v>59</v>
      </c>
      <c r="C29" s="11" t="s">
        <v>60</v>
      </c>
      <c r="D29" s="12">
        <v>10712</v>
      </c>
      <c r="E29" s="13">
        <v>1.1591758000000001</v>
      </c>
      <c r="F29" s="14">
        <v>35010.300000000003</v>
      </c>
      <c r="G29" s="14">
        <v>2792.2</v>
      </c>
      <c r="H29" s="14">
        <v>37802.5</v>
      </c>
      <c r="I29" s="15">
        <v>0.63564631630000001</v>
      </c>
      <c r="J29" s="15">
        <v>0.54836058200000004</v>
      </c>
      <c r="K29" s="15">
        <v>1.47</v>
      </c>
      <c r="L29" s="29">
        <v>63535.3</v>
      </c>
      <c r="M29" s="29">
        <v>53269.599999999999</v>
      </c>
      <c r="N29" s="29">
        <v>10265.700000000001</v>
      </c>
      <c r="O29" s="29">
        <v>63535.3</v>
      </c>
      <c r="P29" s="34">
        <v>13073.300000000003</v>
      </c>
      <c r="Q29" s="35">
        <f t="shared" si="0"/>
        <v>76608.600000000006</v>
      </c>
    </row>
    <row r="30" spans="1:17" x14ac:dyDescent="0.25">
      <c r="A30" s="9" t="s">
        <v>18</v>
      </c>
      <c r="B30" s="10" t="s">
        <v>61</v>
      </c>
      <c r="C30" s="11" t="s">
        <v>62</v>
      </c>
      <c r="D30" s="12">
        <v>30074</v>
      </c>
      <c r="E30" s="13">
        <v>1.1083916</v>
      </c>
      <c r="F30" s="14">
        <v>98740.4</v>
      </c>
      <c r="G30" s="14">
        <v>7874.9</v>
      </c>
      <c r="H30" s="14">
        <v>106615.3</v>
      </c>
      <c r="I30" s="15">
        <v>0.63854853720000004</v>
      </c>
      <c r="J30" s="15">
        <v>0.57610373189999997</v>
      </c>
      <c r="K30" s="15">
        <v>1.47</v>
      </c>
      <c r="L30" s="29">
        <v>165426.79999999999</v>
      </c>
      <c r="M30" s="29">
        <v>151708.5</v>
      </c>
      <c r="N30" s="29">
        <v>13718.3</v>
      </c>
      <c r="O30" s="29">
        <v>165426.79999999999</v>
      </c>
      <c r="P30" s="34">
        <v>11948.899999999994</v>
      </c>
      <c r="Q30" s="35">
        <f t="shared" si="0"/>
        <v>177375.69999999998</v>
      </c>
    </row>
    <row r="31" spans="1:17" x14ac:dyDescent="0.25">
      <c r="A31" s="9" t="s">
        <v>18</v>
      </c>
      <c r="B31" s="10" t="s">
        <v>63</v>
      </c>
      <c r="C31" s="11" t="s">
        <v>64</v>
      </c>
      <c r="D31" s="12">
        <v>9969</v>
      </c>
      <c r="E31" s="13">
        <v>1.1648004000000001</v>
      </c>
      <c r="F31" s="14">
        <v>21702.400000000001</v>
      </c>
      <c r="G31" s="14">
        <v>1730.9</v>
      </c>
      <c r="H31" s="14">
        <v>23433.3</v>
      </c>
      <c r="I31" s="15">
        <v>0.42339666510000001</v>
      </c>
      <c r="J31" s="15">
        <v>0.3634928912</v>
      </c>
      <c r="K31" s="15">
        <v>1.47</v>
      </c>
      <c r="L31" s="29">
        <v>71333.2</v>
      </c>
      <c r="M31" s="29">
        <v>56967.5</v>
      </c>
      <c r="N31" s="29">
        <v>14365.7</v>
      </c>
      <c r="O31" s="29">
        <v>71333.2</v>
      </c>
      <c r="P31" s="34">
        <v>0</v>
      </c>
      <c r="Q31" s="35">
        <f t="shared" si="0"/>
        <v>71333.2</v>
      </c>
    </row>
    <row r="32" spans="1:17" x14ac:dyDescent="0.25">
      <c r="A32" s="9" t="s">
        <v>18</v>
      </c>
      <c r="B32" s="10" t="s">
        <v>65</v>
      </c>
      <c r="C32" s="11" t="s">
        <v>66</v>
      </c>
      <c r="D32" s="12">
        <v>10198</v>
      </c>
      <c r="E32" s="13">
        <v>1.4364929</v>
      </c>
      <c r="F32" s="14">
        <v>20792.8</v>
      </c>
      <c r="G32" s="14">
        <v>1658.3</v>
      </c>
      <c r="H32" s="14">
        <v>22451.1</v>
      </c>
      <c r="I32" s="15">
        <v>0.39654108729999998</v>
      </c>
      <c r="J32" s="15">
        <v>0.27604806630000001</v>
      </c>
      <c r="K32" s="15">
        <v>1.47</v>
      </c>
      <c r="L32" s="29">
        <v>97104.6</v>
      </c>
      <c r="M32" s="29">
        <v>90845.4</v>
      </c>
      <c r="N32" s="29">
        <v>6259.2</v>
      </c>
      <c r="O32" s="29">
        <v>97104.6</v>
      </c>
      <c r="P32" s="34">
        <v>8968.1999999999971</v>
      </c>
      <c r="Q32" s="35">
        <f t="shared" si="0"/>
        <v>106072.8</v>
      </c>
    </row>
    <row r="33" spans="1:17" x14ac:dyDescent="0.25">
      <c r="A33" s="9" t="s">
        <v>18</v>
      </c>
      <c r="B33" s="10" t="s">
        <v>67</v>
      </c>
      <c r="C33" s="11" t="s">
        <v>68</v>
      </c>
      <c r="D33" s="12">
        <v>19596</v>
      </c>
      <c r="E33" s="13">
        <v>1.2793460000000001</v>
      </c>
      <c r="F33" s="14">
        <v>30364.7</v>
      </c>
      <c r="G33" s="14">
        <v>2421.6999999999998</v>
      </c>
      <c r="H33" s="14">
        <v>32786.400000000001</v>
      </c>
      <c r="I33" s="15">
        <v>0.30136435189999999</v>
      </c>
      <c r="J33" s="15">
        <v>0.235561257</v>
      </c>
      <c r="K33" s="15">
        <v>1.47</v>
      </c>
      <c r="L33" s="29">
        <v>171814.3</v>
      </c>
      <c r="M33" s="29">
        <v>128716.6</v>
      </c>
      <c r="N33" s="29">
        <v>43097.7</v>
      </c>
      <c r="O33" s="29">
        <v>171814.3</v>
      </c>
      <c r="P33" s="34">
        <v>0</v>
      </c>
      <c r="Q33" s="35">
        <f t="shared" si="0"/>
        <v>171814.3</v>
      </c>
    </row>
    <row r="34" spans="1:17" x14ac:dyDescent="0.25">
      <c r="A34" s="9" t="s">
        <v>18</v>
      </c>
      <c r="B34" s="10" t="s">
        <v>69</v>
      </c>
      <c r="C34" s="11" t="s">
        <v>70</v>
      </c>
      <c r="D34" s="12">
        <v>19284</v>
      </c>
      <c r="E34" s="13">
        <v>1.0444471</v>
      </c>
      <c r="F34" s="14">
        <v>53187.4</v>
      </c>
      <c r="G34" s="14">
        <v>4241.8999999999996</v>
      </c>
      <c r="H34" s="14">
        <v>57429.3</v>
      </c>
      <c r="I34" s="15">
        <v>0.53641631249999999</v>
      </c>
      <c r="J34" s="15">
        <v>0.51358878060000002</v>
      </c>
      <c r="K34" s="15">
        <v>1.47</v>
      </c>
      <c r="L34" s="29">
        <v>106945.5</v>
      </c>
      <c r="M34" s="29">
        <v>109434.3</v>
      </c>
      <c r="N34" s="29">
        <v>-2488.8000000000002</v>
      </c>
      <c r="O34" s="29">
        <v>109434.3</v>
      </c>
      <c r="P34" s="34">
        <v>15978.300000000003</v>
      </c>
      <c r="Q34" s="35">
        <f t="shared" si="0"/>
        <v>125412.6</v>
      </c>
    </row>
    <row r="35" spans="1:17" x14ac:dyDescent="0.25">
      <c r="A35" s="9" t="s">
        <v>18</v>
      </c>
      <c r="B35" s="10" t="s">
        <v>71</v>
      </c>
      <c r="C35" s="11" t="s">
        <v>72</v>
      </c>
      <c r="D35" s="12">
        <v>11727</v>
      </c>
      <c r="E35" s="13">
        <v>1.4030279999999999</v>
      </c>
      <c r="F35" s="14">
        <v>20172</v>
      </c>
      <c r="G35" s="14">
        <v>1608.8</v>
      </c>
      <c r="H35" s="14">
        <v>21780.799999999999</v>
      </c>
      <c r="I35" s="15">
        <v>0.33454340929999998</v>
      </c>
      <c r="J35" s="15">
        <v>0.23844385809999999</v>
      </c>
      <c r="K35" s="15">
        <v>1.47</v>
      </c>
      <c r="L35" s="29">
        <v>112497.2</v>
      </c>
      <c r="M35" s="29">
        <v>98568.4</v>
      </c>
      <c r="N35" s="29">
        <v>13928.8</v>
      </c>
      <c r="O35" s="29">
        <v>112497.2</v>
      </c>
      <c r="P35" s="34">
        <v>2127.3000000000029</v>
      </c>
      <c r="Q35" s="35">
        <f t="shared" si="0"/>
        <v>114624.5</v>
      </c>
    </row>
    <row r="36" spans="1:17" x14ac:dyDescent="0.25">
      <c r="A36" s="4"/>
      <c r="B36" s="16"/>
      <c r="C36" s="17" t="s">
        <v>73</v>
      </c>
      <c r="D36" s="18">
        <f ca="1">SUMIF(INDIRECT("R1C1",FALSE):INDIRECT("R65000C1",FALSE),"=1",INDIRECT("R1C[0]",FALSE):INDIRECT("R65000C[0]",FALSE))</f>
        <v>914725</v>
      </c>
      <c r="E36" s="19" t="s">
        <v>74</v>
      </c>
      <c r="F36" s="20">
        <f ca="1">SUMIF(INDIRECT("R1C1",FALSE):INDIRECT("R65000C1",FALSE),"=1",INDIRECT("R1C[0]",FALSE):INDIRECT("R65000C[0]",FALSE))</f>
        <v>4703273.4000000004</v>
      </c>
      <c r="G36" s="20">
        <f ca="1">SUMIF(INDIRECT("R1C1",FALSE):INDIRECT("R65000C1",FALSE),"=1",INDIRECT("R1C[0]",FALSE):INDIRECT("R65000C[0]",FALSE))</f>
        <v>375104.00000000012</v>
      </c>
      <c r="H36" s="20">
        <f ca="1">SUMIF(INDIRECT("R1C1",FALSE):INDIRECT("R65000C1",FALSE),"=1",INDIRECT("R1C[0]",FALSE):INDIRECT("R65000C[0]",FALSE))</f>
        <v>5078377.3999999976</v>
      </c>
      <c r="I36" s="21" t="s">
        <v>74</v>
      </c>
      <c r="J36" s="21" t="s">
        <v>74</v>
      </c>
      <c r="K36" s="21">
        <f ca="1">SUMIF(INDIRECT("R1C1",FALSE):INDIRECT("R65000C1",FALSE),"=1",INDIRECT("R1C[0]",FALSE):INDIRECT("R65000C[0]",FALSE))/COUNTIF(INDIRECT("R1C1",FALSE):INDIRECT("R65000C1",FALSE),"=1")</f>
        <v>1.4699999999999993</v>
      </c>
      <c r="L36" s="30">
        <v>2738813</v>
      </c>
      <c r="M36" s="30">
        <v>2493267.0999999996</v>
      </c>
      <c r="N36" s="30">
        <v>245545.90000000002</v>
      </c>
      <c r="O36" s="30">
        <v>2782273.1</v>
      </c>
      <c r="P36" s="30">
        <f>SUM(P9:P35)</f>
        <v>864940.00000000012</v>
      </c>
      <c r="Q36" s="45">
        <f>SUM(Q9:Q35)</f>
        <v>3647213.0999999996</v>
      </c>
    </row>
    <row r="37" spans="1:17" x14ac:dyDescent="0.25">
      <c r="A37" s="1"/>
      <c r="B37" s="22"/>
      <c r="C37" s="23"/>
      <c r="D37" s="24"/>
      <c r="E37" s="24"/>
      <c r="F37" s="24"/>
      <c r="G37" s="24"/>
      <c r="H37" s="24"/>
      <c r="I37" s="24"/>
      <c r="J37" s="24"/>
      <c r="K37" s="24"/>
      <c r="L37" s="25"/>
      <c r="M37" s="25"/>
      <c r="N37" s="25"/>
      <c r="O37" s="1"/>
      <c r="P37" s="1"/>
    </row>
    <row r="38" spans="1:17" x14ac:dyDescent="0.25">
      <c r="A38" s="1"/>
      <c r="B38" s="1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</row>
    <row r="39" spans="1:17" x14ac:dyDescent="0.25">
      <c r="A39" s="1"/>
      <c r="B39" s="26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1"/>
    </row>
  </sheetData>
  <mergeCells count="19">
    <mergeCell ref="K4:K6"/>
    <mergeCell ref="D1:K1"/>
    <mergeCell ref="D3:K3"/>
    <mergeCell ref="B4:B6"/>
    <mergeCell ref="C4:C6"/>
    <mergeCell ref="D4:D6"/>
    <mergeCell ref="E4:E6"/>
    <mergeCell ref="F4:F6"/>
    <mergeCell ref="G4:G6"/>
    <mergeCell ref="C2:M2"/>
    <mergeCell ref="H4:H6"/>
    <mergeCell ref="I4:I6"/>
    <mergeCell ref="J4:J6"/>
    <mergeCell ref="Q4:Q6"/>
    <mergeCell ref="O4:O6"/>
    <mergeCell ref="L4:L6"/>
    <mergeCell ref="M4:M6"/>
    <mergeCell ref="N4:N6"/>
    <mergeCell ref="P4:P6"/>
  </mergeCells>
  <pageMargins left="0" right="0" top="0" bottom="0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Бородулина Светлана Александровна</dc:creator>
  <cp:lastModifiedBy>Бородулина Светлана Александровна</cp:lastModifiedBy>
  <cp:lastPrinted>2023-10-11T11:57:36Z</cp:lastPrinted>
  <dcterms:created xsi:type="dcterms:W3CDTF">2023-10-05T07:23:04Z</dcterms:created>
  <dcterms:modified xsi:type="dcterms:W3CDTF">2023-11-10T06:30:11Z</dcterms:modified>
</cp:coreProperties>
</file>