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435"/>
  </bookViews>
  <sheets>
    <sheet name="Лист1" sheetId="2" r:id="rId1"/>
  </sheets>
  <calcPr calcId="152511"/>
</workbook>
</file>

<file path=xl/calcChain.xml><?xml version="1.0" encoding="utf-8"?>
<calcChain xmlns="http://schemas.openxmlformats.org/spreadsheetml/2006/main">
  <c r="B153" i="2" l="1"/>
  <c r="C153" i="2"/>
  <c r="B9" i="2"/>
  <c r="C9" i="2"/>
  <c r="D9" i="2"/>
  <c r="E9" i="2"/>
  <c r="O9" i="2"/>
  <c r="P9" i="2"/>
  <c r="IK9" i="2"/>
  <c r="IL9" i="2"/>
  <c r="KI9" i="2"/>
  <c r="KJ9" i="2"/>
  <c r="D10" i="2"/>
  <c r="E10" i="2"/>
  <c r="I10" i="2"/>
  <c r="P10" i="2"/>
  <c r="AC10" i="2"/>
  <c r="O10" i="2" s="1"/>
  <c r="IK10" i="2"/>
  <c r="IL10" i="2"/>
  <c r="KI10" i="2"/>
  <c r="KJ10" i="2"/>
  <c r="C10" i="2" s="1"/>
  <c r="D11" i="2"/>
  <c r="E11" i="2"/>
  <c r="C11" i="2" s="1"/>
  <c r="I11" i="2"/>
  <c r="P11" i="2"/>
  <c r="BA11" i="2"/>
  <c r="BA153" i="2" s="1"/>
  <c r="IK11" i="2"/>
  <c r="IL11" i="2"/>
  <c r="KI11" i="2"/>
  <c r="KJ11" i="2"/>
  <c r="D12" i="2"/>
  <c r="E12" i="2"/>
  <c r="E153" i="2" s="1"/>
  <c r="I12" i="2"/>
  <c r="O12" i="2"/>
  <c r="P12" i="2"/>
  <c r="BT12" i="2"/>
  <c r="IK12" i="2"/>
  <c r="IL12" i="2"/>
  <c r="KI12" i="2"/>
  <c r="KJ12" i="2"/>
  <c r="LO12" i="2"/>
  <c r="D13" i="2"/>
  <c r="E13" i="2"/>
  <c r="I13" i="2"/>
  <c r="O13" i="2"/>
  <c r="P13" i="2"/>
  <c r="GO13" i="2"/>
  <c r="IK13" i="2"/>
  <c r="IL13" i="2"/>
  <c r="C13" i="2" s="1"/>
  <c r="KI13" i="2"/>
  <c r="B13" i="2" s="1"/>
  <c r="KJ13" i="2"/>
  <c r="D14" i="2"/>
  <c r="B14" i="2" s="1"/>
  <c r="E14" i="2"/>
  <c r="I14" i="2"/>
  <c r="O14" i="2"/>
  <c r="P14" i="2"/>
  <c r="IK14" i="2"/>
  <c r="IL14" i="2"/>
  <c r="KI14" i="2"/>
  <c r="KJ14" i="2"/>
  <c r="D15" i="2"/>
  <c r="B15" i="2" s="1"/>
  <c r="E15" i="2"/>
  <c r="C15" i="2" s="1"/>
  <c r="I15" i="2"/>
  <c r="O15" i="2"/>
  <c r="P15" i="2"/>
  <c r="BA15" i="2"/>
  <c r="DR15" i="2"/>
  <c r="IK15" i="2"/>
  <c r="IL15" i="2"/>
  <c r="KI15" i="2"/>
  <c r="KJ15" i="2"/>
  <c r="D16" i="2"/>
  <c r="E16" i="2"/>
  <c r="I16" i="2"/>
  <c r="O16" i="2"/>
  <c r="P16" i="2"/>
  <c r="DO16" i="2"/>
  <c r="IK16" i="2"/>
  <c r="IL16" i="2"/>
  <c r="C16" i="2" s="1"/>
  <c r="KI16" i="2"/>
  <c r="B16" i="2" s="1"/>
  <c r="KJ16" i="2"/>
  <c r="D17" i="2"/>
  <c r="E17" i="2"/>
  <c r="P17" i="2"/>
  <c r="C17" i="2" s="1"/>
  <c r="DC17" i="2"/>
  <c r="DC153" i="2" s="1"/>
  <c r="IK17" i="2"/>
  <c r="IL17" i="2"/>
  <c r="KI17" i="2"/>
  <c r="KJ17" i="2"/>
  <c r="D18" i="2"/>
  <c r="B18" i="2" s="1"/>
  <c r="E18" i="2"/>
  <c r="C18" i="2" s="1"/>
  <c r="O18" i="2"/>
  <c r="P18" i="2"/>
  <c r="IK18" i="2"/>
  <c r="IL18" i="2"/>
  <c r="KI18" i="2"/>
  <c r="KJ18" i="2"/>
  <c r="B19" i="2"/>
  <c r="C19" i="2"/>
  <c r="D19" i="2"/>
  <c r="E19" i="2"/>
  <c r="O19" i="2"/>
  <c r="P19" i="2"/>
  <c r="IK19" i="2"/>
  <c r="IL19" i="2"/>
  <c r="KI19" i="2"/>
  <c r="KJ19" i="2"/>
  <c r="B20" i="2"/>
  <c r="C20" i="2"/>
  <c r="D20" i="2"/>
  <c r="E20" i="2"/>
  <c r="O20" i="2"/>
  <c r="P20" i="2"/>
  <c r="IK20" i="2"/>
  <c r="IL20" i="2"/>
  <c r="KI20" i="2"/>
  <c r="KJ20" i="2"/>
  <c r="D21" i="2"/>
  <c r="E21" i="2"/>
  <c r="I21" i="2"/>
  <c r="O21" i="2"/>
  <c r="BA21" i="2"/>
  <c r="BB21" i="2"/>
  <c r="BB153" i="2" s="1"/>
  <c r="DV21" i="2"/>
  <c r="DV153" i="2" s="1"/>
  <c r="IK21" i="2"/>
  <c r="B21" i="2" s="1"/>
  <c r="IL21" i="2"/>
  <c r="JL21" i="2"/>
  <c r="KI21" i="2"/>
  <c r="KJ21" i="2"/>
  <c r="C22" i="2"/>
  <c r="D22" i="2"/>
  <c r="B22" i="2" s="1"/>
  <c r="E22" i="2"/>
  <c r="O22" i="2"/>
  <c r="P22" i="2"/>
  <c r="DC22" i="2"/>
  <c r="IK22" i="2"/>
  <c r="IL22" i="2"/>
  <c r="KI22" i="2"/>
  <c r="KJ22" i="2"/>
  <c r="B23" i="2"/>
  <c r="C23" i="2"/>
  <c r="D23" i="2"/>
  <c r="E23" i="2"/>
  <c r="O23" i="2"/>
  <c r="P23" i="2"/>
  <c r="IK23" i="2"/>
  <c r="IL23" i="2"/>
  <c r="KI23" i="2"/>
  <c r="KJ23" i="2"/>
  <c r="D24" i="2"/>
  <c r="E24" i="2"/>
  <c r="O24" i="2"/>
  <c r="P24" i="2"/>
  <c r="DO24" i="2"/>
  <c r="IK24" i="2"/>
  <c r="IL24" i="2"/>
  <c r="C24" i="2" s="1"/>
  <c r="KI24" i="2"/>
  <c r="B24" i="2" s="1"/>
  <c r="KJ24" i="2"/>
  <c r="D25" i="2"/>
  <c r="B25" i="2" s="1"/>
  <c r="E25" i="2"/>
  <c r="O25" i="2"/>
  <c r="P25" i="2"/>
  <c r="C25" i="2" s="1"/>
  <c r="IK25" i="2"/>
  <c r="IL25" i="2"/>
  <c r="KI25" i="2"/>
  <c r="KJ25" i="2"/>
  <c r="D26" i="2"/>
  <c r="E26" i="2"/>
  <c r="C26" i="2" s="1"/>
  <c r="O26" i="2"/>
  <c r="P26" i="2"/>
  <c r="IK26" i="2"/>
  <c r="IL26" i="2"/>
  <c r="KI26" i="2"/>
  <c r="KJ26" i="2"/>
  <c r="C27" i="2"/>
  <c r="D27" i="2"/>
  <c r="B27" i="2" s="1"/>
  <c r="E27" i="2"/>
  <c r="O27" i="2"/>
  <c r="P27" i="2"/>
  <c r="IK27" i="2"/>
  <c r="IL27" i="2"/>
  <c r="KI27" i="2"/>
  <c r="KJ27" i="2"/>
  <c r="D28" i="2"/>
  <c r="E28" i="2"/>
  <c r="I28" i="2"/>
  <c r="P28" i="2"/>
  <c r="BA28" i="2"/>
  <c r="DO28" i="2"/>
  <c r="O28" i="2" s="1"/>
  <c r="IK28" i="2"/>
  <c r="IL28" i="2"/>
  <c r="KI28" i="2"/>
  <c r="KJ28" i="2"/>
  <c r="C28" i="2" s="1"/>
  <c r="D29" i="2"/>
  <c r="E29" i="2"/>
  <c r="DC29" i="2"/>
  <c r="O29" i="2" s="1"/>
  <c r="B29" i="2" s="1"/>
  <c r="DD29" i="2"/>
  <c r="DD153" i="2" s="1"/>
  <c r="DO29" i="2"/>
  <c r="DV29" i="2"/>
  <c r="IK29" i="2"/>
  <c r="IL29" i="2"/>
  <c r="KI29" i="2"/>
  <c r="KJ29" i="2"/>
  <c r="LI29" i="2"/>
  <c r="B30" i="2"/>
  <c r="D30" i="2"/>
  <c r="E30" i="2"/>
  <c r="O30" i="2"/>
  <c r="P30" i="2"/>
  <c r="DC30" i="2"/>
  <c r="DD30" i="2"/>
  <c r="DO30" i="2"/>
  <c r="IK30" i="2"/>
  <c r="IL30" i="2"/>
  <c r="KI30" i="2"/>
  <c r="KJ30" i="2"/>
  <c r="C30" i="2" s="1"/>
  <c r="D31" i="2"/>
  <c r="E31" i="2"/>
  <c r="C31" i="2" s="1"/>
  <c r="P31" i="2"/>
  <c r="DC31" i="2"/>
  <c r="O31" i="2" s="1"/>
  <c r="B31" i="2" s="1"/>
  <c r="IK31" i="2"/>
  <c r="IL31" i="2"/>
  <c r="KI31" i="2"/>
  <c r="KJ31" i="2"/>
  <c r="D32" i="2"/>
  <c r="E32" i="2"/>
  <c r="C32" i="2" s="1"/>
  <c r="O32" i="2"/>
  <c r="B32" i="2" s="1"/>
  <c r="P32" i="2"/>
  <c r="DC32" i="2"/>
  <c r="IK32" i="2"/>
  <c r="IL32" i="2"/>
  <c r="KI32" i="2"/>
  <c r="KJ32" i="2"/>
  <c r="B33" i="2"/>
  <c r="C33" i="2"/>
  <c r="D33" i="2"/>
  <c r="E33" i="2"/>
  <c r="O33" i="2"/>
  <c r="P33" i="2"/>
  <c r="IK33" i="2"/>
  <c r="IL33" i="2"/>
  <c r="KI33" i="2"/>
  <c r="KJ33" i="2"/>
  <c r="D34" i="2"/>
  <c r="E34" i="2"/>
  <c r="I34" i="2"/>
  <c r="P34" i="2"/>
  <c r="BA34" i="2"/>
  <c r="O34" i="2" s="1"/>
  <c r="B34" i="2" s="1"/>
  <c r="DO34" i="2"/>
  <c r="HM34" i="2"/>
  <c r="IK34" i="2"/>
  <c r="IL34" i="2"/>
  <c r="C34" i="2" s="1"/>
  <c r="KI34" i="2"/>
  <c r="KJ34" i="2"/>
  <c r="D35" i="2"/>
  <c r="E35" i="2"/>
  <c r="O35" i="2"/>
  <c r="B35" i="2" s="1"/>
  <c r="P35" i="2"/>
  <c r="C35" i="2" s="1"/>
  <c r="DC35" i="2"/>
  <c r="IK35" i="2"/>
  <c r="IL35" i="2"/>
  <c r="KI35" i="2"/>
  <c r="KJ35" i="2"/>
  <c r="C36" i="2"/>
  <c r="D36" i="2"/>
  <c r="B36" i="2" s="1"/>
  <c r="E36" i="2"/>
  <c r="O36" i="2"/>
  <c r="P36" i="2"/>
  <c r="IK36" i="2"/>
  <c r="IL36" i="2"/>
  <c r="KI36" i="2"/>
  <c r="KJ36" i="2"/>
  <c r="B37" i="2"/>
  <c r="C37" i="2"/>
  <c r="D37" i="2"/>
  <c r="E37" i="2"/>
  <c r="O37" i="2"/>
  <c r="P37" i="2"/>
  <c r="IK37" i="2"/>
  <c r="IL37" i="2"/>
  <c r="KI37" i="2"/>
  <c r="KJ37" i="2"/>
  <c r="D38" i="2"/>
  <c r="E38" i="2"/>
  <c r="P38" i="2"/>
  <c r="DC38" i="2"/>
  <c r="O38" i="2" s="1"/>
  <c r="B38" i="2" s="1"/>
  <c r="IK38" i="2"/>
  <c r="IL38" i="2"/>
  <c r="KI38" i="2"/>
  <c r="KJ38" i="2"/>
  <c r="C38" i="2" s="1"/>
  <c r="D39" i="2"/>
  <c r="E39" i="2"/>
  <c r="C39" i="2" s="1"/>
  <c r="O39" i="2"/>
  <c r="P39" i="2"/>
  <c r="IK39" i="2"/>
  <c r="B39" i="2" s="1"/>
  <c r="IL39" i="2"/>
  <c r="KI39" i="2"/>
  <c r="KJ39" i="2"/>
  <c r="E40" i="2"/>
  <c r="I40" i="2"/>
  <c r="D40" i="2" s="1"/>
  <c r="B40" i="2" s="1"/>
  <c r="O40" i="2"/>
  <c r="P40" i="2"/>
  <c r="C40" i="2" s="1"/>
  <c r="IK40" i="2"/>
  <c r="IL40" i="2"/>
  <c r="KI40" i="2"/>
  <c r="KJ40" i="2"/>
  <c r="C41" i="2"/>
  <c r="D41" i="2"/>
  <c r="B41" i="2" s="1"/>
  <c r="E41" i="2"/>
  <c r="O41" i="2"/>
  <c r="P41" i="2"/>
  <c r="DC41" i="2"/>
  <c r="IK41" i="2"/>
  <c r="IL41" i="2"/>
  <c r="KI41" i="2"/>
  <c r="KJ41" i="2"/>
  <c r="B42" i="2"/>
  <c r="D42" i="2"/>
  <c r="E42" i="2"/>
  <c r="O42" i="2"/>
  <c r="P42" i="2"/>
  <c r="DC42" i="2"/>
  <c r="IK42" i="2"/>
  <c r="IL42" i="2"/>
  <c r="KI42" i="2"/>
  <c r="KJ42" i="2"/>
  <c r="C42" i="2" s="1"/>
  <c r="D43" i="2"/>
  <c r="E43" i="2"/>
  <c r="O43" i="2"/>
  <c r="P43" i="2"/>
  <c r="IK43" i="2"/>
  <c r="IL43" i="2"/>
  <c r="C43" i="2" s="1"/>
  <c r="KI43" i="2"/>
  <c r="B43" i="2" s="1"/>
  <c r="KJ43" i="2"/>
  <c r="D44" i="2"/>
  <c r="B44" i="2" s="1"/>
  <c r="E44" i="2"/>
  <c r="O44" i="2"/>
  <c r="P44" i="2"/>
  <c r="C44" i="2" s="1"/>
  <c r="IK44" i="2"/>
  <c r="IL44" i="2"/>
  <c r="KI44" i="2"/>
  <c r="KJ44" i="2"/>
  <c r="D45" i="2"/>
  <c r="E45" i="2"/>
  <c r="C45" i="2" s="1"/>
  <c r="O45" i="2"/>
  <c r="B45" i="2" s="1"/>
  <c r="P45" i="2"/>
  <c r="DC45" i="2"/>
  <c r="IK45" i="2"/>
  <c r="IL45" i="2"/>
  <c r="KI45" i="2"/>
  <c r="KJ45" i="2"/>
  <c r="B46" i="2"/>
  <c r="C46" i="2"/>
  <c r="D46" i="2"/>
  <c r="E46" i="2"/>
  <c r="O46" i="2"/>
  <c r="P46" i="2"/>
  <c r="DC46" i="2"/>
  <c r="IK46" i="2"/>
  <c r="IL46" i="2"/>
  <c r="KI46" i="2"/>
  <c r="KJ46" i="2"/>
  <c r="D47" i="2"/>
  <c r="E47" i="2"/>
  <c r="P47" i="2"/>
  <c r="DC47" i="2"/>
  <c r="O47" i="2" s="1"/>
  <c r="B47" i="2" s="1"/>
  <c r="IK47" i="2"/>
  <c r="IL47" i="2"/>
  <c r="KI47" i="2"/>
  <c r="KJ47" i="2"/>
  <c r="C47" i="2" s="1"/>
  <c r="D48" i="2"/>
  <c r="E48" i="2"/>
  <c r="C48" i="2" s="1"/>
  <c r="P48" i="2"/>
  <c r="DC48" i="2"/>
  <c r="O48" i="2" s="1"/>
  <c r="B48" i="2" s="1"/>
  <c r="IK48" i="2"/>
  <c r="IL48" i="2"/>
  <c r="KI48" i="2"/>
  <c r="KJ48" i="2"/>
  <c r="D49" i="2"/>
  <c r="E49" i="2"/>
  <c r="C49" i="2" s="1"/>
  <c r="O49" i="2"/>
  <c r="B49" i="2" s="1"/>
  <c r="P49" i="2"/>
  <c r="IK49" i="2"/>
  <c r="IL49" i="2"/>
  <c r="KI49" i="2"/>
  <c r="KJ49" i="2"/>
  <c r="C50" i="2"/>
  <c r="D50" i="2"/>
  <c r="B50" i="2" s="1"/>
  <c r="E50" i="2"/>
  <c r="O50" i="2"/>
  <c r="P50" i="2"/>
  <c r="IK50" i="2"/>
  <c r="IL50" i="2"/>
  <c r="KI50" i="2"/>
  <c r="KJ50" i="2"/>
  <c r="B51" i="2"/>
  <c r="C51" i="2"/>
  <c r="D51" i="2"/>
  <c r="E51" i="2"/>
  <c r="O51" i="2"/>
  <c r="P51" i="2"/>
  <c r="IK51" i="2"/>
  <c r="IL51" i="2"/>
  <c r="KI51" i="2"/>
  <c r="KJ51" i="2"/>
  <c r="D52" i="2"/>
  <c r="E52" i="2"/>
  <c r="I52" i="2"/>
  <c r="O52" i="2"/>
  <c r="P52" i="2"/>
  <c r="FR52" i="2"/>
  <c r="IK52" i="2"/>
  <c r="IL52" i="2"/>
  <c r="C52" i="2" s="1"/>
  <c r="KI52" i="2"/>
  <c r="B52" i="2" s="1"/>
  <c r="KJ52" i="2"/>
  <c r="D53" i="2"/>
  <c r="B53" i="2" s="1"/>
  <c r="E53" i="2"/>
  <c r="P53" i="2"/>
  <c r="C53" i="2" s="1"/>
  <c r="DC53" i="2"/>
  <c r="O53" i="2" s="1"/>
  <c r="FE53" i="2"/>
  <c r="IK53" i="2"/>
  <c r="IL53" i="2"/>
  <c r="KI53" i="2"/>
  <c r="KJ53" i="2"/>
  <c r="C54" i="2"/>
  <c r="D54" i="2"/>
  <c r="B54" i="2" s="1"/>
  <c r="E54" i="2"/>
  <c r="O54" i="2"/>
  <c r="P54" i="2"/>
  <c r="IK54" i="2"/>
  <c r="IL54" i="2"/>
  <c r="KI54" i="2"/>
  <c r="KJ54" i="2"/>
  <c r="B55" i="2"/>
  <c r="C55" i="2"/>
  <c r="D55" i="2"/>
  <c r="E55" i="2"/>
  <c r="O55" i="2"/>
  <c r="P55" i="2"/>
  <c r="IK55" i="2"/>
  <c r="IL55" i="2"/>
  <c r="KI55" i="2"/>
  <c r="KJ55" i="2"/>
  <c r="B56" i="2"/>
  <c r="D56" i="2"/>
  <c r="E56" i="2"/>
  <c r="O56" i="2"/>
  <c r="P56" i="2"/>
  <c r="IK56" i="2"/>
  <c r="IL56" i="2"/>
  <c r="KI56" i="2"/>
  <c r="KJ56" i="2"/>
  <c r="C56" i="2" s="1"/>
  <c r="D57" i="2"/>
  <c r="E57" i="2"/>
  <c r="O57" i="2"/>
  <c r="P57" i="2"/>
  <c r="IK57" i="2"/>
  <c r="IL57" i="2"/>
  <c r="C57" i="2" s="1"/>
  <c r="KI57" i="2"/>
  <c r="B57" i="2" s="1"/>
  <c r="KJ57" i="2"/>
  <c r="D58" i="2"/>
  <c r="B58" i="2" s="1"/>
  <c r="E58" i="2"/>
  <c r="I58" i="2"/>
  <c r="O58" i="2"/>
  <c r="P58" i="2"/>
  <c r="C58" i="2" s="1"/>
  <c r="IK58" i="2"/>
  <c r="IL58" i="2"/>
  <c r="KI58" i="2"/>
  <c r="KJ58" i="2"/>
  <c r="D59" i="2"/>
  <c r="B59" i="2" s="1"/>
  <c r="E59" i="2"/>
  <c r="C59" i="2" s="1"/>
  <c r="O59" i="2"/>
  <c r="P59" i="2"/>
  <c r="DC59" i="2"/>
  <c r="IK59" i="2"/>
  <c r="IL59" i="2"/>
  <c r="KI59" i="2"/>
  <c r="KJ59" i="2"/>
  <c r="B60" i="2"/>
  <c r="C60" i="2"/>
  <c r="D60" i="2"/>
  <c r="E60" i="2"/>
  <c r="O60" i="2"/>
  <c r="P60" i="2"/>
  <c r="IK60" i="2"/>
  <c r="IL60" i="2"/>
  <c r="KI60" i="2"/>
  <c r="KJ60" i="2"/>
  <c r="B61" i="2"/>
  <c r="D61" i="2"/>
  <c r="E61" i="2"/>
  <c r="O61" i="2"/>
  <c r="P61" i="2"/>
  <c r="IK61" i="2"/>
  <c r="IL61" i="2"/>
  <c r="KI61" i="2"/>
  <c r="KJ61" i="2"/>
  <c r="C61" i="2" s="1"/>
  <c r="D62" i="2"/>
  <c r="E62" i="2"/>
  <c r="O62" i="2"/>
  <c r="P62" i="2"/>
  <c r="IK62" i="2"/>
  <c r="IL62" i="2"/>
  <c r="C62" i="2" s="1"/>
  <c r="KI62" i="2"/>
  <c r="B62" i="2" s="1"/>
  <c r="KJ62" i="2"/>
  <c r="D63" i="2"/>
  <c r="B63" i="2" s="1"/>
  <c r="E63" i="2"/>
  <c r="O63" i="2"/>
  <c r="P63" i="2"/>
  <c r="C63" i="2" s="1"/>
  <c r="IK63" i="2"/>
  <c r="IL63" i="2"/>
  <c r="KI63" i="2"/>
  <c r="KJ63" i="2"/>
  <c r="D64" i="2"/>
  <c r="E64" i="2"/>
  <c r="C64" i="2" s="1"/>
  <c r="O64" i="2"/>
  <c r="B64" i="2" s="1"/>
  <c r="P64" i="2"/>
  <c r="IK64" i="2"/>
  <c r="IL64" i="2"/>
  <c r="KI64" i="2"/>
  <c r="KJ64" i="2"/>
  <c r="C65" i="2"/>
  <c r="D65" i="2"/>
  <c r="B65" i="2" s="1"/>
  <c r="E65" i="2"/>
  <c r="O65" i="2"/>
  <c r="P65" i="2"/>
  <c r="IK65" i="2"/>
  <c r="IL65" i="2"/>
  <c r="KI65" i="2"/>
  <c r="KJ65" i="2"/>
  <c r="B66" i="2"/>
  <c r="D66" i="2"/>
  <c r="E66" i="2"/>
  <c r="I66" i="2"/>
  <c r="O66" i="2"/>
  <c r="P66" i="2"/>
  <c r="DO66" i="2"/>
  <c r="HM66" i="2"/>
  <c r="IK66" i="2"/>
  <c r="IL66" i="2"/>
  <c r="KI66" i="2"/>
  <c r="KJ66" i="2"/>
  <c r="C66" i="2" s="1"/>
  <c r="D67" i="2"/>
  <c r="E67" i="2"/>
  <c r="C67" i="2" s="1"/>
  <c r="P67" i="2"/>
  <c r="DC67" i="2"/>
  <c r="O67" i="2" s="1"/>
  <c r="B67" i="2" s="1"/>
  <c r="IK67" i="2"/>
  <c r="IL67" i="2"/>
  <c r="KI67" i="2"/>
  <c r="KJ67" i="2"/>
  <c r="D68" i="2"/>
  <c r="E68" i="2"/>
  <c r="C68" i="2" s="1"/>
  <c r="O68" i="2"/>
  <c r="B68" i="2" s="1"/>
  <c r="P68" i="2"/>
  <c r="IK68" i="2"/>
  <c r="IL68" i="2"/>
  <c r="KI68" i="2"/>
  <c r="KJ68" i="2"/>
  <c r="C69" i="2"/>
  <c r="D69" i="2"/>
  <c r="B69" i="2" s="1"/>
  <c r="E69" i="2"/>
  <c r="O69" i="2"/>
  <c r="P69" i="2"/>
  <c r="DC69" i="2"/>
  <c r="IK69" i="2"/>
  <c r="IL69" i="2"/>
  <c r="KI69" i="2"/>
  <c r="KJ69" i="2"/>
  <c r="B70" i="2"/>
  <c r="D70" i="2"/>
  <c r="E70" i="2"/>
  <c r="O70" i="2"/>
  <c r="P70" i="2"/>
  <c r="DC70" i="2"/>
  <c r="IK70" i="2"/>
  <c r="IL70" i="2"/>
  <c r="KI70" i="2"/>
  <c r="KJ70" i="2"/>
  <c r="C70" i="2" s="1"/>
  <c r="D71" i="2"/>
  <c r="E71" i="2"/>
  <c r="O71" i="2"/>
  <c r="P71" i="2"/>
  <c r="DC71" i="2"/>
  <c r="IK71" i="2"/>
  <c r="B71" i="2" s="1"/>
  <c r="IL71" i="2"/>
  <c r="C71" i="2" s="1"/>
  <c r="KI71" i="2"/>
  <c r="KJ71" i="2"/>
  <c r="D72" i="2"/>
  <c r="E72" i="2"/>
  <c r="O72" i="2"/>
  <c r="B72" i="2" s="1"/>
  <c r="P72" i="2"/>
  <c r="C72" i="2" s="1"/>
  <c r="DC72" i="2"/>
  <c r="IK72" i="2"/>
  <c r="IL72" i="2"/>
  <c r="KI72" i="2"/>
  <c r="KJ72" i="2"/>
  <c r="C73" i="2"/>
  <c r="D73" i="2"/>
  <c r="B73" i="2" s="1"/>
  <c r="E73" i="2"/>
  <c r="I73" i="2"/>
  <c r="O73" i="2"/>
  <c r="P73" i="2"/>
  <c r="AJ73" i="2"/>
  <c r="DO73" i="2"/>
  <c r="IK73" i="2"/>
  <c r="IL73" i="2"/>
  <c r="KI73" i="2"/>
  <c r="KJ73" i="2"/>
  <c r="D74" i="2"/>
  <c r="E74" i="2"/>
  <c r="O74" i="2"/>
  <c r="P74" i="2"/>
  <c r="DC74" i="2"/>
  <c r="IK74" i="2"/>
  <c r="IL74" i="2"/>
  <c r="C74" i="2" s="1"/>
  <c r="KI74" i="2"/>
  <c r="B74" i="2" s="1"/>
  <c r="KJ74" i="2"/>
  <c r="D75" i="2"/>
  <c r="B75" i="2" s="1"/>
  <c r="E75" i="2"/>
  <c r="P75" i="2"/>
  <c r="C75" i="2" s="1"/>
  <c r="DC75" i="2"/>
  <c r="O75" i="2" s="1"/>
  <c r="IK75" i="2"/>
  <c r="IL75" i="2"/>
  <c r="KI75" i="2"/>
  <c r="KJ75" i="2"/>
  <c r="D76" i="2"/>
  <c r="B76" i="2" s="1"/>
  <c r="E76" i="2"/>
  <c r="C76" i="2" s="1"/>
  <c r="O76" i="2"/>
  <c r="P76" i="2"/>
  <c r="IK76" i="2"/>
  <c r="IL76" i="2"/>
  <c r="KI76" i="2"/>
  <c r="KJ76" i="2"/>
  <c r="B77" i="2"/>
  <c r="C77" i="2"/>
  <c r="D77" i="2"/>
  <c r="E77" i="2"/>
  <c r="O77" i="2"/>
  <c r="P77" i="2"/>
  <c r="IK77" i="2"/>
  <c r="IL77" i="2"/>
  <c r="KI77" i="2"/>
  <c r="KJ77" i="2"/>
  <c r="B78" i="2"/>
  <c r="D78" i="2"/>
  <c r="E78" i="2"/>
  <c r="O78" i="2"/>
  <c r="P78" i="2"/>
  <c r="DC78" i="2"/>
  <c r="IK78" i="2"/>
  <c r="IL78" i="2"/>
  <c r="KI78" i="2"/>
  <c r="KJ78" i="2"/>
  <c r="C78" i="2" s="1"/>
  <c r="E79" i="2"/>
  <c r="I79" i="2"/>
  <c r="D79" i="2" s="1"/>
  <c r="B79" i="2" s="1"/>
  <c r="DO79" i="2"/>
  <c r="O79" i="2" s="1"/>
  <c r="FR79" i="2"/>
  <c r="FR153" i="2" s="1"/>
  <c r="IK79" i="2"/>
  <c r="IL79" i="2"/>
  <c r="KI79" i="2"/>
  <c r="KJ79" i="2"/>
  <c r="D80" i="2"/>
  <c r="B80" i="2" s="1"/>
  <c r="E80" i="2"/>
  <c r="C80" i="2" s="1"/>
  <c r="O80" i="2"/>
  <c r="P80" i="2"/>
  <c r="IK80" i="2"/>
  <c r="IL80" i="2"/>
  <c r="KI80" i="2"/>
  <c r="KJ80" i="2"/>
  <c r="B81" i="2"/>
  <c r="C81" i="2"/>
  <c r="D81" i="2"/>
  <c r="E81" i="2"/>
  <c r="O81" i="2"/>
  <c r="P81" i="2"/>
  <c r="IK81" i="2"/>
  <c r="IL81" i="2"/>
  <c r="KI81" i="2"/>
  <c r="KJ81" i="2"/>
  <c r="B82" i="2"/>
  <c r="C82" i="2"/>
  <c r="D82" i="2"/>
  <c r="E82" i="2"/>
  <c r="O82" i="2"/>
  <c r="P82" i="2"/>
  <c r="IK82" i="2"/>
  <c r="IL82" i="2"/>
  <c r="KI82" i="2"/>
  <c r="KJ82" i="2"/>
  <c r="D83" i="2"/>
  <c r="E83" i="2"/>
  <c r="O83" i="2"/>
  <c r="P83" i="2"/>
  <c r="IK83" i="2"/>
  <c r="IL83" i="2"/>
  <c r="KI83" i="2"/>
  <c r="B83" i="2" s="1"/>
  <c r="KJ83" i="2"/>
  <c r="C83" i="2" s="1"/>
  <c r="D84" i="2"/>
  <c r="E84" i="2"/>
  <c r="C84" i="2" s="1"/>
  <c r="O84" i="2"/>
  <c r="P84" i="2"/>
  <c r="IK84" i="2"/>
  <c r="B84" i="2" s="1"/>
  <c r="IL84" i="2"/>
  <c r="KI84" i="2"/>
  <c r="KJ84" i="2"/>
  <c r="E85" i="2"/>
  <c r="I85" i="2"/>
  <c r="D85" i="2" s="1"/>
  <c r="B85" i="2" s="1"/>
  <c r="O85" i="2"/>
  <c r="P85" i="2"/>
  <c r="C85" i="2" s="1"/>
  <c r="DO85" i="2"/>
  <c r="IK85" i="2"/>
  <c r="IL85" i="2"/>
  <c r="KI85" i="2"/>
  <c r="KJ85" i="2"/>
  <c r="B86" i="2"/>
  <c r="C86" i="2"/>
  <c r="D86" i="2"/>
  <c r="E86" i="2"/>
  <c r="O86" i="2"/>
  <c r="P86" i="2"/>
  <c r="DC86" i="2"/>
  <c r="IK86" i="2"/>
  <c r="IL86" i="2"/>
  <c r="KI86" i="2"/>
  <c r="KJ86" i="2"/>
  <c r="B87" i="2"/>
  <c r="D87" i="2"/>
  <c r="E87" i="2"/>
  <c r="O87" i="2"/>
  <c r="P87" i="2"/>
  <c r="IK87" i="2"/>
  <c r="IL87" i="2"/>
  <c r="KI87" i="2"/>
  <c r="KJ87" i="2"/>
  <c r="C87" i="2" s="1"/>
  <c r="D88" i="2"/>
  <c r="E88" i="2"/>
  <c r="O88" i="2"/>
  <c r="P88" i="2"/>
  <c r="IK88" i="2"/>
  <c r="IL88" i="2"/>
  <c r="C88" i="2" s="1"/>
  <c r="KI88" i="2"/>
  <c r="B88" i="2" s="1"/>
  <c r="KJ88" i="2"/>
  <c r="D89" i="2"/>
  <c r="B89" i="2" s="1"/>
  <c r="E89" i="2"/>
  <c r="O89" i="2"/>
  <c r="P89" i="2"/>
  <c r="C89" i="2" s="1"/>
  <c r="IK89" i="2"/>
  <c r="IL89" i="2"/>
  <c r="KI89" i="2"/>
  <c r="KJ89" i="2"/>
  <c r="E90" i="2"/>
  <c r="C90" i="2" s="1"/>
  <c r="I90" i="2"/>
  <c r="I153" i="2" s="1"/>
  <c r="O90" i="2"/>
  <c r="P90" i="2"/>
  <c r="DR90" i="2"/>
  <c r="IK90" i="2"/>
  <c r="IL90" i="2"/>
  <c r="KI90" i="2"/>
  <c r="KJ90" i="2"/>
  <c r="B91" i="2"/>
  <c r="C91" i="2"/>
  <c r="D91" i="2"/>
  <c r="E91" i="2"/>
  <c r="O91" i="2"/>
  <c r="P91" i="2"/>
  <c r="IK91" i="2"/>
  <c r="IL91" i="2"/>
  <c r="KI91" i="2"/>
  <c r="KJ91" i="2"/>
  <c r="B92" i="2"/>
  <c r="D92" i="2"/>
  <c r="E92" i="2"/>
  <c r="O92" i="2"/>
  <c r="P92" i="2"/>
  <c r="IK92" i="2"/>
  <c r="IL92" i="2"/>
  <c r="KI92" i="2"/>
  <c r="KJ92" i="2"/>
  <c r="C92" i="2" s="1"/>
  <c r="D93" i="2"/>
  <c r="E93" i="2"/>
  <c r="O93" i="2"/>
  <c r="P93" i="2"/>
  <c r="DC93" i="2"/>
  <c r="IK93" i="2"/>
  <c r="B93" i="2" s="1"/>
  <c r="IL93" i="2"/>
  <c r="C93" i="2" s="1"/>
  <c r="KI93" i="2"/>
  <c r="KJ93" i="2"/>
  <c r="E94" i="2"/>
  <c r="I94" i="2"/>
  <c r="D94" i="2" s="1"/>
  <c r="B94" i="2" s="1"/>
  <c r="O94" i="2"/>
  <c r="P94" i="2"/>
  <c r="C94" i="2" s="1"/>
  <c r="DO94" i="2"/>
  <c r="FH94" i="2"/>
  <c r="IK94" i="2"/>
  <c r="IL94" i="2"/>
  <c r="KI94" i="2"/>
  <c r="KJ94" i="2"/>
  <c r="B95" i="2"/>
  <c r="C95" i="2"/>
  <c r="D95" i="2"/>
  <c r="E95" i="2"/>
  <c r="O95" i="2"/>
  <c r="P95" i="2"/>
  <c r="IK95" i="2"/>
  <c r="IL95" i="2"/>
  <c r="KI95" i="2"/>
  <c r="KJ95" i="2"/>
  <c r="D96" i="2"/>
  <c r="E96" i="2"/>
  <c r="P96" i="2"/>
  <c r="DC96" i="2"/>
  <c r="O96" i="2" s="1"/>
  <c r="B96" i="2" s="1"/>
  <c r="IK96" i="2"/>
  <c r="IL96" i="2"/>
  <c r="KI96" i="2"/>
  <c r="KJ96" i="2"/>
  <c r="C96" i="2" s="1"/>
  <c r="D97" i="2"/>
  <c r="E97" i="2"/>
  <c r="C97" i="2" s="1"/>
  <c r="O97" i="2"/>
  <c r="P97" i="2"/>
  <c r="IK97" i="2"/>
  <c r="B97" i="2" s="1"/>
  <c r="IL97" i="2"/>
  <c r="KI97" i="2"/>
  <c r="KJ97" i="2"/>
  <c r="D98" i="2"/>
  <c r="E98" i="2"/>
  <c r="O98" i="2"/>
  <c r="B98" i="2" s="1"/>
  <c r="P98" i="2"/>
  <c r="C98" i="2" s="1"/>
  <c r="IK98" i="2"/>
  <c r="IL98" i="2"/>
  <c r="KI98" i="2"/>
  <c r="KJ98" i="2"/>
  <c r="D99" i="2"/>
  <c r="B99" i="2" s="1"/>
  <c r="E99" i="2"/>
  <c r="C99" i="2" s="1"/>
  <c r="O99" i="2"/>
  <c r="P99" i="2"/>
  <c r="IK99" i="2"/>
  <c r="IL99" i="2"/>
  <c r="KI99" i="2"/>
  <c r="KJ99" i="2"/>
  <c r="B100" i="2"/>
  <c r="C100" i="2"/>
  <c r="D100" i="2"/>
  <c r="E100" i="2"/>
  <c r="I100" i="2"/>
  <c r="O100" i="2"/>
  <c r="P100" i="2"/>
  <c r="FR100" i="2"/>
  <c r="IK100" i="2"/>
  <c r="IL100" i="2"/>
  <c r="KI100" i="2"/>
  <c r="KJ100" i="2"/>
  <c r="D101" i="2"/>
  <c r="E101" i="2"/>
  <c r="O101" i="2"/>
  <c r="P101" i="2"/>
  <c r="DC101" i="2"/>
  <c r="IK101" i="2"/>
  <c r="IL101" i="2"/>
  <c r="C101" i="2" s="1"/>
  <c r="KI101" i="2"/>
  <c r="B101" i="2" s="1"/>
  <c r="KJ101" i="2"/>
  <c r="D102" i="2"/>
  <c r="B102" i="2" s="1"/>
  <c r="E102" i="2"/>
  <c r="O102" i="2"/>
  <c r="P102" i="2"/>
  <c r="C102" i="2" s="1"/>
  <c r="IK102" i="2"/>
  <c r="IL102" i="2"/>
  <c r="KI102" i="2"/>
  <c r="KJ102" i="2"/>
  <c r="D103" i="2"/>
  <c r="E103" i="2"/>
  <c r="C103" i="2" s="1"/>
  <c r="O103" i="2"/>
  <c r="B103" i="2" s="1"/>
  <c r="P103" i="2"/>
  <c r="IK103" i="2"/>
  <c r="IL103" i="2"/>
  <c r="KI103" i="2"/>
  <c r="KJ103" i="2"/>
  <c r="C104" i="2"/>
  <c r="D104" i="2"/>
  <c r="B104" i="2" s="1"/>
  <c r="E104" i="2"/>
  <c r="O104" i="2"/>
  <c r="P104" i="2"/>
  <c r="IK104" i="2"/>
  <c r="IL104" i="2"/>
  <c r="KI104" i="2"/>
  <c r="KJ104" i="2"/>
  <c r="B105" i="2"/>
  <c r="C105" i="2"/>
  <c r="D105" i="2"/>
  <c r="E105" i="2"/>
  <c r="O105" i="2"/>
  <c r="P105" i="2"/>
  <c r="DC105" i="2"/>
  <c r="IK105" i="2"/>
  <c r="IL105" i="2"/>
  <c r="KI105" i="2"/>
  <c r="KJ105" i="2"/>
  <c r="D106" i="2"/>
  <c r="E106" i="2"/>
  <c r="I106" i="2"/>
  <c r="P106" i="2"/>
  <c r="FR106" i="2"/>
  <c r="HM106" i="2"/>
  <c r="O106" i="2" s="1"/>
  <c r="B106" i="2" s="1"/>
  <c r="IK106" i="2"/>
  <c r="IL106" i="2"/>
  <c r="C106" i="2" s="1"/>
  <c r="KI106" i="2"/>
  <c r="KJ106" i="2"/>
  <c r="D107" i="2"/>
  <c r="E107" i="2"/>
  <c r="C107" i="2" s="1"/>
  <c r="O107" i="2"/>
  <c r="B107" i="2" s="1"/>
  <c r="P107" i="2"/>
  <c r="DC107" i="2"/>
  <c r="IK107" i="2"/>
  <c r="IL107" i="2"/>
  <c r="KI107" i="2"/>
  <c r="KJ107" i="2"/>
  <c r="B108" i="2"/>
  <c r="C108" i="2"/>
  <c r="D108" i="2"/>
  <c r="E108" i="2"/>
  <c r="O108" i="2"/>
  <c r="P108" i="2"/>
  <c r="DC108" i="2"/>
  <c r="IK108" i="2"/>
  <c r="IL108" i="2"/>
  <c r="KI108" i="2"/>
  <c r="KJ108" i="2"/>
  <c r="D109" i="2"/>
  <c r="E109" i="2"/>
  <c r="P109" i="2"/>
  <c r="DC109" i="2"/>
  <c r="O109" i="2" s="1"/>
  <c r="B109" i="2" s="1"/>
  <c r="IK109" i="2"/>
  <c r="IL109" i="2"/>
  <c r="KI109" i="2"/>
  <c r="KJ109" i="2"/>
  <c r="C109" i="2" s="1"/>
  <c r="D110" i="2"/>
  <c r="E110" i="2"/>
  <c r="C110" i="2" s="1"/>
  <c r="P110" i="2"/>
  <c r="DC110" i="2"/>
  <c r="O110" i="2" s="1"/>
  <c r="B110" i="2" s="1"/>
  <c r="IK110" i="2"/>
  <c r="IL110" i="2"/>
  <c r="KI110" i="2"/>
  <c r="KJ110" i="2"/>
  <c r="E111" i="2"/>
  <c r="C111" i="2" s="1"/>
  <c r="I111" i="2"/>
  <c r="D111" i="2" s="1"/>
  <c r="B111" i="2" s="1"/>
  <c r="O111" i="2"/>
  <c r="P111" i="2"/>
  <c r="BA111" i="2"/>
  <c r="FR111" i="2"/>
  <c r="IK111" i="2"/>
  <c r="IL111" i="2"/>
  <c r="KI111" i="2"/>
  <c r="KJ111" i="2"/>
  <c r="B112" i="2"/>
  <c r="C112" i="2"/>
  <c r="D112" i="2"/>
  <c r="E112" i="2"/>
  <c r="O112" i="2"/>
  <c r="P112" i="2"/>
  <c r="IK112" i="2"/>
  <c r="IL112" i="2"/>
  <c r="KI112" i="2"/>
  <c r="KJ112" i="2"/>
  <c r="D113" i="2"/>
  <c r="E113" i="2"/>
  <c r="O113" i="2"/>
  <c r="P113" i="2"/>
  <c r="IK113" i="2"/>
  <c r="IL113" i="2"/>
  <c r="KI113" i="2"/>
  <c r="B113" i="2" s="1"/>
  <c r="KJ113" i="2"/>
  <c r="C113" i="2" s="1"/>
  <c r="D114" i="2"/>
  <c r="E114" i="2"/>
  <c r="C114" i="2" s="1"/>
  <c r="O114" i="2"/>
  <c r="P114" i="2"/>
  <c r="IK114" i="2"/>
  <c r="B114" i="2" s="1"/>
  <c r="IL114" i="2"/>
  <c r="KI114" i="2"/>
  <c r="KJ114" i="2"/>
  <c r="D115" i="2"/>
  <c r="E115" i="2"/>
  <c r="O115" i="2"/>
  <c r="B115" i="2" s="1"/>
  <c r="P115" i="2"/>
  <c r="C115" i="2" s="1"/>
  <c r="IK115" i="2"/>
  <c r="IL115" i="2"/>
  <c r="KI115" i="2"/>
  <c r="KJ115" i="2"/>
  <c r="D116" i="2"/>
  <c r="B116" i="2" s="1"/>
  <c r="E116" i="2"/>
  <c r="C116" i="2" s="1"/>
  <c r="O116" i="2"/>
  <c r="P116" i="2"/>
  <c r="IK116" i="2"/>
  <c r="IL116" i="2"/>
  <c r="KI116" i="2"/>
  <c r="KJ116" i="2"/>
  <c r="C117" i="2"/>
  <c r="D117" i="2"/>
  <c r="B117" i="2" s="1"/>
  <c r="E117" i="2"/>
  <c r="O117" i="2"/>
  <c r="P117" i="2"/>
  <c r="DC117" i="2"/>
  <c r="IK117" i="2"/>
  <c r="IL117" i="2"/>
  <c r="KI117" i="2"/>
  <c r="KJ117" i="2"/>
  <c r="D118" i="2"/>
  <c r="E118" i="2"/>
  <c r="I118" i="2"/>
  <c r="O118" i="2"/>
  <c r="P118" i="2"/>
  <c r="DO118" i="2"/>
  <c r="FR118" i="2"/>
  <c r="IK118" i="2"/>
  <c r="B118" i="2" s="1"/>
  <c r="IL118" i="2"/>
  <c r="C118" i="2" s="1"/>
  <c r="KI118" i="2"/>
  <c r="KJ118" i="2"/>
  <c r="D119" i="2"/>
  <c r="E119" i="2"/>
  <c r="P119" i="2"/>
  <c r="C119" i="2" s="1"/>
  <c r="DC119" i="2"/>
  <c r="O119" i="2" s="1"/>
  <c r="B119" i="2" s="1"/>
  <c r="IK119" i="2"/>
  <c r="IL119" i="2"/>
  <c r="KI119" i="2"/>
  <c r="KJ119" i="2"/>
  <c r="D120" i="2"/>
  <c r="B120" i="2" s="1"/>
  <c r="E120" i="2"/>
  <c r="C120" i="2" s="1"/>
  <c r="O120" i="2"/>
  <c r="P120" i="2"/>
  <c r="IK120" i="2"/>
  <c r="IL120" i="2"/>
  <c r="KI120" i="2"/>
  <c r="KJ120" i="2"/>
  <c r="B121" i="2"/>
  <c r="C121" i="2"/>
  <c r="D121" i="2"/>
  <c r="E121" i="2"/>
  <c r="O121" i="2"/>
  <c r="P121" i="2"/>
  <c r="IK121" i="2"/>
  <c r="IL121" i="2"/>
  <c r="KI121" i="2"/>
  <c r="KJ121" i="2"/>
  <c r="B122" i="2"/>
  <c r="D122" i="2"/>
  <c r="E122" i="2"/>
  <c r="O122" i="2"/>
  <c r="P122" i="2"/>
  <c r="IK122" i="2"/>
  <c r="IL122" i="2"/>
  <c r="KI122" i="2"/>
  <c r="KJ122" i="2"/>
  <c r="C122" i="2" s="1"/>
  <c r="D123" i="2"/>
  <c r="E123" i="2"/>
  <c r="O123" i="2"/>
  <c r="P123" i="2"/>
  <c r="IK123" i="2"/>
  <c r="IL123" i="2"/>
  <c r="C123" i="2" s="1"/>
  <c r="KI123" i="2"/>
  <c r="B123" i="2" s="1"/>
  <c r="KJ123" i="2"/>
  <c r="D124" i="2"/>
  <c r="B124" i="2" s="1"/>
  <c r="E124" i="2"/>
  <c r="P124" i="2"/>
  <c r="C124" i="2" s="1"/>
  <c r="DC124" i="2"/>
  <c r="O124" i="2" s="1"/>
  <c r="IK124" i="2"/>
  <c r="IL124" i="2"/>
  <c r="KI124" i="2"/>
  <c r="KJ124" i="2"/>
  <c r="E125" i="2"/>
  <c r="C125" i="2" s="1"/>
  <c r="I125" i="2"/>
  <c r="D125" i="2" s="1"/>
  <c r="B125" i="2" s="1"/>
  <c r="O125" i="2"/>
  <c r="P125" i="2"/>
  <c r="DO125" i="2"/>
  <c r="IK125" i="2"/>
  <c r="IL125" i="2"/>
  <c r="KI125" i="2"/>
  <c r="KJ125" i="2"/>
  <c r="D126" i="2"/>
  <c r="E126" i="2"/>
  <c r="O126" i="2"/>
  <c r="P126" i="2"/>
  <c r="DC126" i="2"/>
  <c r="IK126" i="2"/>
  <c r="IL126" i="2"/>
  <c r="KJ126" i="2"/>
  <c r="C126" i="2" s="1"/>
  <c r="LI126" i="2"/>
  <c r="D127" i="2"/>
  <c r="E127" i="2"/>
  <c r="C127" i="2" s="1"/>
  <c r="P127" i="2"/>
  <c r="DC127" i="2"/>
  <c r="O127" i="2" s="1"/>
  <c r="B127" i="2" s="1"/>
  <c r="IK127" i="2"/>
  <c r="IL127" i="2"/>
  <c r="KI127" i="2"/>
  <c r="KJ127" i="2"/>
  <c r="D128" i="2"/>
  <c r="E128" i="2"/>
  <c r="C128" i="2" s="1"/>
  <c r="O128" i="2"/>
  <c r="B128" i="2" s="1"/>
  <c r="P128" i="2"/>
  <c r="DC128" i="2"/>
  <c r="IK128" i="2"/>
  <c r="IL128" i="2"/>
  <c r="KI128" i="2"/>
  <c r="KJ128" i="2"/>
  <c r="C129" i="2"/>
  <c r="D129" i="2"/>
  <c r="B129" i="2" s="1"/>
  <c r="E129" i="2"/>
  <c r="O129" i="2"/>
  <c r="P129" i="2"/>
  <c r="IK129" i="2"/>
  <c r="IL129" i="2"/>
  <c r="KI129" i="2"/>
  <c r="KJ129" i="2"/>
  <c r="B130" i="2"/>
  <c r="D130" i="2"/>
  <c r="E130" i="2"/>
  <c r="O130" i="2"/>
  <c r="P130" i="2"/>
  <c r="DC130" i="2"/>
  <c r="IK130" i="2"/>
  <c r="IL130" i="2"/>
  <c r="KI130" i="2"/>
  <c r="KJ130" i="2"/>
  <c r="C130" i="2" s="1"/>
  <c r="D131" i="2"/>
  <c r="E131" i="2"/>
  <c r="O131" i="2"/>
  <c r="P131" i="2"/>
  <c r="IK131" i="2"/>
  <c r="IL131" i="2"/>
  <c r="C131" i="2" s="1"/>
  <c r="KI131" i="2"/>
  <c r="B131" i="2" s="1"/>
  <c r="KJ131" i="2"/>
  <c r="D132" i="2"/>
  <c r="E132" i="2"/>
  <c r="I132" i="2"/>
  <c r="P132" i="2"/>
  <c r="C132" i="2" s="1"/>
  <c r="DO132" i="2"/>
  <c r="O132" i="2" s="1"/>
  <c r="IK132" i="2"/>
  <c r="IL132" i="2"/>
  <c r="KI132" i="2"/>
  <c r="KJ132" i="2"/>
  <c r="D133" i="2"/>
  <c r="B133" i="2" s="1"/>
  <c r="E133" i="2"/>
  <c r="C133" i="2" s="1"/>
  <c r="O133" i="2"/>
  <c r="P133" i="2"/>
  <c r="DC133" i="2"/>
  <c r="FH133" i="2"/>
  <c r="IK133" i="2"/>
  <c r="IL133" i="2"/>
  <c r="KI133" i="2"/>
  <c r="KJ133" i="2"/>
  <c r="B134" i="2"/>
  <c r="D134" i="2"/>
  <c r="E134" i="2"/>
  <c r="O134" i="2"/>
  <c r="P134" i="2"/>
  <c r="IK134" i="2"/>
  <c r="IL134" i="2"/>
  <c r="KI134" i="2"/>
  <c r="KJ134" i="2"/>
  <c r="C134" i="2" s="1"/>
  <c r="D135" i="2"/>
  <c r="E135" i="2"/>
  <c r="O135" i="2"/>
  <c r="P135" i="2"/>
  <c r="IK135" i="2"/>
  <c r="IL135" i="2"/>
  <c r="C135" i="2" s="1"/>
  <c r="KI135" i="2"/>
  <c r="B135" i="2" s="1"/>
  <c r="KJ135" i="2"/>
  <c r="D136" i="2"/>
  <c r="B136" i="2" s="1"/>
  <c r="E136" i="2"/>
  <c r="O136" i="2"/>
  <c r="P136" i="2"/>
  <c r="C136" i="2" s="1"/>
  <c r="IK136" i="2"/>
  <c r="IL136" i="2"/>
  <c r="KI136" i="2"/>
  <c r="KJ136" i="2"/>
  <c r="D137" i="2"/>
  <c r="E137" i="2"/>
  <c r="C137" i="2" s="1"/>
  <c r="O137" i="2"/>
  <c r="B137" i="2" s="1"/>
  <c r="P137" i="2"/>
  <c r="IK137" i="2"/>
  <c r="IL137" i="2"/>
  <c r="KI137" i="2"/>
  <c r="KJ137" i="2"/>
  <c r="D138" i="2"/>
  <c r="B138" i="2" s="1"/>
  <c r="E138" i="2"/>
  <c r="C138" i="2" s="1"/>
  <c r="O138" i="2"/>
  <c r="P138" i="2"/>
  <c r="IK138" i="2"/>
  <c r="IL138" i="2"/>
  <c r="KI138" i="2"/>
  <c r="KJ138" i="2"/>
  <c r="B139" i="2"/>
  <c r="C139" i="2"/>
  <c r="D139" i="2"/>
  <c r="E139" i="2"/>
  <c r="O139" i="2"/>
  <c r="P139" i="2"/>
  <c r="IK139" i="2"/>
  <c r="IL139" i="2"/>
  <c r="KI139" i="2"/>
  <c r="KJ139" i="2"/>
  <c r="B140" i="2"/>
  <c r="D140" i="2"/>
  <c r="E140" i="2"/>
  <c r="O140" i="2"/>
  <c r="P140" i="2"/>
  <c r="IK140" i="2"/>
  <c r="IL140" i="2"/>
  <c r="KI140" i="2"/>
  <c r="KJ140" i="2"/>
  <c r="C140" i="2" s="1"/>
  <c r="E141" i="2"/>
  <c r="I141" i="2"/>
  <c r="D141" i="2" s="1"/>
  <c r="P141" i="2"/>
  <c r="BA141" i="2"/>
  <c r="O141" i="2" s="1"/>
  <c r="DO141" i="2"/>
  <c r="IK141" i="2"/>
  <c r="IL141" i="2"/>
  <c r="C141" i="2" s="1"/>
  <c r="KI141" i="2"/>
  <c r="KJ141" i="2"/>
  <c r="D142" i="2"/>
  <c r="B142" i="2" s="1"/>
  <c r="E142" i="2"/>
  <c r="C142" i="2" s="1"/>
  <c r="O142" i="2"/>
  <c r="P142" i="2"/>
  <c r="DC142" i="2"/>
  <c r="IK142" i="2"/>
  <c r="IL142" i="2"/>
  <c r="KI142" i="2"/>
  <c r="KJ142" i="2"/>
  <c r="B143" i="2"/>
  <c r="C143" i="2"/>
  <c r="D143" i="2"/>
  <c r="E143" i="2"/>
  <c r="O143" i="2"/>
  <c r="P143" i="2"/>
  <c r="IK143" i="2"/>
  <c r="IL143" i="2"/>
  <c r="KI143" i="2"/>
  <c r="KJ143" i="2"/>
  <c r="B144" i="2"/>
  <c r="D144" i="2"/>
  <c r="E144" i="2"/>
  <c r="O144" i="2"/>
  <c r="P144" i="2"/>
  <c r="IK144" i="2"/>
  <c r="IL144" i="2"/>
  <c r="KI144" i="2"/>
  <c r="KJ144" i="2"/>
  <c r="C144" i="2" s="1"/>
  <c r="D145" i="2"/>
  <c r="E145" i="2"/>
  <c r="O145" i="2"/>
  <c r="P145" i="2"/>
  <c r="DC145" i="2"/>
  <c r="IK145" i="2"/>
  <c r="B145" i="2" s="1"/>
  <c r="IL145" i="2"/>
  <c r="C145" i="2" s="1"/>
  <c r="KI145" i="2"/>
  <c r="KJ145" i="2"/>
  <c r="D146" i="2"/>
  <c r="E146" i="2"/>
  <c r="P146" i="2"/>
  <c r="C146" i="2" s="1"/>
  <c r="DC146" i="2"/>
  <c r="O146" i="2" s="1"/>
  <c r="B146" i="2" s="1"/>
  <c r="IK146" i="2"/>
  <c r="IL146" i="2"/>
  <c r="KI146" i="2"/>
  <c r="KJ146" i="2"/>
  <c r="D147" i="2"/>
  <c r="B147" i="2" s="1"/>
  <c r="E147" i="2"/>
  <c r="C147" i="2" s="1"/>
  <c r="O147" i="2"/>
  <c r="P147" i="2"/>
  <c r="IK147" i="2"/>
  <c r="IL147" i="2"/>
  <c r="KI147" i="2"/>
  <c r="KJ147" i="2"/>
  <c r="D148" i="2"/>
  <c r="E148" i="2"/>
  <c r="I148" i="2"/>
  <c r="O148" i="2"/>
  <c r="P148" i="2"/>
  <c r="DO148" i="2"/>
  <c r="DU148" i="2"/>
  <c r="FR148" i="2"/>
  <c r="IK148" i="2"/>
  <c r="IL148" i="2"/>
  <c r="KI148" i="2"/>
  <c r="B148" i="2" s="1"/>
  <c r="KJ148" i="2"/>
  <c r="C148" i="2" s="1"/>
  <c r="D149" i="2"/>
  <c r="E149" i="2"/>
  <c r="P149" i="2"/>
  <c r="C149" i="2" s="1"/>
  <c r="DC149" i="2"/>
  <c r="O149" i="2" s="1"/>
  <c r="IK149" i="2"/>
  <c r="IL149" i="2"/>
  <c r="KI149" i="2"/>
  <c r="KJ149" i="2"/>
  <c r="D150" i="2"/>
  <c r="B150" i="2" s="1"/>
  <c r="E150" i="2"/>
  <c r="C150" i="2" s="1"/>
  <c r="O150" i="2"/>
  <c r="P150" i="2"/>
  <c r="DC150" i="2"/>
  <c r="IK150" i="2"/>
  <c r="IL150" i="2"/>
  <c r="KI150" i="2"/>
  <c r="KJ150" i="2"/>
  <c r="B151" i="2"/>
  <c r="C151" i="2"/>
  <c r="D151" i="2"/>
  <c r="E151" i="2"/>
  <c r="O151" i="2"/>
  <c r="P151" i="2"/>
  <c r="DC151" i="2"/>
  <c r="IK151" i="2"/>
  <c r="IL151" i="2"/>
  <c r="KI151" i="2"/>
  <c r="KJ151" i="2"/>
  <c r="D152" i="2"/>
  <c r="E152" i="2"/>
  <c r="O152" i="2"/>
  <c r="P152" i="2"/>
  <c r="IK152" i="2"/>
  <c r="IL152" i="2"/>
  <c r="KI152" i="2"/>
  <c r="B152" i="2" s="1"/>
  <c r="KJ152" i="2"/>
  <c r="C152" i="2" s="1"/>
  <c r="F153" i="2"/>
  <c r="G153" i="2"/>
  <c r="J153" i="2"/>
  <c r="L153" i="2"/>
  <c r="M153" i="2"/>
  <c r="Q153" i="2"/>
  <c r="R153" i="2"/>
  <c r="T153" i="2"/>
  <c r="U153" i="2"/>
  <c r="W153" i="2"/>
  <c r="X153" i="2"/>
  <c r="Z153" i="2"/>
  <c r="AA153" i="2"/>
  <c r="AC153" i="2"/>
  <c r="AD153" i="2"/>
  <c r="AF153" i="2"/>
  <c r="AG153" i="2"/>
  <c r="AI153" i="2"/>
  <c r="AJ153" i="2"/>
  <c r="AL153" i="2"/>
  <c r="AM153" i="2"/>
  <c r="AO153" i="2"/>
  <c r="AP153" i="2"/>
  <c r="AR153" i="2"/>
  <c r="AS153" i="2"/>
  <c r="AU153" i="2"/>
  <c r="AV153" i="2"/>
  <c r="AX153" i="2"/>
  <c r="AY153" i="2"/>
  <c r="BD153" i="2"/>
  <c r="BE153" i="2"/>
  <c r="BG153" i="2"/>
  <c r="BH153" i="2"/>
  <c r="BJ153" i="2"/>
  <c r="BK153" i="2"/>
  <c r="BM153" i="2"/>
  <c r="BN153" i="2"/>
  <c r="BP153" i="2"/>
  <c r="BQ153" i="2"/>
  <c r="BS153" i="2"/>
  <c r="BT153" i="2"/>
  <c r="BV153" i="2"/>
  <c r="BW153" i="2"/>
  <c r="BY153" i="2"/>
  <c r="BZ153" i="2"/>
  <c r="CB153" i="2"/>
  <c r="CC153" i="2"/>
  <c r="CE153" i="2"/>
  <c r="CF153" i="2"/>
  <c r="CH153" i="2"/>
  <c r="CI153" i="2"/>
  <c r="CK153" i="2"/>
  <c r="CL153" i="2"/>
  <c r="CN153" i="2"/>
  <c r="CO153" i="2"/>
  <c r="CQ153" i="2"/>
  <c r="CR153" i="2"/>
  <c r="CT153" i="2"/>
  <c r="CU153" i="2"/>
  <c r="CW153" i="2"/>
  <c r="CX153" i="2"/>
  <c r="CZ153" i="2"/>
  <c r="DA153" i="2"/>
  <c r="DF153" i="2"/>
  <c r="DG153" i="2"/>
  <c r="DI153" i="2"/>
  <c r="DJ153" i="2"/>
  <c r="DL153" i="2"/>
  <c r="DM153" i="2"/>
  <c r="DO153" i="2"/>
  <c r="DP153" i="2"/>
  <c r="DR153" i="2"/>
  <c r="DS153" i="2"/>
  <c r="DU153" i="2"/>
  <c r="DX153" i="2"/>
  <c r="DY153" i="2"/>
  <c r="EA153" i="2"/>
  <c r="EB153" i="2"/>
  <c r="ED153" i="2"/>
  <c r="EE153" i="2"/>
  <c r="EG153" i="2"/>
  <c r="EH153" i="2"/>
  <c r="EJ153" i="2"/>
  <c r="EK153" i="2"/>
  <c r="EM153" i="2"/>
  <c r="EN153" i="2"/>
  <c r="EP153" i="2"/>
  <c r="EQ153" i="2"/>
  <c r="ES153" i="2"/>
  <c r="ET153" i="2"/>
  <c r="EV153" i="2"/>
  <c r="EW153" i="2"/>
  <c r="EY153" i="2"/>
  <c r="EZ153" i="2"/>
  <c r="FB153" i="2"/>
  <c r="FC153" i="2"/>
  <c r="FE153" i="2"/>
  <c r="FF153" i="2"/>
  <c r="FH153" i="2"/>
  <c r="FI153" i="2"/>
  <c r="FK153" i="2"/>
  <c r="FL153" i="2"/>
  <c r="FN153" i="2"/>
  <c r="FO153" i="2"/>
  <c r="FQ153" i="2"/>
  <c r="FT153" i="2"/>
  <c r="FU153" i="2"/>
  <c r="FW153" i="2"/>
  <c r="FX153" i="2"/>
  <c r="FZ153" i="2"/>
  <c r="GA153" i="2"/>
  <c r="GC153" i="2"/>
  <c r="GD153" i="2"/>
  <c r="GF153" i="2"/>
  <c r="GG153" i="2"/>
  <c r="GI153" i="2"/>
  <c r="GJ153" i="2"/>
  <c r="GL153" i="2"/>
  <c r="GM153" i="2"/>
  <c r="GO153" i="2"/>
  <c r="GP153" i="2"/>
  <c r="GR153" i="2"/>
  <c r="GS153" i="2"/>
  <c r="GU153" i="2"/>
  <c r="GV153" i="2"/>
  <c r="GX153" i="2"/>
  <c r="GY153" i="2"/>
  <c r="HA153" i="2"/>
  <c r="HB153" i="2"/>
  <c r="HD153" i="2"/>
  <c r="HE153" i="2"/>
  <c r="HG153" i="2"/>
  <c r="HH153" i="2"/>
  <c r="HJ153" i="2"/>
  <c r="HK153" i="2"/>
  <c r="HN153" i="2"/>
  <c r="HP153" i="2"/>
  <c r="HQ153" i="2"/>
  <c r="HS153" i="2"/>
  <c r="HT153" i="2"/>
  <c r="HV153" i="2"/>
  <c r="HW153" i="2"/>
  <c r="HY153" i="2"/>
  <c r="HZ153" i="2"/>
  <c r="IB153" i="2"/>
  <c r="IC153" i="2"/>
  <c r="IE153" i="2"/>
  <c r="IF153" i="2"/>
  <c r="IH153" i="2"/>
  <c r="II153" i="2"/>
  <c r="IK153" i="2"/>
  <c r="IM153" i="2"/>
  <c r="IN153" i="2"/>
  <c r="IP153" i="2"/>
  <c r="IQ153" i="2"/>
  <c r="IS153" i="2"/>
  <c r="IT153" i="2"/>
  <c r="IV153" i="2"/>
  <c r="IW153" i="2"/>
  <c r="IY153" i="2"/>
  <c r="IZ153" i="2"/>
  <c r="JB153" i="2"/>
  <c r="JC153" i="2"/>
  <c r="JE153" i="2"/>
  <c r="JF153" i="2"/>
  <c r="JH153" i="2"/>
  <c r="JI153" i="2"/>
  <c r="JK153" i="2"/>
  <c r="JL153" i="2"/>
  <c r="JN153" i="2"/>
  <c r="JO153" i="2"/>
  <c r="JQ153" i="2"/>
  <c r="JR153" i="2"/>
  <c r="JT153" i="2"/>
  <c r="JU153" i="2"/>
  <c r="JW153" i="2"/>
  <c r="JX153" i="2"/>
  <c r="JZ153" i="2"/>
  <c r="KA153" i="2"/>
  <c r="KC153" i="2"/>
  <c r="KD153" i="2"/>
  <c r="KF153" i="2"/>
  <c r="KG153" i="2"/>
  <c r="KJ153" i="2"/>
  <c r="KK153" i="2"/>
  <c r="KL153" i="2"/>
  <c r="KN153" i="2"/>
  <c r="KO153" i="2"/>
  <c r="KQ153" i="2"/>
  <c r="KR153" i="2"/>
  <c r="KT153" i="2"/>
  <c r="KU153" i="2"/>
  <c r="KW153" i="2"/>
  <c r="KX153" i="2"/>
  <c r="KZ153" i="2"/>
  <c r="LA153" i="2"/>
  <c r="LC153" i="2"/>
  <c r="LD153" i="2"/>
  <c r="LF153" i="2"/>
  <c r="LG153" i="2"/>
  <c r="LJ153" i="2"/>
  <c r="LL153" i="2"/>
  <c r="LM153" i="2"/>
  <c r="LO153" i="2"/>
  <c r="LP153" i="2"/>
  <c r="LR153" i="2"/>
  <c r="LS153" i="2"/>
  <c r="LU153" i="2"/>
  <c r="LV153" i="2"/>
  <c r="LX153" i="2"/>
  <c r="LY153" i="2"/>
  <c r="B28" i="2" l="1"/>
  <c r="B132" i="2"/>
  <c r="B10" i="2"/>
  <c r="P153" i="2"/>
  <c r="B141" i="2"/>
  <c r="B149" i="2"/>
  <c r="KI153" i="2"/>
  <c r="KI126" i="2"/>
  <c r="B126" i="2" s="1"/>
  <c r="D90" i="2"/>
  <c r="B90" i="2" s="1"/>
  <c r="P79" i="2"/>
  <c r="C79" i="2" s="1"/>
  <c r="P29" i="2"/>
  <c r="O17" i="2"/>
  <c r="C12" i="2"/>
  <c r="O11" i="2"/>
  <c r="B11" i="2" s="1"/>
  <c r="HM153" i="2"/>
  <c r="P21" i="2"/>
  <c r="B12" i="2"/>
  <c r="B26" i="2"/>
  <c r="C14" i="2"/>
  <c r="LI153" i="2"/>
  <c r="IL153" i="2"/>
  <c r="B17" i="2" l="1"/>
  <c r="C29" i="2"/>
  <c r="C21" i="2"/>
  <c r="O153" i="2"/>
  <c r="D153" i="2"/>
</calcChain>
</file>

<file path=xl/sharedStrings.xml><?xml version="1.0" encoding="utf-8"?>
<sst xmlns="http://schemas.openxmlformats.org/spreadsheetml/2006/main" count="801" uniqueCount="469">
  <si>
    <t xml:space="preserve">Всего расходов:   </t>
  </si>
  <si>
    <t xml:space="preserve">  Соболевское</t>
  </si>
  <si>
    <t xml:space="preserve">  Михайловское</t>
  </si>
  <si>
    <t xml:space="preserve">  Елнатское</t>
  </si>
  <si>
    <t xml:space="preserve">  Юрьевецкое г/п</t>
  </si>
  <si>
    <t>Юрьевецкий муниципальный район</t>
  </si>
  <si>
    <t xml:space="preserve">  Хотимльское</t>
  </si>
  <si>
    <t xml:space="preserve">  Холуйское</t>
  </si>
  <si>
    <t xml:space="preserve">  Талицко-Мугреевское</t>
  </si>
  <si>
    <t xml:space="preserve">  Новоклязьминское</t>
  </si>
  <si>
    <t xml:space="preserve">  Мугреево-Никольское</t>
  </si>
  <si>
    <t xml:space="preserve">  Южское г/п</t>
  </si>
  <si>
    <t>Южский муниципальный район</t>
  </si>
  <si>
    <t xml:space="preserve">  Семейкинское</t>
  </si>
  <si>
    <t xml:space="preserve">  Перемиловское</t>
  </si>
  <si>
    <t xml:space="preserve">  Остаповское</t>
  </si>
  <si>
    <t xml:space="preserve">  Китовское</t>
  </si>
  <si>
    <t xml:space="preserve">  Введенское</t>
  </si>
  <si>
    <t xml:space="preserve">  Васильевское</t>
  </si>
  <si>
    <t xml:space="preserve">  Афанасьевское</t>
  </si>
  <si>
    <t xml:space="preserve">  Колобовское г/п</t>
  </si>
  <si>
    <t>Шуйский муниципальный район</t>
  </si>
  <si>
    <t xml:space="preserve">  Широковское</t>
  </si>
  <si>
    <t xml:space="preserve">  Хромцовское</t>
  </si>
  <si>
    <t xml:space="preserve">  Панинское</t>
  </si>
  <si>
    <t xml:space="preserve">  Иванковское</t>
  </si>
  <si>
    <t xml:space="preserve">  Дуляпинское</t>
  </si>
  <si>
    <t xml:space="preserve">  Фурмановское г/п</t>
  </si>
  <si>
    <t>Фурмановский муниципальный район</t>
  </si>
  <si>
    <t xml:space="preserve">  Новолеушинское</t>
  </si>
  <si>
    <t xml:space="preserve">  Новогоряновское</t>
  </si>
  <si>
    <t xml:space="preserve">  Морозовское</t>
  </si>
  <si>
    <t xml:space="preserve">  Крапивновское</t>
  </si>
  <si>
    <t xml:space="preserve">  Большеклочковское</t>
  </si>
  <si>
    <t xml:space="preserve">  Нерльское г/п</t>
  </si>
  <si>
    <t>Тейковский муниципальный район</t>
  </si>
  <si>
    <t xml:space="preserve">  Савинское сельское поселение</t>
  </si>
  <si>
    <t xml:space="preserve">  Горячевское</t>
  </si>
  <si>
    <t xml:space="preserve">  Воскресенское</t>
  </si>
  <si>
    <t xml:space="preserve">  Вознесенское</t>
  </si>
  <si>
    <t xml:space="preserve">  Архиповское</t>
  </si>
  <si>
    <t xml:space="preserve">  Савинское г/п</t>
  </si>
  <si>
    <t>Савинский муниципальный район</t>
  </si>
  <si>
    <t xml:space="preserve">  Филисовское</t>
  </si>
  <si>
    <t xml:space="preserve">  Парское</t>
  </si>
  <si>
    <t xml:space="preserve">  Каминское</t>
  </si>
  <si>
    <t xml:space="preserve">  Родниковское г/п</t>
  </si>
  <si>
    <t>Родниковский муниципальный район</t>
  </si>
  <si>
    <t xml:space="preserve">  Сеготское</t>
  </si>
  <si>
    <t xml:space="preserve">  Мортковское</t>
  </si>
  <si>
    <t xml:space="preserve">  Илья-Высоковское</t>
  </si>
  <si>
    <t xml:space="preserve">  Затеихинское</t>
  </si>
  <si>
    <t xml:space="preserve">  Пучежское г/п</t>
  </si>
  <si>
    <t>Пучежский муниципальный район</t>
  </si>
  <si>
    <t xml:space="preserve">  Рождественское</t>
  </si>
  <si>
    <t xml:space="preserve">  Новское</t>
  </si>
  <si>
    <t xml:space="preserve">  Ингарское</t>
  </si>
  <si>
    <t xml:space="preserve">  Приволжское г/п</t>
  </si>
  <si>
    <t xml:space="preserve">  Плёсское г/п</t>
  </si>
  <si>
    <t>Приволжский муниципальный район</t>
  </si>
  <si>
    <t xml:space="preserve">  Пестяковское сельское поселение</t>
  </si>
  <si>
    <t xml:space="preserve">  Нижнеландеховское</t>
  </si>
  <si>
    <t xml:space="preserve">  Пестяковское г/п</t>
  </si>
  <si>
    <t>Пестяковский муниципальный район</t>
  </si>
  <si>
    <t xml:space="preserve">  Раменское</t>
  </si>
  <si>
    <t xml:space="preserve">  Пановское</t>
  </si>
  <si>
    <t xml:space="preserve">  Майдаковское</t>
  </si>
  <si>
    <t xml:space="preserve">  Палехское г/п</t>
  </si>
  <si>
    <t>Палехский муниципальный район</t>
  </si>
  <si>
    <t xml:space="preserve">  Тимирязевское</t>
  </si>
  <si>
    <t xml:space="preserve">  Рябовское</t>
  </si>
  <si>
    <t xml:space="preserve">  Порздневское</t>
  </si>
  <si>
    <t xml:space="preserve">  Благовещенское</t>
  </si>
  <si>
    <t xml:space="preserve">  Лухское г/п</t>
  </si>
  <si>
    <t>Лухский муниципальный район</t>
  </si>
  <si>
    <t xml:space="preserve">  Шилыковское</t>
  </si>
  <si>
    <t xml:space="preserve">  Сабиновское</t>
  </si>
  <si>
    <t xml:space="preserve">  Новогоркинское</t>
  </si>
  <si>
    <t xml:space="preserve">  Лежневское с/п</t>
  </si>
  <si>
    <t xml:space="preserve">  Лежневское г/п</t>
  </si>
  <si>
    <t>Лежневский муниципальный район</t>
  </si>
  <si>
    <t xml:space="preserve">  Подозёрское</t>
  </si>
  <si>
    <t xml:space="preserve">  Писцовское</t>
  </si>
  <si>
    <t xml:space="preserve">  Октябрьское</t>
  </si>
  <si>
    <t xml:space="preserve">  Новоусадебское</t>
  </si>
  <si>
    <t xml:space="preserve">  Марковское</t>
  </si>
  <si>
    <t xml:space="preserve">  Комсомольское г/п</t>
  </si>
  <si>
    <t>Комсомольский муниципальный район</t>
  </si>
  <si>
    <t xml:space="preserve">  Шилекшинское</t>
  </si>
  <si>
    <t xml:space="preserve">  Решемское</t>
  </si>
  <si>
    <t xml:space="preserve">  Луговское</t>
  </si>
  <si>
    <t xml:space="preserve">  Ласкарихинское</t>
  </si>
  <si>
    <t xml:space="preserve">  Горковское</t>
  </si>
  <si>
    <t xml:space="preserve">  Батмановское</t>
  </si>
  <si>
    <t xml:space="preserve">  Наволокское г/п</t>
  </si>
  <si>
    <t>Кинешемский муниципальный район</t>
  </si>
  <si>
    <t xml:space="preserve">  Щенниковское</t>
  </si>
  <si>
    <t xml:space="preserve">  Исаевское</t>
  </si>
  <si>
    <t xml:space="preserve">  Ивашевское</t>
  </si>
  <si>
    <t xml:space="preserve">  Аньковское</t>
  </si>
  <si>
    <t xml:space="preserve">  Ильинское г/п</t>
  </si>
  <si>
    <t>Ильинский муниципальный район</t>
  </si>
  <si>
    <t xml:space="preserve">  Чернореченское</t>
  </si>
  <si>
    <t xml:space="preserve">  Тимошихское</t>
  </si>
  <si>
    <t xml:space="preserve">  Подвязновское</t>
  </si>
  <si>
    <t xml:space="preserve">  Озёрновское</t>
  </si>
  <si>
    <t xml:space="preserve">  Новоталицкое</t>
  </si>
  <si>
    <t xml:space="preserve">  Куликовское</t>
  </si>
  <si>
    <t xml:space="preserve">  Коляновское</t>
  </si>
  <si>
    <t xml:space="preserve">  Богородское</t>
  </si>
  <si>
    <t xml:space="preserve">  Богданихское</t>
  </si>
  <si>
    <t xml:space="preserve">  Беляницкое</t>
  </si>
  <si>
    <t xml:space="preserve">  Балахонковское</t>
  </si>
  <si>
    <t>Ивановский муниципальный район</t>
  </si>
  <si>
    <t xml:space="preserve">  Сосневское</t>
  </si>
  <si>
    <t xml:space="preserve">  Междуреченское</t>
  </si>
  <si>
    <t xml:space="preserve">  Дмитриевское</t>
  </si>
  <si>
    <t xml:space="preserve">  Волжское</t>
  </si>
  <si>
    <r>
      <t xml:space="preserve">  </t>
    </r>
    <r>
      <rPr>
        <b/>
        <i/>
        <sz val="10"/>
        <rFont val="Times New Roman"/>
        <family val="1"/>
        <charset val="204"/>
      </rPr>
      <t>Заволжское г/п</t>
    </r>
  </si>
  <si>
    <t>Заволжский муниципальный район</t>
  </si>
  <si>
    <t xml:space="preserve">  Шекшовское</t>
  </si>
  <si>
    <t xml:space="preserve">  Осановецкое</t>
  </si>
  <si>
    <t xml:space="preserve">  Новоселковское</t>
  </si>
  <si>
    <t xml:space="preserve">  Петровское г/п</t>
  </si>
  <si>
    <t xml:space="preserve">  Гаврилово-Посадское г/п</t>
  </si>
  <si>
    <t>Гаврилово-Посадский муниципальный район</t>
  </si>
  <si>
    <t xml:space="preserve">  Сунженское</t>
  </si>
  <si>
    <t xml:space="preserve">  Сошниковское</t>
  </si>
  <si>
    <t xml:space="preserve">  Старовичугское г/п</t>
  </si>
  <si>
    <t xml:space="preserve">  Новописцовское г/п</t>
  </si>
  <si>
    <t xml:space="preserve">  Каменское г/п</t>
  </si>
  <si>
    <t>Вичугский муниципальный район</t>
  </si>
  <si>
    <t xml:space="preserve">  Симаковское</t>
  </si>
  <si>
    <t xml:space="preserve">  Мытское</t>
  </si>
  <si>
    <t xml:space="preserve">  Кромское</t>
  </si>
  <si>
    <t xml:space="preserve">  Верхнеландеховское г/п</t>
  </si>
  <si>
    <t>Верхнеландеховский муниципальный район</t>
  </si>
  <si>
    <t>городской округ Шуя</t>
  </si>
  <si>
    <t>городской округ Тейково</t>
  </si>
  <si>
    <t>городской округ Кохма</t>
  </si>
  <si>
    <t>городской округ Кинешма</t>
  </si>
  <si>
    <t>городской округ Иваново</t>
  </si>
  <si>
    <t>городской округ Вичуга</t>
  </si>
  <si>
    <t>постановление Правительства Ивановской области от 23.01.2023 № 9-п "О распределении из областного бюджета бюджетам муниципальных образований Ивановской области иных межбюджетных трансфертов на создание виртуальных концертных залов в 2023 году"</t>
  </si>
  <si>
    <t>постановление Правительства Ивановской области от 23.01.2023 № 13-п "О распределении из областного бюджета бюджетам муниципальных образований Ивановской области иных межбюджетных трансфертов на создание модельных муниципальных библиотек в 2023 году"</t>
  </si>
  <si>
    <t>Сводная бюджетная роспись</t>
  </si>
  <si>
    <t>Приложение 11 к Закону Ивановской области "Об областном бюджете на 2023 год и на плановый период 2024 и 2025 годов" от 19.12.2022 № 76-ОЗ (ред. от 05.07.2023) Таблица 54, постановление Правительства Ивановской области от 07.03.2023 № 94-п "О распределении в 2023 году бюджетам муниципальных образований иных межбюджетных трансфертов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2022 года", постановление Правительства Ивановской области от 21.09.2023 № 452-п "О распределении в 2023 году бюджетам муниципальных образований иных межбюджетных трансфертов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2021 года"</t>
  </si>
  <si>
    <t>Распоряжение Правительства Ивановской области "О выделении средств из резервного фонда Правительства Ивановской области Южскому муниципальному району Ивановской области" № 84-рп от 01.06.2023</t>
  </si>
  <si>
    <t>постановление Правительства Ивановской области от 01.02.2023 № 29-п (ред. от 30.05.2023) "О распределении иных межбюджетных трансфертов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 в 2023 году"</t>
  </si>
  <si>
    <t>постановление Правительства Ивановской области от 01.02.2023 № 30-п "О распределении иных межбюджетных трансфертов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 в 2023 году"</t>
  </si>
  <si>
    <t>постановление Правительства Ивановской области от 09.08.2023 № 355-п (ред. от 07.09.2023) "О распределении иных межбюджетных трансфертов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 в 2023 и 2024 годах"</t>
  </si>
  <si>
    <t>Постановление Правительства Ивановской области от 31.08.2022 № 468-п (ред. от 20.12.2022) "О распределении бюджетам муниципальных образований Ивановской области иных межбюджетных трансфертов на строительство и реконструкцию автомобильных дорог общего пользования местного значения в 2022 и 2023 годах"</t>
  </si>
  <si>
    <t>постановление Правительства Ивановской области от 24.04.2023 № 183-п "Об утверждении распределения иных межбюджетных трансфертов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 на 2023 - 2025 годы"</t>
  </si>
  <si>
    <t>Приложение 11 к Закону Ивановской области "Об областном бюджете на 2023 год и на плановый период 2024 и 2025 годов" от 19.12.2022 № 76-ОЗ (ред. от 05.07.2023) Таблица 53</t>
  </si>
  <si>
    <t>постановление Правительства Ивановской области от 01.02.2023 № 27-п "Об утверждении распределения иных межбюджетных трансфертов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 на 2023 - 2025 годы"</t>
  </si>
  <si>
    <t>Приложение 11 к Закону Ивановской области "Об областном бюджете на 2023 год и на плановый период 2024 и 2025 годов" от 19.12.2022 № 76-ОЗ (ред. от 05.07.2023) Таблица 52</t>
  </si>
  <si>
    <t>Приложение 11 к Закону Ивановской области "Об областном бюджете на 2023 год и на плановый период 2024 и 2025 годов" от 19.12.2022 № 76-ОЗ (ред. от 05.07.2023) Таблица 51</t>
  </si>
  <si>
    <t>Приложение 11 к Закону Ивановской области "Об областном бюджете на 2023 год и на плановый период 2024 и 2025 годов" от 19.12.2022 № 76-ОЗ (ред. от 05.07.2023) Таблица 50</t>
  </si>
  <si>
    <t>Приложение 11 к Закону Ивановской области "Об областном бюджете на 2023 год и на плановый период 2024 и 2025 годов" от 19.12.2022 № 76-ОЗ (ред. от 05.07.2023) Таблица 49</t>
  </si>
  <si>
    <t>Приложение 11 к Закону Ивановской области "Об областном бюджете на 2023 год и на плановый период 2024 и 2025 годов" от 19.12.2022 № 76-ОЗ (ред. от 05.07.2023) Таблица 48</t>
  </si>
  <si>
    <t>Приложение 11 к Закону Ивановской области "Об областном бюджете на 2023 год и на плановый период 2024 и 2025 годов" от 19.12.2022 № 76-ОЗ (ред. от 05.07.2023) Таблица 47</t>
  </si>
  <si>
    <t>Приложение 11 к Закону Ивановской области "Об областном бюджете на 2023 год и на плановый период 2024 и 2025 годов" от 19.12.2022 № 76-ОЗ (ред. от 05.07.2023) Таблица 46</t>
  </si>
  <si>
    <t>Приложение 11 к Закону Ивановской области "Об областном бюджете на 2023 год и на плановый период 2024 и 2025 годов" от 19.12.2022 № 76-ОЗ (ред. от 05.07.2023) Таблица 45</t>
  </si>
  <si>
    <t>Приложение 11 к Закону Ивановской области "Об областном бюджете на 2023 год и на плановый период 2024 и 2025 годов" от 19.12.2022 № 76-ОЗ (ред. от 05.07.2023) Таблица 44</t>
  </si>
  <si>
    <t>Приложение 11 к Закону Ивановской области "Об областном бюджете на 2023 год и на плановый период 2024 и 2025 годов" от 19.12.2022 № 76-ОЗ (ред. от 05.07.2023) Таблица 43</t>
  </si>
  <si>
    <t>Приложение 11 к Закону Ивановской области "Об областном бюджете на 2023 год и на плановый период 2024 и 2025 годов" от 19.12.2022 № 76-ОЗ (ред. от 05.07.2023) Таблица 42</t>
  </si>
  <si>
    <t>Приложение 11 к Закону Ивановской области "Об областном бюджете на 2023 год и на плановый период 2024 и 2025 годов" от 19.12.2022 № 76-ОЗ (ред. от 05.07.2023) Таблица 41</t>
  </si>
  <si>
    <t>Приложение 11 к Закону Ивановской области "Об областном бюджете на 2023 год и на плановый период 2024 и 2025 годов" от 19.12.2022 № 76-ОЗ (ред. от 05.07.2023) Таблица 40</t>
  </si>
  <si>
    <t>Приложение 11 к Закону Ивановской области "Об областном бюджете на 2023 год и на плановый период 2024 и 2025 годов" от 19.12.2022 № 76-ОЗ (ред. от 05.07.2023) Таблица 39</t>
  </si>
  <si>
    <t>Приложение 11 к Закону Ивановской области "Об областном бюджете на 2023 год и на плановый период 2024 и 2025 годов" от 19.12.2022 № 76-ОЗ (ред. от 05.07.2023) Таблица 38</t>
  </si>
  <si>
    <t>Приложение 11 к Закону Ивановской области "Об областном бюджете на 2023 год и на плановый период 2024 и 2025 годов" от 19.12.2022 № 76-ОЗ (ред. от 05.07.2023) Таблица 37</t>
  </si>
  <si>
    <t>постановление Правительства Ивановской области от 23.03.2023 № 139-п "О распределении субсидий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 в 2023 году"</t>
  </si>
  <si>
    <t>постановление Правительства Ивановской области от 23.01.2023 № 4-п "О распределении субсидий бюджетам муниципальных образований Ивановской области на создание центров культурного развития в городах с числом жителей до 300 тысяч человек на 2023 - 2024 годы"</t>
  </si>
  <si>
    <t>Приложение 11 к Закону Ивановской области "Об областном бюджете на 2023 год и на плановый период 2024 и 2025 годов" от 19.12.2022 № 76-ОЗ (ред. от 05.07.2023) Таблица 61</t>
  </si>
  <si>
    <t>Приложение 11 к Закону Ивановской области "Об областном бюджете на 2023 год и на плановый период 2024 и 2025 годов" от 19.12.2022 № 76-ОЗ (ред. от 05.07.2023) Таблица 60</t>
  </si>
  <si>
    <t>Приложение 11 к Закону Ивановской области "Об областном бюджете на 2023 год и на плановый период 2024 и 2025 годов" от 19.12.2022 № 76-ОЗ (ред. от 05.07.2023) Таблица 57</t>
  </si>
  <si>
    <t xml:space="preserve">Приложение 11 к Закону Ивановской области "Об областном бюджете на 2023 год и на плановый период 2024 и 2025 годов" от 19.12.2022 № 76-ОЗ (ред. от 05.07.2023) Таблица 34 </t>
  </si>
  <si>
    <t>постановление Правительства Ивановской области от 17.02.2023 № 78-п "О распределении субсидий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 в рамках ведомственного проекта "Развитие газификации Ивановской области" государственной программы Ивановской области "Обеспечение доступным и комфортным жильем населения Ивановской области" в 2023 - 2025 годах", Сводная бюджетная роспись</t>
  </si>
  <si>
    <t>Приложение 11 к Закону Ивановской области "Об областном бюджете на 2023 год и на плановый период 2024 и 2025 годов" от 19.12.2022 № 76-ОЗ (ред. от 05.07.2023) Таблица 59</t>
  </si>
  <si>
    <t>Приложение 11 к Закону Ивановской области "Об областном бюджете на 2023 год и на плановый период 2024 и 2025 годов" от 19.12.2022 № 76-ОЗ (ред. от 05.07.2023) Таблица 58</t>
  </si>
  <si>
    <t>постановление Правительства Ивановской области от 26.07.2023 № 331-п "О распределении субсидии бюджетам муниципальных образований Ивановской области на разработку (корректировку) проектной документации на реконструкцию, капитальный ремонт объектов инженерной защиты в рамках реализации государственной программы Ивановской области "Развитие водохозяйственного комплекса Ивановской области" в 2023 году"</t>
  </si>
  <si>
    <t>постановление Правительства Ивановской области от 21.09.2023 № 455-п "О распределении субсидии бюджетам муниципальных образований Ивановской области на выполнение инженерных изысканий, проектирование, экспертизу проектной документации и (или) результатов инженерных изысканий, строительство, реконструкцию и ввод в эксплуатацию объектов инфраструктуры, а также на подключение (технологическое присоединение) объектов капитального строительства к сетям инженерно-технического обеспечения, необходимых для реализации новых инвестиционных проектов в 2023 - 2024 годах"</t>
  </si>
  <si>
    <t>Приложение 11 к Закону Ивановской области "Об областном бюджете на 2023 год и на плановый период 2024 и 2025 годов" от 19.12.2022 № 76-ОЗ (ред. от 05.07.2023) Таблица 31, Сводная бюджетная роспись</t>
  </si>
  <si>
    <t>Приложение 11 к Закону Ивановской области "Об областном бюджете на 2023 год и на плановый период 2024 и 2025 годов" от 19.12.2022 № 76-ОЗ (ред. от 05.07.2023) Таблица 36, Сводная бюджетная роспись</t>
  </si>
  <si>
    <t>Приложение 11 к Закону Ивановской области "Об областном бюджете на 2023 год и на плановый период 2024 и 2025 годов" от 19.12.2022 № 76-ОЗ (ред. от 05.07.2023) Таблица 30</t>
  </si>
  <si>
    <t>Приложение 11 к Закону Ивановской области "Об областном бюджете на 2023 год и на плановый период 2024 и 2025 годов" от 19.12.2022 № 76-ОЗ (ред. от 05.07.2023) Таблица 29</t>
  </si>
  <si>
    <t>Приложение 11 к Закону Ивановской области "Об областном бюджете на 2023 год и на плановый период 2024 и 2025 годов" от 19.12.2022 № 76-ОЗ (ред. от 05.07.2023) Таблица 55</t>
  </si>
  <si>
    <t>Приложение 11 к Закону Ивановской области "Об областном бюджете на 2023 год и на плановый период 2024 и 2025 годов" от 19.12.2022 № 76-ОЗ (ред. от 05.07.2023) Таблица 28</t>
  </si>
  <si>
    <t xml:space="preserve">Приложение 11 к Закону Ивановской области "Об областном бюджете на 2023 год и на плановый период 2024 и 2025 годов" от 19.12.2022 № 76-ОЗ (ред. от 05.07.2023) Таблица 27 </t>
  </si>
  <si>
    <t>Приложение 11 к Закону Ивановской области "Об областном бюджете на 2023 год и на плановый период 2024 и 2025 годов" от 19.12.2022 № 76-ОЗ (ред. от 05.07.2023) Таблица 26</t>
  </si>
  <si>
    <t>Приложение 11 к Закону Ивановской области "Об областном бюджете на 2023 год и на плановый период 2024 и 2025 годов" от 19.12.2022 № 76-ОЗ (ред. от 05.07.2023) Таблица 25, Сводная бюджетная роспись</t>
  </si>
  <si>
    <t>Приложение 11 к Закону Ивановской области "Об областном бюджете на 2023 год и на плановый период 2024 и 2025 годов" от 19.12.2022 № 76-ОЗ (ред. от 05.07.2023) Таблица 62</t>
  </si>
  <si>
    <t>Приложение 11 к Закону Ивановской области "Об областном бюджете на 2023 год и на плановый период 2024 и 2025 годов" от 19.12.2022 № 76-ОЗ (ред. от 05.07.2023) Таблица 24, Сводная бюджетная роспись</t>
  </si>
  <si>
    <t>постановление Правительства Ивановской области от 07.03.2023 № 91-п (ред. от 22.06.2023) "О распределении субсидий бюджетам муниципальных образований Ивановской области на реализацию мероприятий по благоустройству сельских территорий в 2023 году"</t>
  </si>
  <si>
    <t>Приложение 11 к Закону Ивановской области "Об областном бюджете на 2023 год и на плановый период 2024 и 2025 годов" от 19.12.2022 № 76-ОЗ (ред. от 05.07.2023) Таблица 23</t>
  </si>
  <si>
    <t>Приложение 11 к Закону Ивановской области "Об областном бюджете на 2023 год и на плановый период 2024 и 2025 годов" от 19.12.2022 № 76-ОЗ (ред. от 05.07.2023) Таблица 22</t>
  </si>
  <si>
    <t>постановление Правительства Ивановской области от 23.01.2023 № 12-п "О распределении субсидий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 в 2023 году"</t>
  </si>
  <si>
    <t>Приложение 11 к Закону Ивановской области "Об областном бюджете на 2023 год и на плановый период 2024 и 2025 годов" от 19.12.2022 № 76-ОЗ (ред. от 05.07.2023) Таблица 21</t>
  </si>
  <si>
    <t>постановление Правительства Ивановской области от 18.08.2023 № 366-п "О распределении субсидий бюджетам муниципальных образований Ивановской области на создание и внедрение программы поддержки и продвижения событийных мероприятий в 2023 году"</t>
  </si>
  <si>
    <t>постановление Правительства Ивановской области от 23.01.2023 № 8-п "О распределении субсидий бюджетам муниципальных образований Ивановской области на государственную поддержку лучших сельских учреждений культуры и государственную поддержку лучших работников сельских учреждений культуры на 2023 год"</t>
  </si>
  <si>
    <t>постановление Правительства Ивановской области от 23.01.2023 № 6-п "О распределении субсидий бюджетам муниципальных образований Ивановской области на реконструкцию и капитальный ремонт муниципальных музеев в 2023 году"</t>
  </si>
  <si>
    <t>постановление Правительства Ивановской области от 23.01.2023 № 5-п "О распределении субсидий бюджетам муниципальных образований Ивановской области на техническое оснащение муниципальных музеев в 2023 году"</t>
  </si>
  <si>
    <t>постановление Правительства Ивановской области от 23.01.2023 № 10-п "О распределении субсидий бюджетам муниципальных районов и городских округов Ивановской области на модернизацию муниципальных детских школ искусств по видам искусств на 2023 год"</t>
  </si>
  <si>
    <t>постановление Правительства Ивановской области от 23.01.2023 № 11-п "О распределении субсидий бюджетам муниципальных районов и городских округов Ивановской области на оснащение образовательных учреждений в сфере культуры музыкальными инструментами, оборудованием и учебными материалами в 2023 году"</t>
  </si>
  <si>
    <t>постановление Правительства Ивановской области от 23.01.2023 № 7-п "О распределении субсидий бюджетам муниципальных образований Ивановской области на создание и модернизацию учреждений культурно-досугового типа в сельской местности в 2023 году"</t>
  </si>
  <si>
    <t>Приложение 11 к Закону Ивановской области "Об областном бюджете на 2023 год и на плановый период 2024 и 2025 годов" от 19.12.2022 № 76-ОЗ (ред. от 05.07.2023) Таблица 20</t>
  </si>
  <si>
    <t>постановление Правительства Ивановской области от 13.03.2023 № 96-п (ред. от 11.05.2023) "О распределении субсидий бюджетам муниципальных образований Ивановской области на подготовку документации по планировке территории в рамках ведомственного проекта "Развитие градостроительной деятельности на территории Ивановской области" государственной программы Ивановской области "Обеспечение доступным и комфортным жильем населения Ивановской области" в 2023 году"</t>
  </si>
  <si>
    <t>постановление Правительства Ивановской области от 16.03.2023 № 113-п (ред. от 11.05.2023) "О распределении субсидий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 в рамках ведомственного проекта "Развитие градостроительной деятельности на территории Ивановской области" государственной программы Ивановской области "Обеспечение доступным и комфортным жильем населения Ивановской области" в 2023 году"</t>
  </si>
  <si>
    <t>постановление Правительства Ивановской области от 13.02.2023 № 66-п (ред. от 11.05.2023) "О распределении субсидий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 в рамках ведомственного проекта "Обеспечение жильем семей (граждан) Ивановской области, нуждающихся в улучшении жилищных условий" государственной программы Ивановской области "Обеспечение доступным и комфортным жильем населения Ивановской области" в 2023 году"</t>
  </si>
  <si>
    <t>постановление Правительства Ивановской области от 13.02.2023 № 67-п (ред. от 30.03.2023) "О распределении субсидий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 в рамках регионального проекта "Оказание государственной поддержки гражданам в обеспечении жильем и оплате жилищно-коммунальных услуг" государственной программы Ивановской области "Обеспечение доступным и комфортным жильем населения Ивановской области" в 2023 году"</t>
  </si>
  <si>
    <t>постановление Правительства Ивановской области от 17.02.2023 № 72-п "О распределении субсидий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 в 2023 году"</t>
  </si>
  <si>
    <t>постановление Правительства Ивановской области от 25.01.2023 № 21-п (ред. от 22.06.2023) "О распределении субсидий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 в 2023 году"</t>
  </si>
  <si>
    <t>Постановление Правительства Ивановской области от 11.05.2023 № 199-п "О распределении субсидий бюджетам муниципальных образований Ивановской области на разработку проектной документации на благоустройство общественных территорий в 2023 году"</t>
  </si>
  <si>
    <t>постановление Правительства Ивановской области от 17.11.2022 № 650-п (ред. от 17.02.2023) "О распределении субсидий бюджетам муниципальных образований Ивановской области на реализацию программ формирования современной городской среды в 2023 году"</t>
  </si>
  <si>
    <t>постановление Правительства Ивановской области от 09.08.2023 № 356-п "О распределении субсидий бюджетам муниципальных образований Ивановской области на поддержку организаций, входящих в систему спортивной подготовки, в 2023 году"</t>
  </si>
  <si>
    <t>Приложение 11 к Закону Ивановской области "Об областном бюджете на 2023 год и на плановый период 2024 и 2025 годов" от 19.12.2022 № 76-ОЗ (ред. от 05.07.2023)  Таблица 19</t>
  </si>
  <si>
    <t>Приложение 11 к Закону Ивановской области "Об областном бюджете на 2023 год и на плановый период 2024 и 2025 годов" от 19.12.2022 № 76-ОЗ (ред. от 05.07.2023) Таблица 18</t>
  </si>
  <si>
    <t>Приложение 11 к Закону Ивановской области "Об областном бюджете на 2023 год и на плановый период 2024 и 2025 годов" от 19.12.2022 № 76-ОЗ (ред. от 05.07.2023) Таблица 56</t>
  </si>
  <si>
    <t>Приложение 11 к Закону Ивановской области "Об областном бюджете на 2023 год и на плановый период 2024 и 2025 годов" от 19.12.2022 № 76-ОЗ (ред. от 05.07.2023) Таблица 17</t>
  </si>
  <si>
    <t>Приложение 11 к Закону Ивановской области "Об областном бюджете на 2023 год и на плановый период 2024 и 2025 годов" от 19.12.2022 № 76-ОЗ (ред. от 05.07.2023) Таблица 63</t>
  </si>
  <si>
    <t>Приложение 11 к Закону Ивановской области "Об областном бюджете на 2023 год и на плановый период 2024 и 2025 годов" от 19.12.2022 № 76-ОЗ (ред. от 05.07.2023) Таблица 16</t>
  </si>
  <si>
    <t>Приложение 11 к Закону Ивановской области "Об областном бюджете на 2023 год и на плановый период 2024 и 2025 годов" от 19.12.2022 № 76-ОЗ (ред. от 05.07.2023) Таблица 15</t>
  </si>
  <si>
    <t>Приложение 11 к Закону Ивановской области "Об областном бюджете на 2023 год и на плановый период 2024 и 2025 годов" от 19.12.2022 № 76-ОЗ (ред. от 05.07.2023) Таблица 14</t>
  </si>
  <si>
    <t>Приложение 11 к Закону Ивановской области "Об областном бюджете на 2023 год и на плановый период 2024 и 2025 годов" от 19.12.2022 № 76-ОЗ (ред. от 05.07.2023) Таблица 13</t>
  </si>
  <si>
    <t>Приложение 11 к Закону Ивановской области "Об областном бюджете на 2023 год и на плановый период 2024 и 2025 годов" от 19.12.2022 № 76-ОЗ (ред. от 05.07.2023) Таблица 12</t>
  </si>
  <si>
    <t>Приложение 11 к Закону Ивановской области "Об областном бюджете на 2023 год и на плановый период 2024 и 2025 годов" от 19.12.2022 № 76-ОЗ (ред. от 05.07.2023) Таблица 11</t>
  </si>
  <si>
    <t>Приложение 11 к Закону Ивановской области "Об областном бюджете на 2023 год и на плановый период 2024 и 2025 годов" от 19.12.2022 № 76-ОЗ (ред. от 05.07.2023) Таблица 10</t>
  </si>
  <si>
    <t xml:space="preserve">Приложение 11 к Закону Ивановской области "Об областном бюджете на 2023 год и на плановый период 2024 и 2025 годов" от 19.12.2022 № 76-ОЗ (ред. от 05.07.2023) Таблица 9  </t>
  </si>
  <si>
    <t>постановление Правительства Ивановской области от 17.02.2023 № 76-п "О распределении субсидий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 в 2023 году", Сводная бюджетная роспись</t>
  </si>
  <si>
    <t>Сводная бюджетная роспись, постановление Правительства Ивановской области от 02.08.2023 № 336-п "О распределении субсидий бюджетам муниципальных образований Ивановской области на реализацию мероприятий по капитальному ремонту объектов образования в рамках государственной программы Ивановской области "Развитие образования Ивановской области" в 2023 году"</t>
  </si>
  <si>
    <t>постановление Правительства Ивановской области от 12.04.2023 № 154-п "Об утверждении распределения субсидий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 в 2023 году"</t>
  </si>
  <si>
    <t xml:space="preserve">Приложение 11 к Закону Ивановской области "Об областном бюджете на 2023 год и на плановый период 2024 и 2025 годов" от 19.12.2022 № 76-ОЗ (ред. от 05.07.2023) Таблица 8 </t>
  </si>
  <si>
    <t>Приложение 11 к Закону Ивановской области "Об областном бюджете на 2023 год и на плановый период 2024 и 2025 годов" от 19.12.2022 № 76-ОЗ (ред. от 05.07.2023) Таблица 7</t>
  </si>
  <si>
    <t xml:space="preserve">Приложение 11 к Закону Ивановской области "Об областном бюджете на 2023 год и на плановый период 2024 и 2025 годов" от 19.12.2022 № 76-ОЗ (ред. от 05.07.2023) Таблица 6 </t>
  </si>
  <si>
    <t>постановление Правительства Ивановской области от 30.05.2023 № 228-п "О распределении субсидий бюджетам муниципальных образований Ивановской области на капитальный ремонт объектов общего образования в рамках ведомственного проекта "Развитие общего, профессионального и дополнительного образования" государственной программы Ивановской области "Развитие образования Ивановской области" в 2023 году"</t>
  </si>
  <si>
    <t xml:space="preserve">Приложение 11 к Закону Ивановской области "Об областном бюджете на 2023 год и на плановый период 2024 и 2025 годов" от 19.12.2022 № 76-ОЗ (ред. от 05.07.2023) Таблица 35 </t>
  </si>
  <si>
    <t>постановление Правительства Ивановской области от 07.02.2023 № 60-п "Об утверждении распределения субсидий бюджетам муниципальных районов и городских округов Ивановской области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 2023 - 2024 годах"</t>
  </si>
  <si>
    <t>Приложение 11 к Закону Ивановской области "Об областном бюджете на 2023 год и на плановый период 2024 и 2025 годов" от 19.12.2022 № 76-ОЗ (ред. от 05.07.2023) Таблица 5</t>
  </si>
  <si>
    <t>Приложение 11 к Закону Ивановской области "Об областном бюджете на 2023 год и на плановый период 2024 и 2025 годов" от 19.12.2022 № 76-ОЗ (ред. от 05.07.2023) Таблица 4</t>
  </si>
  <si>
    <t>постановление Правительства Ивановской области от 02.08.2023 № 341-п "О распределении в 2023 году дотаций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</si>
  <si>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Приложение 11 к Закону Ивановской области "Об областном бюджете на 2023 год и на плановый период 2024 и 2025 годов" от 19.12.2022 № 76-ОЗ (ред. от 05.07.2023) Таблица 3; постановление Правительства Ивановской области от 12.07.2023 № 301-п "О распределении из областного бюджета дотаций на поддержку мер по обеспечению сбалансированности местных бюджетов на 2023 год"</t>
  </si>
  <si>
    <t>Приложение 11 к Закону Ивановской области "Об областном бюджете на 2023 год и на плановый период 2024 и 2025 годов" от 19.12.2022 № 76-ОЗ (ред. от 05.07.2023) Таблица 1, 2</t>
  </si>
  <si>
    <t>Нераспределенные средства</t>
  </si>
  <si>
    <t>исполнено на 01.10</t>
  </si>
  <si>
    <t>утверждено</t>
  </si>
  <si>
    <t>Источник информации о плановых значениях</t>
  </si>
  <si>
    <t>251A354530</t>
  </si>
  <si>
    <t>251A154540</t>
  </si>
  <si>
    <t>221F281080</t>
  </si>
  <si>
    <t>221F254240</t>
  </si>
  <si>
    <t>1740122960</t>
  </si>
  <si>
    <t>1230189100</t>
  </si>
  <si>
    <t>1230186500</t>
  </si>
  <si>
    <t>1230181060</t>
  </si>
  <si>
    <t>121R1М3892</t>
  </si>
  <si>
    <t>121R153932</t>
  </si>
  <si>
    <t>121R153892</t>
  </si>
  <si>
    <t>0230281010</t>
  </si>
  <si>
    <t>02301R3031</t>
  </si>
  <si>
    <t>021EВ51792</t>
  </si>
  <si>
    <t>4890051200</t>
  </si>
  <si>
    <t>4890051180</t>
  </si>
  <si>
    <t>0840182400</t>
  </si>
  <si>
    <t>0740280370</t>
  </si>
  <si>
    <t>0740180360</t>
  </si>
  <si>
    <t>0740180350</t>
  </si>
  <si>
    <t>0330480200</t>
  </si>
  <si>
    <t>03202R0820</t>
  </si>
  <si>
    <t>0230280110</t>
  </si>
  <si>
    <t>0230280100</t>
  </si>
  <si>
    <t>0230280090</t>
  </si>
  <si>
    <t>0230189700</t>
  </si>
  <si>
    <t>0230185500</t>
  </si>
  <si>
    <t>0230180170</t>
  </si>
  <si>
    <t>0230180160</t>
  </si>
  <si>
    <t>0230180150</t>
  </si>
  <si>
    <t>4290087700</t>
  </si>
  <si>
    <t>2720483160</t>
  </si>
  <si>
    <t>251A155132</t>
  </si>
  <si>
    <t>2430189605</t>
  </si>
  <si>
    <t>2430189505</t>
  </si>
  <si>
    <t>241G289900</t>
  </si>
  <si>
    <t>241F552431</t>
  </si>
  <si>
    <t>2330182990</t>
  </si>
  <si>
    <t>231F367484</t>
  </si>
  <si>
    <t>231F367483</t>
  </si>
  <si>
    <t>1540381050</t>
  </si>
  <si>
    <t>1230180520</t>
  </si>
  <si>
    <t>1030181070</t>
  </si>
  <si>
    <t>081G683170</t>
  </si>
  <si>
    <t>081G650130</t>
  </si>
  <si>
    <t>021E155200</t>
  </si>
  <si>
    <t>021E152390</t>
  </si>
  <si>
    <t>5090089300</t>
  </si>
  <si>
    <t>5090083150</t>
  </si>
  <si>
    <t>5090082600</t>
  </si>
  <si>
    <t>5090082000</t>
  </si>
  <si>
    <t>5090081980</t>
  </si>
  <si>
    <t>5090081970</t>
  </si>
  <si>
    <t>5090081950</t>
  </si>
  <si>
    <t>4290081030</t>
  </si>
  <si>
    <t>27204R5766</t>
  </si>
  <si>
    <t>27203R5763</t>
  </si>
  <si>
    <t>2530181980</t>
  </si>
  <si>
    <t>2530180340</t>
  </si>
  <si>
    <t>25202R4670</t>
  </si>
  <si>
    <t>25201R5191</t>
  </si>
  <si>
    <t>251J253300</t>
  </si>
  <si>
    <t>251A255194</t>
  </si>
  <si>
    <t>251A255193</t>
  </si>
  <si>
    <t>251A155970</t>
  </si>
  <si>
    <t>251A155901</t>
  </si>
  <si>
    <t>251A155199</t>
  </si>
  <si>
    <t>251A155195</t>
  </si>
  <si>
    <t>251A155131</t>
  </si>
  <si>
    <t>2430186800</t>
  </si>
  <si>
    <t>2330386000</t>
  </si>
  <si>
    <t>2330383020</t>
  </si>
  <si>
    <t>2330283100</t>
  </si>
  <si>
    <t>23201R4970</t>
  </si>
  <si>
    <t>22301R2990</t>
  </si>
  <si>
    <t>221F285100</t>
  </si>
  <si>
    <t>221F281000</t>
  </si>
  <si>
    <t>221F255550</t>
  </si>
  <si>
    <t>21202R7530</t>
  </si>
  <si>
    <t>211P550812</t>
  </si>
  <si>
    <t>1540280540</t>
  </si>
  <si>
    <t>13204R5990</t>
  </si>
  <si>
    <t>1320487000</t>
  </si>
  <si>
    <t>1230287100</t>
  </si>
  <si>
    <t>1230181040</t>
  </si>
  <si>
    <t>1230180510</t>
  </si>
  <si>
    <t>121R189200</t>
  </si>
  <si>
    <t>121R153942</t>
  </si>
  <si>
    <t>1130282910</t>
  </si>
  <si>
    <t>081G655000</t>
  </si>
  <si>
    <t>081G152420</t>
  </si>
  <si>
    <t>0330480190</t>
  </si>
  <si>
    <t>02301R3041</t>
  </si>
  <si>
    <t>0230188900</t>
  </si>
  <si>
    <t>0230188800</t>
  </si>
  <si>
    <t>0230183500</t>
  </si>
  <si>
    <t>0230183190</t>
  </si>
  <si>
    <t>0230181950</t>
  </si>
  <si>
    <t>0230181440</t>
  </si>
  <si>
    <t>0230181430</t>
  </si>
  <si>
    <t>0230181420</t>
  </si>
  <si>
    <t>0230181020</t>
  </si>
  <si>
    <t>02202R7502</t>
  </si>
  <si>
    <t>021E251710</t>
  </si>
  <si>
    <t>021E250981</t>
  </si>
  <si>
    <t>021E151721</t>
  </si>
  <si>
    <t>1730188000</t>
  </si>
  <si>
    <t>1730182180</t>
  </si>
  <si>
    <t>1730180580</t>
  </si>
  <si>
    <t>1730180570</t>
  </si>
  <si>
    <t>Целевая статья</t>
  </si>
  <si>
    <t>Создание виртуальных концертных залов</t>
  </si>
  <si>
    <t>Создание модельных муниципальных библиотек</t>
  </si>
  <si>
    <t>Иной межбюджетный трансферт бюджету Юрьевецкого городского поселения Юрьевецкого муниципального района Ивановской области на реализацию концепции благоустройства города в рамках подготовки к празднованию 800-летия основания г. Юрьевца Ивановской области</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</si>
  <si>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</si>
  <si>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Резервный фонд Правительства Ивановской области</t>
  </si>
  <si>
    <t xml:space="preserve"> Иные межбюджетные трансферты бюджетам муниципальных образований Ивановской области на строительство (реконструкцию), капитальный ремонт и ремонт автомобильных дорог общего пользования местного значения</t>
  </si>
  <si>
    <t xml:space="preserve"> Иные межбюджетные трансферты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</si>
  <si>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Иные межбюджетные трансферты бюджетам муниципальных образований Ивановской области на устройство недостающего электроосвещения на автомобильных дорогах общего пользования местного значения</t>
  </si>
  <si>
    <t>Развитие инфраструктуры дорожного хозяйства (Иные межбюджетные трансферты бюджетам муниципальных образований Ивановской области на строительство и реконструкцию автомобильных дорог общего пользования местного значения)</t>
  </si>
  <si>
    <t>Финансовое обеспечение дорожной деятельности в рамках реализации национального проекта "Безопасные качественные дороги" (Финансовое обеспечение дорожной деятельности в отношении дорожной сети городской агломерации "Ивановская")</t>
  </si>
  <si>
    <t>Иные межбюджетные трансферты бюджетам муниципальных районов и городских округов Ивановской области на возмещение расходов, связанных с уменьшением размера родительской платы за присмотр и уход в муниципальных образовательных организациях, реализующих образовательную программу дошкольного образования, за детьми, пасынками и падчерицами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N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</si>
  <si>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(Иные межбюджетные трансферты бюджетам муниципальных районов и городских округов Ивановской области на ежемесячное денежное вознаграждение за классное руководство педагогическим работникам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</si>
  <si>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 xml:space="preserve">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(Иные межбюджетные трансферты бюджетам муниципальных районов и городских округов Ивановской области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муниципальных общеобразовательных организациях)</t>
  </si>
  <si>
    <t>ИНЫЕ МЕЖБЮДЖЕТНЫЕ ТРАНСФЕРТЫ</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</si>
  <si>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</si>
  <si>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Осуществление первичного воинского учета органами местного самоуправления поселений и городских округов</t>
  </si>
  <si>
    <t>Субвенции бюджетам муниципальных районов и городских округов Ивановской области на осуществление отдельных государственных полномочий по организации проведения на территории Ивановской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организации проведения мероприятий по содержанию сибиреязвенных скотомогильников</t>
  </si>
  <si>
    <t>Субвенции бюджетам муниципальных районов и городских округов Ивановской области на осуществление отдельных государственных полномочий в области обращения с животными в части организации мероприятий при осуществлении деятельности по обращению с животными без владельцев</t>
  </si>
  <si>
    <t>Субвенции бюджетам муниципальных районов и городских округов Ивановской области на осуществление полномочий по созданию и организации деятельности комиссий по делам несовершеннолетних и защите их прав</t>
  </si>
  <si>
    <t>Субвенции бюджетам муниципальных районов и городских округов Ивановской области на осуществление отдельных государственных полномочий в сфере административных правонарушений</t>
  </si>
  <si>
    <t>Субвенции бюджетам муниципальных районов и городских округов Ивановской области на осуществление переданных государственных полномочий по организации двухразового питания в лагерях дневного пребывания детей-сирот и детей, находящихся в трудной жизненной ситуации</t>
  </si>
  <si>
    <t>Субвенции бюджетам городских округов и муниципальных районов Ивановской области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</si>
  <si>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выплате компенсации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</si>
  <si>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муниципальных дошкольных образовательных организациях и детьми, нуждающимися в длительном лечении, в муниципальных дошкольных образовательных организациях, осуществляющих оздоровление</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</si>
  <si>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присмотру и уходу за детьми-сиротами и детьми, оставшимися без попечения родителей, детьми-инвалидами в дошкольных группах муниципальных общеобразовательных организаций</t>
  </si>
  <si>
    <t>Субвенции бюджетам муниципальных районов и городских округов Ивановской области на осуществление переданных органам местного самоуправления государственных полномочий Ивановской области по предоставлению бесплатного горячего питания обучающимся, получающим основное общее и среднее общее образование в муниципальных образовательных организациях, из числа детей, пасынков и падчериц граждан, принимающих участие (принимавших участие, в том числе погибших (умерших)) в специальной военной операции, проводимой с 24 февраля 2022 года, из числа военнослужащих 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граждан Российской Федерации, заключивших после 21 сентября 2022 года контракт в соответствии с пунктом 7 статьи 38 Федерального закона от 28.03.1998 № 53-ФЗ «О воинской обязанности и военной службе» или заключивших контракт о добровольном содействии в выполнении задач, возложенных на Вооруженные Силы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а также граждан, призванных на военную службу по мобилизации в Вооруженные Силы Российской Федерации</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</si>
  <si>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образования в частных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</si>
  <si>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</si>
  <si>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возмещения затрат на финансовое обеспечение получения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</si>
  <si>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 бюджетам муниципальных районов и городских округов Ивановской области на финансовое обеспечение государственных гарантий реализации прав на получение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t>
  </si>
  <si>
    <t>СУБВЕНЦИИ</t>
  </si>
  <si>
    <t>Субсидии бюджетам муниципальных образований Ивановской области на разработку проектно-сметной документации для восстановления работоспособности несущих конструкций многоквартирных домов</t>
  </si>
  <si>
    <t>Субсидии бюджетам муниципальных образований Ивановской области на разработку (корректировку) проектной документации объектов социальной и инженерной инфраструктуры населенных пунктов, расположенных в сельской местности</t>
  </si>
  <si>
    <t>Развитие сети учреждений культурно-досугового типа (Субсидии бюджетам муниципальных образований Ивановской области на создание центров культурного развития в городах с числом жителей до 300 тысяч человек)</t>
  </si>
  <si>
    <t>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областного бюджета</t>
  </si>
  <si>
    <t xml:space="preserve"> Субсидии бюджетам муниципальных образований Ивановской области на обеспечение мероприятий по модернизации систем коммунальной инфраструктуры за счет средств, поступивших от публично-правовой компании "Фонд развития территорий"</t>
  </si>
  <si>
    <t>Субсидии бюджетам муниципальных образований Ивановской области на мероприятия по созданию мест (площадок) накопления твердых коммунальных отходов</t>
  </si>
  <si>
    <t>Строительство и реконструкция (модернизация) объектов питьевого водоснабжения (Субсидии бюджетам муниципальных образований Ивановской области на строительство, реконструкцию (модернизацию) объектов капитального строительства питьевого водоснабжения)</t>
  </si>
  <si>
    <t>Субсидии бюджетам муниципальных образований Ивановской области на разработку (корректировку) проектной документации и газификацию населенных пунктов, объектов социальной инфраструктуры Ивановской области</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</si>
  <si>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областного бюджета</t>
  </si>
  <si>
    <t>Субсидии бюджетам муниципальных образований Ивановской области на обеспечение мероприятий по переселению граждан из аварийного жилищного фонда, в том числе переселению граждан из аварийного жилищного фонда с учетом необходимости развития малоэтажного жилищного строительства, за счет средств, поступивших от публично-правовой компании «Фонд развития территорий»</t>
  </si>
  <si>
    <t>Субсидии бюджетам муниципальных образований Ивановской области на разработку (корректировку) проектной документации на реконструкцию, капитальный ремонт объектов инженерной защиты</t>
  </si>
  <si>
    <t>Субсидии бюджетам муниципальных образований Ивановской области на проектирование, строительство, реконструкцию автомобильных дорог общего пользования местного значения с твердым покрытием до сельских населенных пунктов, не имеющих круглогодичной связи с сетью автомобильных дорог общего пользования, а также на их капитальный ремонт и ремонт</t>
  </si>
  <si>
    <t>Субсидии бюджетам муниципальных образований Ивановской области на выполнение инженерных изысканий, проектирование, экспертизу проектной документации и (или) результатов инженерных изысканий, строительство, реконструкцию и ввод в эксплуатацию объектов инфраструктуры, а также на подключение (технологическое присоединение) объектов капитального строительства к сетям инженерно-технического обеспечения, необходимых для реализации новых инвестиционных проектов</t>
  </si>
  <si>
    <t xml:space="preserve"> Субсидии бюджетам муниципальных образований Ивановской области на разработку проектной и рабочей документации на строительство и (или) реконструкцию комплексов очистных сооружений и систем водоотведения</t>
  </si>
  <si>
    <t>Сокращение доли загрязненных сточных вод</t>
  </si>
  <si>
    <t>Создание новых мест в общеобразовательных организациях</t>
  </si>
  <si>
    <t>Модернизация инфраструктуры общего образования</t>
  </si>
  <si>
    <t>Субсидии бюджетам муниципальных районов и городских округов Ивановской области на укрепление материально-технической базы муниципальных организаций Ивановской области в сфере молодежной политики</t>
  </si>
  <si>
    <t>Субсидии бюджетам муниципальных образований Ивановской области на укрепление материально-технической базы спортивных организаций</t>
  </si>
  <si>
    <t>Субсидии бюджетам муниципальных образований Ивановской области на организацию водоснабжения населения</t>
  </si>
  <si>
    <t>Субсидии бюджетам муниципальных образований Ивановской области на благоустройство</t>
  </si>
  <si>
    <t>Субсидии бюджетам муниципальных образований Ивановской области на укрепление материально-технической базы муниципальных учреждений культуры Ивановской области</t>
  </si>
  <si>
    <t>Субсидии бюджетам муниципальных образований Ивановской области на благоустройство, ремонт и установку площадок для физкультурно-оздоровительных занятий</t>
  </si>
  <si>
    <t>Субсидии бюджетам муниципальных районов и городских округов Ивановской области на укрепление материально-технической базы муниципальных образовательных организаций Ивановской области</t>
  </si>
  <si>
    <t>Субсидии бюджетам муниципальных образований Ивановской области на выполнение комплекса мероприятий, обеспечивающих предотвращение затопления и подтопления территории муниципального образования Ивановской области</t>
  </si>
  <si>
    <t>Обеспечение комплексного развития сельских территорий (Субсидии бюджетам муниципальных образований Ивановской области на реализацию проектов комплексного развития сельских территорий или сельских агломераций)</t>
  </si>
  <si>
    <t>Обеспечение комплексного развития сельских территорий (Субсидии бюджетам муниципальных образований Ивановской области на реализацию мероприятий по благоустройству сельских территорий)</t>
  </si>
  <si>
    <t>Субсидии бюджетам муниципальных образований Ивановской области на софинансирование расходов, связанных с поэтапным доведением средней заработной платы работникам культуры муниципальных учреждений культуры Ивановской области до средней заработной платы в Ивановской области</t>
  </si>
  <si>
    <t>Субсидии бюджетам муниципальных образований Ивановской области на обеспечение развития и укрепления материально-технической базы домов культуры в населенных пунктах с числом жителей до 50 тысяч человек</t>
  </si>
  <si>
    <t>Государственная поддержка отрасли культуры (Субсидии бюджетам муниципальных образований Ивановской области на реализацию мероприятий по модернизации библиотек в части комплектования книжных фондов библиотек муниципальных образований)</t>
  </si>
  <si>
    <t>Создание и внедрение программы поддержки и продвижения событийных мероприятий</t>
  </si>
  <si>
    <t xml:space="preserve">Государственная поддержка отрасли культуры (Субсидии бюджетам муниципальных образований Ивановской области на государственную поддержку лучших работников сельских учреждений культуры) </t>
  </si>
  <si>
    <t>Государственная поддержка отрасли культуры (Субсидии бюджетам муниципальных образований Ивановской области на государственную поддержку лучших сельских учреждений культуры)</t>
  </si>
  <si>
    <t>Реконструкция и капитальный ремонт региональных и муниципальных музеев</t>
  </si>
  <si>
    <t>Техническое оснащение региональных и муниципальных музеев (Субсидии бюджетам муниципальных образований Ивановской области на техническое оснащение муниципальных музеев)</t>
  </si>
  <si>
    <t>Государственная поддержка отрасли культуры (Субсидии бюджетам муниципальных районов и городских округов Ивановской области на модернизацию муниципальных детских школ искусств по видам искусств)</t>
  </si>
  <si>
    <t>Государственная поддержка отрасли культуры (Субсидии бюджетам муниципальных районов и городских округов Ивановской области на оснащение образовательных учреждений в сфере культуры музыкальными инструментами, оборудованием и учебными материалами)</t>
  </si>
  <si>
    <t>Развитие сети учреждений культурно-досугового типа (Субсидии бюджетам муниципальных образований Ивановской области на создание и модернизацию учреждений культурно-досугового типа в сельской местности)</t>
  </si>
  <si>
    <t>Субсидии бюджетам муниципальных образований Ивановской области для реализации мероприятий по модернизации объектов коммунальной инфраструктуры</t>
  </si>
  <si>
    <t>Субсидии бюджетам муниципальных образований Ивановской области на подготовку документации по планировке территории</t>
  </si>
  <si>
    <t>Субсидии бюджетам муниципальных образований Ивановской области на подготовку проектов внесения изменений в документы территориального планирования, правила землепользования и застройки</t>
  </si>
  <si>
    <t>Субсидии бюджетам муниципальных образований Ивановской области в целях предоставления субсидий гражданам на оплату первоначального взноса при получении ипотечного жилищного кредита или на погашение основной суммы долга и уплату процентов по ипотечному жилищному кредиту (в том числе рефинансированному)</t>
  </si>
  <si>
    <t>Субсидии бюджетам муниципальных образований Ивановской области в целях предоставления социальных выплат молодым семьям на приобретение (строительство) жилого помещения</t>
  </si>
  <si>
    <t>Субсидии бюджетам муниципальных образований Ивановской области на реализацию мероприятий федеральной целевой программы «Увековечение памяти погибших при защите Отечества на 2019 - 2024 годы»</t>
  </si>
  <si>
    <t>Субсидии бюджетам муниципальных образований Ивановской области на реализацию проектов развития территорий муниципальных образований Ивановской области, основанных на местных инициативах (инициативных проектов)</t>
  </si>
  <si>
    <t>Субсидии бюджетам муниципальных образований Ивановской области на разработку проектной документации на благоустройство общественных территорий</t>
  </si>
  <si>
    <t>Реализация программ формирования современной городской среды</t>
  </si>
  <si>
    <t>Субсидии бюджетам муниципальных образований Ивановской области на закупку и монтаж оборудования для создания "умных" спортивных площадок</t>
  </si>
  <si>
    <t>Государственная поддержка организаций, входящих в систему спортивной подготовки (Субсидии бюджетам муниципальных образований Ивановской области на поддержку организаций, входящих в систему спортивной подготовки)</t>
  </si>
  <si>
    <t>Субсидии бюджетам муниципальных образований Ивановской области на текущее содержание инженерной защиты (дамбы, дренажные системы, водоперекачивающие станции)</t>
  </si>
  <si>
    <t>Субсидии бюджетам муниципальных образований Ивановской области на подготовку проектов межевания земельных участков и на проведение кадастровых работ</t>
  </si>
  <si>
    <t>Субсидии бюджетам муниципальных образований Ивановской области на проведение кадастровых работ в отношении неиспользуемых земель из состава земель сельскохозяйственного назначения</t>
  </si>
  <si>
    <t xml:space="preserve"> Субсидии бюджетам муниципальных образований Ивановской области на организацию транспортного обслуживания населения в границах муниципального образования городским наземным электрическим транспортом</t>
  </si>
  <si>
    <t>Субсидии бюджетам муниципальных образований Ивановской области на ремонт и содержание автомобильных дорог общего пользования местного значения</t>
  </si>
  <si>
    <t>Субсидии бюджетам муниципальных образований Ивановской области на проектирование строительства (реконструкции), капитального ремонта, строительство (реконструкцию), капитальный ремонт, ремонт и содержание автомобильных дорог общего пользования местного значения, в том числе на формирование муниципальных дорожных фондов</t>
  </si>
  <si>
    <t>Субсидии бюджетам муниципальных образований Ивановской области на финансовое обеспечение дорожной деятельности на автомобильных дорогах общего пользования местного значения</t>
  </si>
  <si>
    <t>Приведение в нормативное состояние автомобильных дорог и искусственных дорожных сооружений (Субсидии бюджетам муниципальных образований Ивановской области на приведение в нормативное состояние автомобильных дорог и искусственных дорожных сооружений на автомобильных дорогах общего пользования местного значения)</t>
  </si>
  <si>
    <t>Субсидии бюджетам городских округов, муниципальных районов и городских поселений Ивановской области на софинансирование расходов по обеспечению функционирования многофункциональных центров предоставления государственных и муниципальных услуг</t>
  </si>
  <si>
    <t>Ликвидация (рекультивация) объектов накопленного экологического вреда, представляющих угрозу реке Волге</t>
  </si>
  <si>
    <t>Ликвидация несанкционированных свалок в границах городов и наиболее опасных объектов накопленного экологического вреда окружающей среде</t>
  </si>
  <si>
    <t>Субсидии бюджетам муниципальных районов и городских округов Ивановской области на софинансирование расходов по организации отдыха детей в каникулярное время в части организации двухразового питания в лагерях дневного пребывания</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</si>
  <si>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 (Субсидии бюджетам муниципальных районов и городских округов Ивановской области на организацию бесплатного горячего питания обучающихся, получающих начальное общее образование в муниципальных образовательных организациях)</t>
  </si>
  <si>
    <t>Субсидии бюджетам муниципальных образований Ивановской области на капитальный ремонт объектов дошкольного образования в рамках реализации социально значимого проекта «Создание безопасных условий пребывания в дошкольных образовательных организациях, дошкольных группах в муниципальных общеобразовательных организациях»</t>
  </si>
  <si>
    <t>Субсидии бюджетам муниципальных образований Ивановской области на разработку (корректировку) проектной документации на капитальный ремонт объектов общего образования</t>
  </si>
  <si>
    <t>Субсидии бюджетам муниципальных образований Ивановской области на реализацию мероприятий по капитальному ремонту объектов образования</t>
  </si>
  <si>
    <t>Субсидии бюджетам муниципальных образований Ивановской области на капитальный ремонт объектов дополнительного образования детей</t>
  </si>
  <si>
    <t>Субсидии бюджетам муниципальных районов и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физической культуры и спорта до средней заработной платы учителей в Ивановской области</t>
  </si>
  <si>
    <t>Субсидии бюджетам муниципальных районов и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муниципальных организаций дополнительного образования детей в сфере культуры и искусства до средней заработной платы учителей в Ивановской области</t>
  </si>
  <si>
    <t>Субсидии бюджетам муниципальных районов, городских округов Ивановской области на софинансирование расходов, связанных с поэтапным доведением средней заработной платы педагогическим работникам иных муниципальных организаций дополнительного образования детей до средней заработной платы учителей в Ивановской области</t>
  </si>
  <si>
    <t>Субсидии бюджетам муниципальных образований Ивановской области на капитальный ремонт объектов общего образования</t>
  </si>
  <si>
    <t>Реализация мероприятий по модернизации школьных систем образования (Субсидии бюджетам муниципальных образований Ивановской области на модернизацию школьных систем образования)</t>
  </si>
  <si>
    <t>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t>
  </si>
  <si>
    <t>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(Субсидии бюджетам муниципальных районов и городских округов Ивановской области на создание в общеобразовательных организациях, расположенных в сельской местности и малых городах, условий для занятия физической культурой и спортом)</t>
  </si>
  <si>
    <t>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(Субсидии бюджетам муниципальных районов и городских округов Ивановской области на создание детских технопарков «Кванториум»)</t>
  </si>
  <si>
    <t>Субсидии</t>
  </si>
  <si>
    <t>Дотации в целях поощрения и стимулирования развития городских поселений Ивановской области, включенных в перечень исторических поселений федерального значения, обеспечивших рост поступлений по налогу на доходы физических лиц</t>
  </si>
  <si>
    <t>Дотации на поддержку мер по обеспечению сбалансированности местных бюджетов</t>
  </si>
  <si>
    <t>Дотации бюджетам на выравнивание бюджетной обеспеченности</t>
  </si>
  <si>
    <t>Дотации</t>
  </si>
  <si>
    <t>Всего</t>
  </si>
  <si>
    <t>Межбюджетные трансферты бюджетам муниципальных образований из областного бюджета на 01.10.2023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</si>
</sst>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Times New Roman"/>
      <family val="1"/>
      <charset val="204"/>
    </font>
    <font>
      <sz val="12"/>
      <color theme="1"/>
      <name val="Times New Roman"/>
      <family val="1"/>
      <charset val="204"/>
    </font>
    <font>
      <sz val="12"/>
      <color rgb="FF000000"/>
      <name val="Times New Roman"/>
      <family val="1"/>
      <charset val="204"/>
    </font>
    <font>
      <b/>
      <sz val="10"/>
      <color rgb="FF000000"/>
      <name val="Arial Cyr"/>
      <family val="2"/>
    </font>
    <font>
      <sz val="17"/>
      <color rgb="FF0F1419"/>
      <name val="Segoe UI"/>
      <family val="2"/>
      <charset val="204"/>
    </font>
    <font>
      <b/>
      <i/>
      <sz val="10"/>
      <name val="Times New Roman"/>
      <family val="1"/>
      <charset val="204"/>
    </font>
    <font>
      <sz val="10"/>
      <color theme="1"/>
      <name val="Times New Roman"/>
      <family val="1"/>
      <charset val="204"/>
    </font>
    <font>
      <b/>
      <sz val="10"/>
      <name val="Times New Roman"/>
      <family val="1"/>
      <charset val="204"/>
    </font>
    <font>
      <sz val="11"/>
      <color theme="1"/>
      <name val="Times"/>
      <family val="1"/>
    </font>
    <font>
      <sz val="10"/>
      <color rgb="FF000000"/>
      <name val="Arial Cyr"/>
    </font>
    <font>
      <sz val="10"/>
      <color rgb="FF000000"/>
      <name val="Arial Cyr"/>
      <family val="2"/>
    </font>
    <font>
      <sz val="10"/>
      <color rgb="FF000000"/>
      <name val="Times"/>
      <family val="1"/>
    </font>
    <font>
      <sz val="14"/>
      <name val="Times New Roman"/>
      <family val="1"/>
      <charset val="204"/>
    </font>
    <font>
      <sz val="10"/>
      <name val="Times New Roman"/>
      <family val="1"/>
      <charset val="204"/>
    </font>
    <font>
      <b/>
      <sz val="10"/>
      <name val="Arial Cyr"/>
      <family val="2"/>
      <charset val="204"/>
    </font>
  </fonts>
  <fills count="9">
    <fill>
      <patternFill patternType="none"/>
    </fill>
    <fill>
      <patternFill patternType="gray125"/>
    </fill>
    <fill>
      <patternFill patternType="solid">
        <fgColor rgb="FFFFFF99"/>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CCFFFF"/>
        <bgColor auto="1"/>
      </patternFill>
    </fill>
    <fill>
      <patternFill patternType="solid">
        <fgColor rgb="FFFFFF00"/>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s>
  <cellStyleXfs count="6">
    <xf numFmtId="0" fontId="0" fillId="0" borderId="0"/>
    <xf numFmtId="4" fontId="4" fillId="2" borderId="1">
      <alignment horizontal="right" vertical="top" shrinkToFit="1"/>
    </xf>
    <xf numFmtId="0" fontId="10" fillId="0" borderId="1">
      <alignment horizontal="center" vertical="center" wrapText="1"/>
    </xf>
    <xf numFmtId="4" fontId="4" fillId="0" borderId="1">
      <alignment horizontal="right" vertical="top" shrinkToFit="1"/>
    </xf>
    <xf numFmtId="4" fontId="11" fillId="0" borderId="1">
      <alignment horizontal="right" vertical="top" shrinkToFit="1"/>
    </xf>
    <xf numFmtId="4" fontId="4" fillId="7" borderId="1">
      <alignment horizontal="right" vertical="top" shrinkToFit="1"/>
    </xf>
  </cellStyleXfs>
  <cellXfs count="167">
    <xf numFmtId="0" fontId="0" fillId="0" borderId="0" xfId="0"/>
    <xf numFmtId="0" fontId="1" fillId="0" borderId="0" xfId="0" applyFont="1"/>
    <xf numFmtId="0" fontId="1" fillId="0" borderId="0" xfId="0" applyFont="1" applyFill="1"/>
    <xf numFmtId="0" fontId="1" fillId="0" borderId="0" xfId="0" applyFont="1" applyBorder="1"/>
    <xf numFmtId="0" fontId="1" fillId="0" borderId="0" xfId="0" applyFont="1" applyFill="1" applyBorder="1"/>
    <xf numFmtId="0" fontId="1" fillId="0" borderId="0" xfId="0" applyFont="1" applyAlignment="1">
      <alignment wrapText="1"/>
    </xf>
    <xf numFmtId="0" fontId="1" fillId="0" borderId="0" xfId="0" applyFont="1" applyBorder="1" applyAlignment="1">
      <alignment wrapText="1"/>
    </xf>
    <xf numFmtId="0" fontId="1" fillId="0" borderId="0" xfId="0" applyFont="1" applyFill="1" applyBorder="1" applyAlignment="1">
      <alignment wrapText="1"/>
    </xf>
    <xf numFmtId="0" fontId="1" fillId="0" borderId="0" xfId="0" applyFont="1" applyFill="1" applyAlignment="1">
      <alignment wrapText="1"/>
    </xf>
    <xf numFmtId="2" fontId="1" fillId="0" borderId="0" xfId="0" applyNumberFormat="1" applyFont="1" applyFill="1" applyBorder="1" applyAlignment="1">
      <alignment wrapText="1"/>
    </xf>
    <xf numFmtId="0" fontId="1" fillId="0" borderId="0" xfId="0" applyNumberFormat="1" applyFont="1" applyFill="1" applyBorder="1" applyAlignment="1">
      <alignment wrapText="1"/>
    </xf>
    <xf numFmtId="0" fontId="2" fillId="0" borderId="0" xfId="0" applyFont="1" applyFill="1" applyBorder="1" applyAlignment="1">
      <alignment horizontal="right" vertical="center"/>
    </xf>
    <xf numFmtId="4" fontId="2" fillId="0" borderId="0" xfId="0" applyNumberFormat="1" applyFont="1" applyFill="1" applyBorder="1" applyAlignment="1">
      <alignment horizontal="right" vertical="center"/>
    </xf>
    <xf numFmtId="4" fontId="1" fillId="0" borderId="0" xfId="0" applyNumberFormat="1" applyFont="1" applyFill="1" applyBorder="1" applyAlignment="1">
      <alignment wrapText="1"/>
    </xf>
    <xf numFmtId="2" fontId="1" fillId="0" borderId="0" xfId="0" applyNumberFormat="1" applyFont="1" applyBorder="1" applyAlignment="1">
      <alignment wrapText="1"/>
    </xf>
    <xf numFmtId="4" fontId="4" fillId="0" borderId="0" xfId="1" applyNumberFormat="1" applyFill="1" applyBorder="1" applyProtection="1">
      <alignment horizontal="right" vertical="top" shrinkToFit="1"/>
    </xf>
    <xf numFmtId="0" fontId="1" fillId="0" borderId="0" xfId="0" applyFont="1" applyFill="1" applyAlignment="1">
      <alignment horizontal="right" wrapText="1"/>
    </xf>
    <xf numFmtId="2" fontId="1" fillId="3" borderId="5" xfId="0" applyNumberFormat="1" applyFont="1" applyFill="1" applyBorder="1" applyAlignment="1">
      <alignment wrapText="1"/>
    </xf>
    <xf numFmtId="2" fontId="1" fillId="3" borderId="5" xfId="0" applyNumberFormat="1" applyFont="1" applyFill="1" applyBorder="1" applyAlignment="1">
      <alignment horizontal="right" wrapText="1"/>
    </xf>
    <xf numFmtId="2" fontId="1" fillId="3" borderId="5" xfId="0" applyNumberFormat="1" applyFont="1" applyFill="1" applyBorder="1" applyAlignment="1">
      <alignment vertical="center" wrapText="1"/>
    </xf>
    <xf numFmtId="4" fontId="1" fillId="3" borderId="5" xfId="0" applyNumberFormat="1" applyFont="1" applyFill="1" applyBorder="1" applyAlignment="1">
      <alignment wrapText="1"/>
    </xf>
    <xf numFmtId="2" fontId="1" fillId="4" borderId="5" xfId="0" applyNumberFormat="1" applyFont="1" applyFill="1" applyBorder="1" applyAlignment="1">
      <alignment wrapText="1"/>
    </xf>
    <xf numFmtId="0" fontId="6" fillId="5" borderId="5" xfId="0" applyFont="1" applyFill="1" applyBorder="1" applyAlignment="1">
      <alignment horizontal="right"/>
    </xf>
    <xf numFmtId="2" fontId="1" fillId="0" borderId="5" xfId="0" applyNumberFormat="1" applyFont="1" applyBorder="1" applyAlignment="1">
      <alignment wrapText="1"/>
    </xf>
    <xf numFmtId="2" fontId="1" fillId="0" borderId="5" xfId="0" applyNumberFormat="1" applyFont="1" applyFill="1" applyBorder="1" applyAlignment="1">
      <alignment horizontal="center" vertical="center" wrapText="1"/>
    </xf>
    <xf numFmtId="2" fontId="1" fillId="0" borderId="5" xfId="0" applyNumberFormat="1" applyFont="1" applyFill="1" applyBorder="1" applyAlignment="1">
      <alignment horizontal="right" vertical="center" wrapText="1"/>
    </xf>
    <xf numFmtId="2" fontId="1" fillId="0" borderId="5" xfId="0" applyNumberFormat="1" applyFont="1" applyFill="1" applyBorder="1" applyAlignment="1">
      <alignment horizontal="right" wrapText="1"/>
    </xf>
    <xf numFmtId="2" fontId="1" fillId="0" borderId="5" xfId="0" applyNumberFormat="1" applyFont="1" applyFill="1" applyBorder="1" applyAlignment="1">
      <alignment wrapText="1"/>
    </xf>
    <xf numFmtId="2" fontId="1" fillId="0" borderId="5" xfId="0" applyNumberFormat="1" applyFont="1" applyBorder="1" applyAlignment="1">
      <alignment horizontal="right" vertical="center" wrapText="1"/>
    </xf>
    <xf numFmtId="2" fontId="1" fillId="6" borderId="5" xfId="0" applyNumberFormat="1" applyFont="1" applyFill="1" applyBorder="1" applyAlignment="1">
      <alignment wrapText="1"/>
    </xf>
    <xf numFmtId="2" fontId="1" fillId="6" borderId="5" xfId="0" applyNumberFormat="1" applyFont="1" applyFill="1" applyBorder="1" applyAlignment="1">
      <alignment horizontal="right" wrapText="1"/>
    </xf>
    <xf numFmtId="2" fontId="1" fillId="0" borderId="5" xfId="0" applyNumberFormat="1" applyFont="1" applyBorder="1" applyAlignment="1">
      <alignment horizontal="center" vertical="center" wrapText="1"/>
    </xf>
    <xf numFmtId="2" fontId="1" fillId="0" borderId="5" xfId="0" applyNumberFormat="1" applyFont="1" applyBorder="1" applyAlignment="1">
      <alignment horizontal="right" wrapText="1"/>
    </xf>
    <xf numFmtId="2" fontId="1" fillId="0" borderId="5" xfId="0" applyNumberFormat="1" applyFont="1" applyBorder="1" applyAlignment="1">
      <alignment horizontal="center" wrapText="1"/>
    </xf>
    <xf numFmtId="4" fontId="1" fillId="0" borderId="5" xfId="0" applyNumberFormat="1" applyFont="1" applyFill="1" applyBorder="1" applyAlignment="1">
      <alignment wrapText="1"/>
    </xf>
    <xf numFmtId="4" fontId="1" fillId="0" borderId="5" xfId="0" applyNumberFormat="1" applyFont="1" applyBorder="1" applyAlignment="1">
      <alignment wrapText="1"/>
    </xf>
    <xf numFmtId="2" fontId="1" fillId="0" borderId="12" xfId="0" applyNumberFormat="1" applyFont="1" applyBorder="1" applyAlignment="1">
      <alignment wrapText="1"/>
    </xf>
    <xf numFmtId="2" fontId="1" fillId="0" borderId="5" xfId="0" applyNumberFormat="1" applyFont="1" applyBorder="1"/>
    <xf numFmtId="2" fontId="1" fillId="0" borderId="5" xfId="0" applyNumberFormat="1" applyFont="1" applyBorder="1" applyAlignment="1">
      <alignment vertical="center" wrapText="1"/>
    </xf>
    <xf numFmtId="4" fontId="0" fillId="0" borderId="5" xfId="0" applyNumberFormat="1" applyFill="1" applyBorder="1"/>
    <xf numFmtId="4" fontId="1" fillId="0" borderId="5" xfId="0" applyNumberFormat="1" applyFont="1" applyFill="1" applyBorder="1"/>
    <xf numFmtId="0" fontId="6" fillId="5" borderId="4" xfId="0" applyFont="1" applyFill="1" applyBorder="1" applyAlignment="1">
      <alignment vertical="top" wrapText="1"/>
    </xf>
    <xf numFmtId="2" fontId="7" fillId="0" borderId="5" xfId="0" applyNumberFormat="1" applyFont="1" applyFill="1" applyBorder="1" applyAlignment="1">
      <alignment wrapText="1"/>
    </xf>
    <xf numFmtId="2" fontId="7" fillId="0" borderId="5" xfId="0" applyNumberFormat="1" applyFont="1" applyBorder="1"/>
    <xf numFmtId="4" fontId="7" fillId="0" borderId="5" xfId="0" applyNumberFormat="1" applyFont="1" applyFill="1" applyBorder="1" applyAlignment="1">
      <alignment wrapText="1"/>
    </xf>
    <xf numFmtId="0" fontId="8" fillId="5" borderId="3" xfId="0" applyFont="1" applyFill="1" applyBorder="1" applyAlignment="1">
      <alignment vertical="top" wrapText="1"/>
    </xf>
    <xf numFmtId="0" fontId="6" fillId="5" borderId="3" xfId="0" applyFont="1" applyFill="1" applyBorder="1" applyAlignment="1">
      <alignment vertical="top" wrapText="1"/>
    </xf>
    <xf numFmtId="2" fontId="7" fillId="0" borderId="5" xfId="0" applyNumberFormat="1" applyFont="1" applyBorder="1" applyAlignment="1">
      <alignment wrapText="1"/>
    </xf>
    <xf numFmtId="2" fontId="0" fillId="0" borderId="0" xfId="0" applyNumberFormat="1" applyFill="1" applyAlignment="1">
      <alignment vertical="center" wrapText="1"/>
    </xf>
    <xf numFmtId="2" fontId="9" fillId="0" borderId="5" xfId="0" applyNumberFormat="1" applyFont="1" applyFill="1" applyBorder="1"/>
    <xf numFmtId="4" fontId="10" fillId="0" borderId="1" xfId="2" applyNumberFormat="1" applyFill="1" applyAlignment="1" applyProtection="1">
      <alignment horizontal="right" vertical="top" shrinkToFit="1"/>
    </xf>
    <xf numFmtId="4" fontId="4" fillId="0" borderId="1" xfId="3" applyNumberFormat="1" applyProtection="1">
      <alignment horizontal="right" vertical="top" shrinkToFit="1"/>
    </xf>
    <xf numFmtId="4" fontId="11" fillId="0" borderId="1" xfId="4" applyNumberFormat="1" applyProtection="1">
      <alignment horizontal="right" vertical="top" shrinkToFit="1"/>
    </xf>
    <xf numFmtId="2" fontId="0" fillId="0" borderId="5" xfId="0" applyNumberFormat="1" applyBorder="1"/>
    <xf numFmtId="2" fontId="9" fillId="0" borderId="5" xfId="0" applyNumberFormat="1" applyFont="1" applyFill="1" applyBorder="1" applyAlignment="1">
      <alignment wrapText="1"/>
    </xf>
    <xf numFmtId="2" fontId="1" fillId="0" borderId="5" xfId="0" applyNumberFormat="1" applyFont="1" applyFill="1" applyBorder="1" applyAlignment="1">
      <alignment vertical="center" wrapText="1"/>
    </xf>
    <xf numFmtId="2" fontId="7" fillId="0" borderId="5" xfId="0" applyNumberFormat="1" applyFont="1" applyFill="1" applyBorder="1" applyAlignment="1">
      <alignment vertical="center" wrapText="1"/>
    </xf>
    <xf numFmtId="0" fontId="8" fillId="5" borderId="3" xfId="0" applyFont="1" applyFill="1" applyBorder="1" applyAlignment="1">
      <alignment vertical="top"/>
    </xf>
    <xf numFmtId="2" fontId="7" fillId="0" borderId="12" xfId="0" applyNumberFormat="1" applyFont="1" applyFill="1" applyBorder="1" applyAlignment="1">
      <alignment wrapText="1"/>
    </xf>
    <xf numFmtId="4" fontId="7" fillId="0" borderId="5" xfId="0" applyNumberFormat="1" applyFont="1" applyFill="1" applyBorder="1" applyAlignment="1">
      <alignment vertical="center" wrapText="1"/>
    </xf>
    <xf numFmtId="4" fontId="4" fillId="0" borderId="1" xfId="5" applyNumberFormat="1" applyFill="1" applyProtection="1">
      <alignment horizontal="right" vertical="top" shrinkToFit="1"/>
    </xf>
    <xf numFmtId="4" fontId="11" fillId="0" borderId="1" xfId="4" applyNumberFormat="1" applyFill="1" applyProtection="1">
      <alignment horizontal="right" vertical="top" shrinkToFit="1"/>
    </xf>
    <xf numFmtId="0" fontId="1" fillId="0" borderId="5" xfId="0" applyFont="1" applyBorder="1"/>
    <xf numFmtId="2" fontId="12" fillId="0" borderId="1" xfId="2" applyNumberFormat="1" applyFont="1" applyFill="1" applyAlignment="1" applyProtection="1">
      <alignment horizontal="right" vertical="top" shrinkToFit="1"/>
    </xf>
    <xf numFmtId="4" fontId="4" fillId="0" borderId="1" xfId="3" applyNumberFormat="1" applyFill="1" applyProtection="1">
      <alignment horizontal="right" vertical="top" shrinkToFit="1"/>
    </xf>
    <xf numFmtId="2" fontId="0" fillId="0" borderId="0" xfId="0" applyNumberFormat="1" applyFill="1"/>
    <xf numFmtId="2" fontId="1" fillId="0" borderId="5" xfId="0" applyNumberFormat="1" applyFont="1" applyBorder="1" applyProtection="1">
      <protection locked="0"/>
    </xf>
    <xf numFmtId="0" fontId="0" fillId="0" borderId="5" xfId="0" applyBorder="1" applyProtection="1">
      <protection locked="0"/>
    </xf>
    <xf numFmtId="0" fontId="8" fillId="5" borderId="3" xfId="0" applyFont="1" applyFill="1" applyBorder="1" applyAlignment="1">
      <alignment vertical="center" wrapText="1"/>
    </xf>
    <xf numFmtId="2" fontId="1" fillId="0" borderId="0" xfId="0" applyNumberFormat="1" applyFont="1" applyProtection="1">
      <protection locked="0"/>
    </xf>
    <xf numFmtId="2" fontId="8" fillId="0" borderId="5" xfId="0" applyNumberFormat="1" applyFont="1" applyFill="1" applyBorder="1" applyAlignment="1">
      <alignment wrapText="1"/>
    </xf>
    <xf numFmtId="2" fontId="8" fillId="0" borderId="5" xfId="0" applyNumberFormat="1" applyFont="1" applyFill="1" applyBorder="1" applyAlignment="1">
      <alignment vertical="center" wrapText="1"/>
    </xf>
    <xf numFmtId="0" fontId="1" fillId="0" borderId="0" xfId="0" applyFont="1" applyBorder="1" applyAlignment="1">
      <alignment horizontal="center" vertical="center" wrapText="1"/>
    </xf>
    <xf numFmtId="0" fontId="1" fillId="0" borderId="0" xfId="0"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0" borderId="14" xfId="0" applyFont="1" applyBorder="1" applyAlignment="1">
      <alignment vertical="center" wrapText="1"/>
    </xf>
    <xf numFmtId="0" fontId="1" fillId="4" borderId="5" xfId="0" applyFont="1" applyFill="1" applyBorder="1" applyAlignment="1">
      <alignment horizontal="center" vertical="center" wrapText="1"/>
    </xf>
    <xf numFmtId="49" fontId="1" fillId="0" borderId="0" xfId="0" applyNumberFormat="1" applyFont="1" applyBorder="1"/>
    <xf numFmtId="49" fontId="1" fillId="0" borderId="0" xfId="0" applyNumberFormat="1" applyFont="1" applyFill="1" applyBorder="1"/>
    <xf numFmtId="49" fontId="1" fillId="8" borderId="16" xfId="0" applyNumberFormat="1" applyFont="1" applyFill="1" applyBorder="1" applyAlignment="1">
      <alignment horizontal="center" vertical="center" wrapText="1"/>
    </xf>
    <xf numFmtId="49" fontId="1" fillId="8" borderId="5" xfId="0" applyNumberFormat="1" applyFont="1" applyFill="1" applyBorder="1" applyAlignment="1">
      <alignment horizontal="center" vertical="center" wrapText="1"/>
    </xf>
    <xf numFmtId="49" fontId="1" fillId="6" borderId="7" xfId="0" applyNumberFormat="1" applyFont="1" applyFill="1" applyBorder="1" applyAlignment="1">
      <alignment horizontal="center" vertical="center" wrapText="1"/>
    </xf>
    <xf numFmtId="49" fontId="1" fillId="6" borderId="6" xfId="0" applyNumberFormat="1" applyFont="1" applyFill="1" applyBorder="1" applyAlignment="1">
      <alignment horizontal="center" vertical="center" wrapText="1"/>
    </xf>
    <xf numFmtId="49" fontId="1" fillId="8" borderId="3" xfId="0" applyNumberFormat="1" applyFont="1" applyFill="1" applyBorder="1" applyAlignment="1">
      <alignment horizontal="center" vertical="center" wrapText="1"/>
    </xf>
    <xf numFmtId="0" fontId="1" fillId="6" borderId="6" xfId="0" applyFont="1" applyFill="1" applyBorder="1" applyAlignment="1">
      <alignment horizontal="center" vertical="center" wrapText="1"/>
    </xf>
    <xf numFmtId="0" fontId="13" fillId="5" borderId="2" xfId="0" applyFont="1" applyFill="1" applyBorder="1" applyAlignment="1">
      <alignment vertical="center" wrapText="1"/>
    </xf>
    <xf numFmtId="0" fontId="14" fillId="5" borderId="9" xfId="0" applyFont="1" applyFill="1" applyBorder="1" applyAlignment="1">
      <alignment vertical="center" wrapText="1"/>
    </xf>
    <xf numFmtId="0" fontId="1" fillId="0" borderId="0" xfId="0" applyFont="1" applyFill="1" applyBorder="1" applyAlignment="1"/>
    <xf numFmtId="0" fontId="14" fillId="5" borderId="13" xfId="0" applyFont="1" applyFill="1" applyBorder="1" applyAlignment="1">
      <alignment vertical="center" wrapText="1"/>
    </xf>
    <xf numFmtId="0" fontId="0" fillId="0" borderId="0" xfId="0" applyBorder="1"/>
    <xf numFmtId="0" fontId="0" fillId="0" borderId="0" xfId="0" applyFill="1"/>
    <xf numFmtId="0" fontId="15" fillId="0" borderId="0" xfId="0" applyFont="1" applyFill="1" applyAlignment="1">
      <alignment horizontal="center" wrapText="1"/>
    </xf>
    <xf numFmtId="2" fontId="0" fillId="0" borderId="0" xfId="0" applyNumberFormat="1" applyFill="1" applyBorder="1"/>
    <xf numFmtId="0" fontId="0" fillId="0" borderId="0" xfId="0" applyFill="1" applyBorder="1" applyAlignment="1">
      <alignment horizontal="right"/>
    </xf>
    <xf numFmtId="0" fontId="0" fillId="0" borderId="0" xfId="0" applyFill="1" applyAlignment="1">
      <alignment horizontal="right"/>
    </xf>
    <xf numFmtId="164" fontId="1" fillId="0" borderId="0" xfId="0" applyNumberFormat="1" applyFont="1" applyFill="1" applyBorder="1" applyAlignment="1">
      <alignment wrapText="1"/>
    </xf>
    <xf numFmtId="4" fontId="2"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4"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pplyFill="1" applyBorder="1" applyAlignment="1">
      <alignment horizontal="right" wrapText="1"/>
    </xf>
    <xf numFmtId="0" fontId="1" fillId="0" borderId="0" xfId="0" applyFont="1" applyFill="1" applyBorder="1" applyAlignment="1">
      <alignment vertical="center" wrapText="1"/>
    </xf>
    <xf numFmtId="2" fontId="5" fillId="0" borderId="0" xfId="0" applyNumberFormat="1" applyFont="1" applyFill="1" applyBorder="1"/>
    <xf numFmtId="2" fontId="1" fillId="0" borderId="0" xfId="0" applyNumberFormat="1" applyFont="1" applyFill="1" applyBorder="1" applyAlignment="1">
      <alignment horizontal="right" wrapText="1"/>
    </xf>
    <xf numFmtId="49" fontId="1" fillId="0" borderId="0" xfId="0" applyNumberFormat="1" applyFont="1" applyFill="1" applyBorder="1" applyAlignment="1">
      <alignment vertical="center" wrapText="1"/>
    </xf>
    <xf numFmtId="0" fontId="0" fillId="0" borderId="0" xfId="0" applyFill="1" applyAlignment="1">
      <alignment vertical="center"/>
    </xf>
    <xf numFmtId="0" fontId="0" fillId="0" borderId="0" xfId="0" applyFill="1" applyBorder="1"/>
    <xf numFmtId="0" fontId="1" fillId="0" borderId="0" xfId="0" applyFont="1" applyFill="1" applyBorder="1" applyAlignment="1">
      <alignment horizontal="center" vertical="center"/>
    </xf>
    <xf numFmtId="49" fontId="1" fillId="0" borderId="0" xfId="0" applyNumberFormat="1" applyFont="1" applyFill="1" applyBorder="1" applyAlignment="1">
      <alignment horizontal="center" vertical="center" wrapText="1"/>
    </xf>
    <xf numFmtId="0" fontId="1" fillId="0" borderId="0" xfId="0" applyFont="1" applyFill="1" applyBorder="1" applyAlignment="1">
      <alignment vertical="center"/>
    </xf>
    <xf numFmtId="4" fontId="2" fillId="0" borderId="0" xfId="0" applyNumberFormat="1" applyFont="1" applyFill="1" applyBorder="1" applyAlignment="1">
      <alignment vertical="center"/>
    </xf>
    <xf numFmtId="2" fontId="1" fillId="0" borderId="4" xfId="0" applyNumberFormat="1" applyFont="1" applyBorder="1" applyAlignment="1">
      <alignment horizontal="center" vertical="center" wrapText="1"/>
    </xf>
    <xf numFmtId="2" fontId="1" fillId="0" borderId="10" xfId="0" applyNumberFormat="1" applyFont="1" applyBorder="1" applyAlignment="1">
      <alignment horizontal="center" vertical="center" wrapText="1"/>
    </xf>
    <xf numFmtId="2" fontId="1" fillId="0" borderId="6" xfId="0" applyNumberFormat="1" applyFont="1" applyBorder="1" applyAlignment="1">
      <alignment horizontal="center" vertical="center" wrapText="1"/>
    </xf>
    <xf numFmtId="2" fontId="1" fillId="0" borderId="13" xfId="0" applyNumberFormat="1" applyFont="1" applyBorder="1" applyAlignment="1">
      <alignment horizontal="center" vertical="center" wrapText="1"/>
    </xf>
    <xf numFmtId="2" fontId="1" fillId="0" borderId="9"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2" fontId="1" fillId="0" borderId="13" xfId="0" applyNumberFormat="1" applyFont="1" applyFill="1" applyBorder="1" applyAlignment="1">
      <alignment horizontal="center" vertical="center" wrapText="1"/>
    </xf>
    <xf numFmtId="2" fontId="1" fillId="0" borderId="9" xfId="0" applyNumberFormat="1" applyFont="1" applyFill="1" applyBorder="1" applyAlignment="1">
      <alignment horizontal="center" vertical="center" wrapText="1"/>
    </xf>
    <xf numFmtId="2" fontId="1" fillId="0" borderId="2" xfId="0" applyNumberFormat="1" applyFont="1" applyFill="1" applyBorder="1" applyAlignment="1">
      <alignment horizontal="center" vertical="center" wrapText="1"/>
    </xf>
    <xf numFmtId="49" fontId="1" fillId="8" borderId="5" xfId="0" applyNumberFormat="1"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15" xfId="0" applyFont="1" applyFill="1" applyBorder="1" applyAlignment="1">
      <alignment horizontal="center" vertical="center" wrapText="1"/>
    </xf>
    <xf numFmtId="0" fontId="1" fillId="8" borderId="14"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7" xfId="0" applyFont="1" applyFill="1" applyBorder="1" applyAlignment="1">
      <alignment horizontal="center" vertical="center" wrapText="1"/>
    </xf>
    <xf numFmtId="2" fontId="1" fillId="0" borderId="5" xfId="0" applyNumberFormat="1" applyFont="1" applyBorder="1" applyAlignment="1">
      <alignment horizontal="center" vertical="center" wrapText="1"/>
    </xf>
    <xf numFmtId="2" fontId="1" fillId="0" borderId="14" xfId="0" applyNumberFormat="1" applyFont="1" applyBorder="1" applyAlignment="1">
      <alignment horizontal="center" vertical="center" wrapText="1"/>
    </xf>
    <xf numFmtId="2" fontId="1" fillId="0" borderId="11" xfId="0" applyNumberFormat="1" applyFont="1" applyBorder="1" applyAlignment="1">
      <alignment horizontal="center" vertical="center" wrapText="1"/>
    </xf>
    <xf numFmtId="2" fontId="1" fillId="0" borderId="7" xfId="0" applyNumberFormat="1"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2" fontId="1" fillId="0" borderId="13" xfId="0" applyNumberFormat="1" applyFont="1" applyBorder="1" applyAlignment="1">
      <alignment horizontal="center" wrapText="1"/>
    </xf>
    <xf numFmtId="2" fontId="1" fillId="0" borderId="9" xfId="0" applyNumberFormat="1" applyFont="1" applyBorder="1" applyAlignment="1">
      <alignment horizontal="center" wrapText="1"/>
    </xf>
    <xf numFmtId="2" fontId="1" fillId="0" borderId="2" xfId="0" applyNumberFormat="1" applyFont="1" applyBorder="1" applyAlignment="1">
      <alignment horizontal="center" wrapText="1"/>
    </xf>
    <xf numFmtId="2" fontId="1" fillId="0" borderId="15" xfId="0" applyNumberFormat="1" applyFont="1" applyBorder="1" applyAlignment="1">
      <alignment horizontal="center" vertical="center" wrapText="1"/>
    </xf>
    <xf numFmtId="2" fontId="1" fillId="0" borderId="0" xfId="0" applyNumberFormat="1" applyFont="1" applyBorder="1" applyAlignment="1">
      <alignment horizontal="center" vertical="center" wrapText="1"/>
    </xf>
    <xf numFmtId="2" fontId="1" fillId="0" borderId="8" xfId="0" applyNumberFormat="1" applyFont="1" applyBorder="1" applyAlignment="1">
      <alignment horizontal="center" vertical="center" wrapText="1"/>
    </xf>
    <xf numFmtId="49" fontId="1" fillId="8" borderId="3"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16" xfId="0" applyNumberFormat="1" applyFont="1" applyFill="1" applyBorder="1" applyAlignment="1">
      <alignment horizontal="center" vertical="center" wrapText="1"/>
    </xf>
    <xf numFmtId="49" fontId="1" fillId="6" borderId="5" xfId="0" applyNumberFormat="1" applyFont="1" applyFill="1" applyBorder="1" applyAlignment="1">
      <alignment horizontal="center" vertical="center" wrapText="1"/>
    </xf>
    <xf numFmtId="2" fontId="1" fillId="0" borderId="14" xfId="0" applyNumberFormat="1" applyFont="1" applyFill="1" applyBorder="1" applyAlignment="1">
      <alignment horizontal="center" vertical="center" wrapText="1"/>
    </xf>
    <xf numFmtId="2" fontId="1" fillId="0" borderId="11" xfId="0" applyNumberFormat="1" applyFont="1" applyFill="1" applyBorder="1" applyAlignment="1">
      <alignment horizontal="center" vertical="center" wrapText="1"/>
    </xf>
    <xf numFmtId="2" fontId="1" fillId="0" borderId="7" xfId="0" applyNumberFormat="1"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14"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5" fillId="0" borderId="0" xfId="0" applyFont="1" applyFill="1" applyAlignment="1">
      <alignment horizontal="center" wrapText="1"/>
    </xf>
    <xf numFmtId="0" fontId="1" fillId="6" borderId="4" xfId="0" applyFont="1" applyFill="1" applyBorder="1" applyAlignment="1">
      <alignment horizontal="center" vertical="center"/>
    </xf>
    <xf numFmtId="0" fontId="1" fillId="6" borderId="14" xfId="0" applyFont="1" applyFill="1" applyBorder="1" applyAlignment="1">
      <alignment horizontal="center" vertical="center"/>
    </xf>
    <xf numFmtId="0" fontId="1" fillId="6" borderId="10" xfId="0" applyFont="1" applyFill="1" applyBorder="1" applyAlignment="1">
      <alignment horizontal="center" vertical="center"/>
    </xf>
    <xf numFmtId="0" fontId="1" fillId="6" borderId="11" xfId="0" applyFont="1" applyFill="1" applyBorder="1" applyAlignment="1">
      <alignment horizontal="center" vertical="center"/>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4" xfId="0" applyFont="1" applyFill="1" applyBorder="1" applyAlignment="1">
      <alignment horizontal="center" vertical="center"/>
    </xf>
    <xf numFmtId="0" fontId="1" fillId="4" borderId="10" xfId="0" applyFont="1" applyFill="1" applyBorder="1" applyAlignment="1">
      <alignment horizontal="center" vertical="center"/>
    </xf>
    <xf numFmtId="0" fontId="1" fillId="4" borderId="11"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7" xfId="0" applyFont="1" applyFill="1" applyBorder="1" applyAlignment="1">
      <alignment horizontal="center" vertical="center"/>
    </xf>
  </cellXfs>
  <cellStyles count="6">
    <cellStyle name="xl29" xfId="2"/>
    <cellStyle name="xl29 2" xfId="4"/>
    <cellStyle name="xl34" xfId="3"/>
    <cellStyle name="xl35" xfId="1"/>
    <cellStyle name="xl38 3" xfId="5"/>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O732"/>
  <sheetViews>
    <sheetView tabSelected="1" zoomScale="80" zoomScaleNormal="80" workbookViewId="0">
      <pane xSplit="1" ySplit="8" topLeftCell="B135" activePane="bottomRight" state="frozen"/>
      <selection pane="topRight" activeCell="B1" sqref="B1"/>
      <selection pane="bottomLeft" activeCell="A8" sqref="A8"/>
      <selection pane="bottomRight" activeCell="A4" sqref="A4:R4"/>
    </sheetView>
  </sheetViews>
  <sheetFormatPr defaultRowHeight="15" x14ac:dyDescent="0.25"/>
  <cols>
    <col min="1" max="1" width="32.140625" customWidth="1"/>
    <col min="2" max="2" width="20.85546875" customWidth="1"/>
    <col min="3" max="3" width="20" customWidth="1"/>
    <col min="4" max="4" width="24.42578125" customWidth="1"/>
    <col min="5" max="5" width="22.28515625" customWidth="1"/>
    <col min="6" max="6" width="28" customWidth="1"/>
    <col min="7" max="8" width="27.42578125" customWidth="1"/>
    <col min="9" max="9" width="30.42578125" customWidth="1"/>
    <col min="10" max="14" width="28.28515625" customWidth="1"/>
    <col min="15" max="15" width="20.7109375" customWidth="1"/>
    <col min="16" max="16" width="21.28515625" customWidth="1"/>
    <col min="17" max="17" width="28.5703125" customWidth="1"/>
    <col min="18" max="22" width="28.28515625" customWidth="1"/>
    <col min="23" max="23" width="29.85546875" customWidth="1"/>
    <col min="24" max="25" width="30.140625" customWidth="1"/>
    <col min="26" max="26" width="26.5703125" customWidth="1"/>
    <col min="27" max="34" width="27.7109375" customWidth="1"/>
    <col min="35" max="37" width="29.140625" customWidth="1"/>
    <col min="38" max="38" width="28.28515625" customWidth="1"/>
    <col min="39" max="40" width="26.7109375" customWidth="1"/>
    <col min="41" max="41" width="30.140625" customWidth="1"/>
    <col min="42" max="52" width="27.85546875" customWidth="1"/>
    <col min="53" max="53" width="28.42578125" customWidth="1"/>
    <col min="54" max="55" width="28.7109375" customWidth="1"/>
    <col min="56" max="58" width="26.85546875" customWidth="1"/>
    <col min="59" max="59" width="29.42578125" customWidth="1"/>
    <col min="60" max="62" width="29.140625" customWidth="1"/>
    <col min="63" max="64" width="30.28515625" customWidth="1"/>
    <col min="65" max="65" width="31.7109375" customWidth="1"/>
    <col min="66" max="67" width="31.42578125" customWidth="1"/>
    <col min="68" max="68" width="29.42578125" customWidth="1"/>
    <col min="69" max="70" width="29.7109375" customWidth="1"/>
    <col min="71" max="71" width="30.28515625" customWidth="1"/>
    <col min="72" max="76" width="30.42578125" customWidth="1"/>
    <col min="77" max="77" width="30.140625" customWidth="1"/>
    <col min="78" max="82" width="29.5703125" customWidth="1"/>
    <col min="83" max="83" width="34.140625" customWidth="1"/>
    <col min="84" max="88" width="32.28515625" customWidth="1"/>
    <col min="89" max="89" width="32.85546875" customWidth="1"/>
    <col min="90" max="91" width="32.140625" customWidth="1"/>
    <col min="92" max="92" width="31.28515625" customWidth="1"/>
    <col min="93" max="100" width="30.85546875" customWidth="1"/>
    <col min="101" max="101" width="33.7109375" customWidth="1"/>
    <col min="102" max="106" width="33" customWidth="1"/>
    <col min="107" max="107" width="26.5703125" customWidth="1"/>
    <col min="108" max="109" width="27.28515625" customWidth="1"/>
    <col min="110" max="110" width="27.42578125" customWidth="1"/>
    <col min="111" max="112" width="27.28515625" customWidth="1"/>
    <col min="113" max="113" width="29.28515625" customWidth="1"/>
    <col min="114" max="115" width="28.85546875" customWidth="1"/>
    <col min="116" max="116" width="30.140625" customWidth="1"/>
    <col min="117" max="121" width="29" customWidth="1"/>
    <col min="122" max="122" width="27" customWidth="1"/>
    <col min="123" max="124" width="27.85546875" customWidth="1"/>
    <col min="125" max="125" width="31.7109375" customWidth="1"/>
    <col min="126" max="127" width="31.28515625" customWidth="1"/>
    <col min="128" max="128" width="30.140625" customWidth="1"/>
    <col min="129" max="130" width="28.85546875" customWidth="1"/>
    <col min="131" max="131" width="29.28515625" customWidth="1"/>
    <col min="132" max="133" width="27.140625" customWidth="1"/>
    <col min="134" max="134" width="29.85546875" customWidth="1"/>
    <col min="135" max="137" width="27.85546875" customWidth="1"/>
    <col min="138" max="138" width="28" customWidth="1"/>
    <col min="139" max="139" width="25.28515625" customWidth="1"/>
    <col min="140" max="140" width="29.85546875" customWidth="1"/>
    <col min="141" max="145" width="30.28515625" customWidth="1"/>
    <col min="146" max="146" width="32.28515625" customWidth="1"/>
    <col min="147" max="154" width="30.140625" customWidth="1"/>
    <col min="155" max="155" width="32.28515625" customWidth="1"/>
    <col min="156" max="157" width="29.5703125" customWidth="1"/>
    <col min="158" max="158" width="29.85546875" customWidth="1"/>
    <col min="159" max="160" width="28.7109375" customWidth="1"/>
    <col min="161" max="161" width="31.28515625" customWidth="1"/>
    <col min="162" max="163" width="29.5703125" customWidth="1"/>
    <col min="164" max="166" width="28.140625" customWidth="1"/>
    <col min="167" max="167" width="29" customWidth="1"/>
    <col min="168" max="172" width="29.140625" customWidth="1"/>
    <col min="173" max="173" width="31" customWidth="1"/>
    <col min="174" max="178" width="29" customWidth="1"/>
    <col min="179" max="179" width="28" customWidth="1"/>
    <col min="180" max="181" width="27" customWidth="1"/>
    <col min="182" max="182" width="29.42578125" customWidth="1"/>
    <col min="183" max="187" width="28.140625" customWidth="1"/>
    <col min="188" max="188" width="29.28515625" customWidth="1"/>
    <col min="189" max="190" width="28.7109375" customWidth="1"/>
    <col min="191" max="191" width="27.42578125" customWidth="1"/>
    <col min="192" max="196" width="28.85546875" customWidth="1"/>
    <col min="197" max="197" width="29.140625" customWidth="1"/>
    <col min="198" max="199" width="30.85546875" customWidth="1"/>
    <col min="200" max="200" width="31.7109375" customWidth="1"/>
    <col min="201" max="202" width="33.28515625" customWidth="1"/>
    <col min="203" max="203" width="30.7109375" customWidth="1"/>
    <col min="204" max="208" width="31.140625" customWidth="1"/>
    <col min="209" max="209" width="28.7109375" customWidth="1"/>
    <col min="210" max="220" width="29" customWidth="1"/>
    <col min="221" max="221" width="28" customWidth="1"/>
    <col min="222" max="223" width="29" customWidth="1"/>
    <col min="224" max="224" width="28.85546875" customWidth="1"/>
    <col min="225" max="226" width="27.7109375" customWidth="1"/>
    <col min="227" max="227" width="28.7109375" customWidth="1"/>
    <col min="228" max="235" width="28.5703125" customWidth="1"/>
    <col min="236" max="236" width="29.5703125" customWidth="1"/>
    <col min="237" max="238" width="28.7109375" customWidth="1"/>
    <col min="239" max="241" width="26.28515625" customWidth="1"/>
    <col min="242" max="242" width="29.28515625" customWidth="1"/>
    <col min="243" max="246" width="29.5703125" customWidth="1"/>
    <col min="247" max="247" width="33.5703125" customWidth="1"/>
    <col min="248" max="249" width="30.42578125" customWidth="1"/>
    <col min="250" max="250" width="28" customWidth="1"/>
    <col min="251" max="252" width="28.140625" customWidth="1"/>
    <col min="253" max="253" width="30.42578125" customWidth="1"/>
    <col min="254" max="255" width="30.28515625" customWidth="1"/>
    <col min="256" max="256" width="29.42578125" customWidth="1"/>
    <col min="257" max="258" width="28.42578125" customWidth="1"/>
    <col min="259" max="259" width="29.140625" customWidth="1"/>
    <col min="260" max="261" width="30.28515625" customWidth="1"/>
    <col min="262" max="262" width="29.140625" customWidth="1"/>
    <col min="263" max="267" width="28.28515625" customWidth="1"/>
    <col min="268" max="268" width="31.42578125" customWidth="1"/>
    <col min="269" max="270" width="30.42578125" customWidth="1"/>
    <col min="271" max="271" width="30" customWidth="1"/>
    <col min="272" max="273" width="29.85546875" customWidth="1"/>
    <col min="274" max="274" width="31.140625" customWidth="1"/>
    <col min="275" max="276" width="30.140625" customWidth="1"/>
    <col min="277" max="277" width="28.5703125" customWidth="1"/>
    <col min="278" max="280" width="30" customWidth="1"/>
    <col min="281" max="282" width="29.5703125" customWidth="1"/>
    <col min="283" max="283" width="30.85546875" customWidth="1"/>
    <col min="284" max="284" width="31" customWidth="1"/>
    <col min="285" max="285" width="31.140625" customWidth="1"/>
    <col min="286" max="286" width="32.85546875" customWidth="1"/>
    <col min="287" max="288" width="30.7109375" customWidth="1"/>
    <col min="289" max="289" width="33.140625" customWidth="1"/>
    <col min="290" max="294" width="32.28515625" customWidth="1"/>
    <col min="295" max="295" width="24.5703125" customWidth="1"/>
    <col min="296" max="296" width="26" customWidth="1"/>
    <col min="297" max="297" width="30.42578125" customWidth="1"/>
    <col min="298" max="299" width="29.7109375" customWidth="1"/>
    <col min="300" max="317" width="31.5703125" customWidth="1"/>
    <col min="318" max="318" width="34.5703125" customWidth="1"/>
    <col min="319" max="320" width="31.85546875" customWidth="1"/>
    <col min="321" max="321" width="28.28515625" customWidth="1"/>
    <col min="322" max="332" width="28.7109375" customWidth="1"/>
    <col min="333" max="333" width="30.7109375" customWidth="1"/>
    <col min="334" max="334" width="30.5703125" customWidth="1"/>
    <col min="335" max="335" width="31.7109375" customWidth="1"/>
    <col min="336" max="336" width="30.140625" customWidth="1"/>
    <col min="337" max="338" width="28.85546875" customWidth="1"/>
    <col min="339" max="339" width="26.85546875" customWidth="1"/>
    <col min="340" max="340" width="29.42578125" customWidth="1"/>
    <col min="341" max="341" width="23.85546875" customWidth="1"/>
    <col min="342" max="342" width="24.140625" customWidth="1"/>
    <col min="343" max="343" width="33.28515625" customWidth="1"/>
    <col min="344" max="344" width="26.42578125" customWidth="1"/>
    <col min="345" max="345" width="23.7109375" customWidth="1"/>
    <col min="346" max="346" width="24.42578125" customWidth="1"/>
    <col min="347" max="347" width="24.5703125" customWidth="1"/>
    <col min="348" max="348" width="22.7109375" customWidth="1"/>
    <col min="349" max="349" width="21.7109375" customWidth="1"/>
    <col min="350" max="350" width="23.28515625" customWidth="1"/>
    <col min="351" max="351" width="22.42578125" customWidth="1"/>
    <col min="352" max="352" width="19.42578125" customWidth="1"/>
    <col min="353" max="353" width="21.85546875" customWidth="1"/>
    <col min="354" max="354" width="20.140625" customWidth="1"/>
    <col min="355" max="355" width="18.28515625" customWidth="1"/>
    <col min="356" max="356" width="22.140625" customWidth="1"/>
    <col min="357" max="357" width="23.28515625" customWidth="1"/>
    <col min="358" max="358" width="24.42578125" customWidth="1"/>
    <col min="359" max="359" width="17.7109375" customWidth="1"/>
  </cols>
  <sheetData>
    <row r="1" spans="1:743" x14ac:dyDescent="0.25">
      <c r="KK1" s="93"/>
      <c r="KL1" s="93"/>
      <c r="KM1" s="93"/>
      <c r="KN1" s="93"/>
      <c r="KO1" s="93"/>
      <c r="KP1" s="93"/>
      <c r="KQ1" s="93"/>
      <c r="KR1" s="93"/>
      <c r="KS1" s="93"/>
      <c r="KT1" s="93"/>
      <c r="KU1" s="93"/>
      <c r="KV1" s="93"/>
      <c r="KW1" s="93"/>
      <c r="KX1" s="93"/>
      <c r="KY1" s="93"/>
      <c r="KZ1" s="93"/>
      <c r="LA1" s="93"/>
      <c r="LB1" s="93"/>
      <c r="LC1" s="93"/>
      <c r="LD1" s="93"/>
      <c r="LE1" s="93"/>
      <c r="LF1" s="93"/>
      <c r="LG1" s="93"/>
      <c r="LH1" s="93"/>
      <c r="LI1" s="93"/>
      <c r="LJ1" s="93"/>
      <c r="LK1" s="93"/>
      <c r="LL1" s="93"/>
      <c r="LM1" s="93"/>
      <c r="LN1" s="93"/>
      <c r="LO1" s="93"/>
      <c r="LP1" s="93"/>
      <c r="LQ1" s="93"/>
      <c r="LR1" s="93"/>
      <c r="LS1" s="93"/>
      <c r="LT1" s="93"/>
      <c r="LU1" s="93"/>
      <c r="LV1" s="93"/>
      <c r="LW1" s="93"/>
      <c r="LX1" s="93"/>
      <c r="LY1" s="93"/>
      <c r="LZ1" s="93"/>
      <c r="MA1" s="93"/>
      <c r="MB1" s="93"/>
      <c r="MC1" s="93"/>
      <c r="MD1" s="93"/>
    </row>
    <row r="2" spans="1:743" x14ac:dyDescent="0.25">
      <c r="KK2" s="93"/>
      <c r="KL2" s="93"/>
      <c r="KM2" s="93"/>
      <c r="KN2" s="93"/>
      <c r="KO2" s="93"/>
      <c r="KP2" s="93"/>
      <c r="KQ2" s="93"/>
      <c r="KR2" s="93"/>
      <c r="KS2" s="93"/>
      <c r="KT2" s="93"/>
      <c r="KU2" s="93"/>
      <c r="KV2" s="93"/>
      <c r="KW2" s="93"/>
      <c r="KX2" s="93"/>
      <c r="KY2" s="93"/>
      <c r="KZ2" s="93"/>
      <c r="LA2" s="93"/>
      <c r="LB2" s="93"/>
      <c r="LC2" s="93"/>
      <c r="LD2" s="93"/>
      <c r="LE2" s="93"/>
      <c r="LF2" s="93"/>
      <c r="LG2" s="93"/>
      <c r="LH2" s="93"/>
      <c r="LI2" s="93"/>
      <c r="LJ2" s="93"/>
      <c r="LK2" s="93"/>
      <c r="LL2" s="93"/>
      <c r="LM2" s="93"/>
      <c r="LN2" s="93"/>
      <c r="LO2" s="93"/>
      <c r="LP2" s="93"/>
      <c r="LQ2" s="93"/>
      <c r="LR2" s="93"/>
      <c r="LS2" s="93"/>
      <c r="LT2" s="93"/>
      <c r="LU2" s="93"/>
      <c r="LV2" s="93"/>
      <c r="LW2" s="93"/>
      <c r="LX2" s="93"/>
      <c r="LY2" s="93"/>
      <c r="LZ2" s="93"/>
      <c r="MA2" s="93"/>
      <c r="MB2" s="93"/>
      <c r="MC2" s="93"/>
      <c r="MD2" s="93"/>
    </row>
    <row r="3" spans="1:743" x14ac:dyDescent="0.25">
      <c r="KK3" s="93"/>
      <c r="KL3" s="93"/>
      <c r="KM3" s="93"/>
      <c r="KN3" s="93"/>
      <c r="KO3" s="93"/>
      <c r="KP3" s="93"/>
      <c r="KQ3" s="93"/>
      <c r="KR3" s="93"/>
      <c r="KS3" s="93"/>
      <c r="KT3" s="93"/>
      <c r="KU3" s="93"/>
      <c r="KV3" s="93"/>
      <c r="KW3" s="93"/>
      <c r="KX3" s="93"/>
      <c r="KY3" s="93"/>
      <c r="KZ3" s="93"/>
      <c r="LA3" s="93"/>
      <c r="LB3" s="93"/>
      <c r="LC3" s="93"/>
      <c r="LD3" s="93"/>
      <c r="LE3" s="93"/>
      <c r="LF3" s="93"/>
      <c r="LG3" s="93"/>
      <c r="LH3" s="93"/>
      <c r="LI3" s="93"/>
      <c r="LJ3" s="93"/>
      <c r="LK3" s="93"/>
      <c r="LL3" s="93"/>
      <c r="LM3" s="93"/>
      <c r="LN3" s="93"/>
      <c r="LO3" s="93"/>
      <c r="LP3" s="93"/>
      <c r="LQ3" s="93"/>
      <c r="LR3" s="93"/>
      <c r="LS3" s="93"/>
      <c r="LT3" s="93"/>
      <c r="LU3" s="93"/>
      <c r="LV3" s="93"/>
      <c r="LW3" s="93"/>
      <c r="LX3" s="93"/>
      <c r="LY3" s="93"/>
      <c r="LZ3" s="93"/>
      <c r="MA3" s="93"/>
      <c r="MB3" s="93"/>
      <c r="MC3" s="93"/>
      <c r="MD3" s="93"/>
      <c r="MH3" s="92"/>
      <c r="MI3" s="92"/>
      <c r="MJ3" s="92"/>
      <c r="MK3" s="92"/>
      <c r="ML3" s="92"/>
      <c r="MM3" s="92"/>
      <c r="MN3" s="92"/>
    </row>
    <row r="4" spans="1:743" ht="15" customHeight="1" x14ac:dyDescent="0.25">
      <c r="A4" s="154" t="s">
        <v>468</v>
      </c>
      <c r="B4" s="154"/>
      <c r="C4" s="154"/>
      <c r="D4" s="154"/>
      <c r="E4" s="154"/>
      <c r="F4" s="154"/>
      <c r="G4" s="154"/>
      <c r="H4" s="154"/>
      <c r="I4" s="154"/>
      <c r="J4" s="154"/>
      <c r="K4" s="154"/>
      <c r="L4" s="154"/>
      <c r="M4" s="154"/>
      <c r="N4" s="154"/>
      <c r="O4" s="154"/>
      <c r="P4" s="154"/>
      <c r="Q4" s="154"/>
      <c r="R4" s="154"/>
      <c r="S4" s="94"/>
      <c r="T4" s="94"/>
      <c r="U4" s="94"/>
      <c r="V4" s="94"/>
      <c r="W4" s="94"/>
      <c r="X4" s="94"/>
      <c r="Y4" s="94"/>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108"/>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c r="LA4" s="93"/>
      <c r="LB4" s="93"/>
      <c r="LC4" s="93"/>
      <c r="LD4" s="93"/>
      <c r="LE4" s="93"/>
      <c r="LF4" s="93"/>
      <c r="LG4" s="93"/>
      <c r="LH4" s="93"/>
      <c r="LI4" s="93"/>
      <c r="LJ4" s="93"/>
      <c r="LK4" s="93"/>
      <c r="LL4" s="93"/>
      <c r="LM4" s="93"/>
      <c r="LN4" s="93"/>
      <c r="LO4" s="93"/>
      <c r="LP4" s="93"/>
      <c r="LQ4" s="93"/>
      <c r="LR4" s="93"/>
      <c r="LS4" s="93"/>
      <c r="LT4" s="93"/>
      <c r="LU4" s="93"/>
      <c r="LV4" s="93"/>
      <c r="LW4" s="93"/>
      <c r="LX4" s="93"/>
      <c r="LY4" s="93"/>
      <c r="LZ4" s="93"/>
      <c r="MA4" s="109"/>
      <c r="MB4" s="109"/>
      <c r="MC4" s="109"/>
      <c r="MD4" s="109"/>
      <c r="ME4" s="109"/>
      <c r="MF4" s="109"/>
      <c r="MG4" s="109"/>
      <c r="MH4" s="109"/>
      <c r="MI4" s="109"/>
      <c r="MJ4" s="109"/>
      <c r="MK4" s="109"/>
      <c r="ML4" s="109"/>
      <c r="MM4" s="109"/>
      <c r="MN4" s="109"/>
      <c r="MO4" s="109"/>
      <c r="MP4" s="109"/>
      <c r="MQ4" s="109"/>
      <c r="MR4" s="109"/>
      <c r="MS4" s="109"/>
      <c r="MT4" s="109"/>
    </row>
    <row r="5" spans="1:743" ht="42" customHeight="1" x14ac:dyDescent="0.25">
      <c r="A5" s="91"/>
      <c r="B5" s="155" t="s">
        <v>467</v>
      </c>
      <c r="C5" s="156"/>
      <c r="D5" s="161" t="s">
        <v>466</v>
      </c>
      <c r="E5" s="162"/>
      <c r="F5" s="124" t="s">
        <v>465</v>
      </c>
      <c r="G5" s="125"/>
      <c r="H5" s="126"/>
      <c r="I5" s="124" t="s">
        <v>464</v>
      </c>
      <c r="J5" s="125"/>
      <c r="K5" s="126"/>
      <c r="L5" s="124" t="s">
        <v>463</v>
      </c>
      <c r="M5" s="125"/>
      <c r="N5" s="126"/>
      <c r="O5" s="149" t="s">
        <v>462</v>
      </c>
      <c r="P5" s="150"/>
      <c r="Q5" s="124" t="s">
        <v>461</v>
      </c>
      <c r="R5" s="125"/>
      <c r="S5" s="126"/>
      <c r="T5" s="124" t="s">
        <v>460</v>
      </c>
      <c r="U5" s="125"/>
      <c r="V5" s="126"/>
      <c r="W5" s="124" t="s">
        <v>459</v>
      </c>
      <c r="X5" s="125"/>
      <c r="Y5" s="126"/>
      <c r="Z5" s="124" t="s">
        <v>458</v>
      </c>
      <c r="AA5" s="125"/>
      <c r="AB5" s="126"/>
      <c r="AC5" s="124" t="s">
        <v>457</v>
      </c>
      <c r="AD5" s="125"/>
      <c r="AE5" s="126"/>
      <c r="AF5" s="124" t="s">
        <v>456</v>
      </c>
      <c r="AG5" s="125"/>
      <c r="AH5" s="126"/>
      <c r="AI5" s="124" t="s">
        <v>455</v>
      </c>
      <c r="AJ5" s="125"/>
      <c r="AK5" s="126"/>
      <c r="AL5" s="124" t="s">
        <v>454</v>
      </c>
      <c r="AM5" s="125"/>
      <c r="AN5" s="126"/>
      <c r="AO5" s="124" t="s">
        <v>411</v>
      </c>
      <c r="AP5" s="125"/>
      <c r="AQ5" s="126"/>
      <c r="AR5" s="124" t="s">
        <v>453</v>
      </c>
      <c r="AS5" s="125"/>
      <c r="AT5" s="126"/>
      <c r="AU5" s="124" t="s">
        <v>452</v>
      </c>
      <c r="AV5" s="125"/>
      <c r="AW5" s="126"/>
      <c r="AX5" s="124" t="s">
        <v>451</v>
      </c>
      <c r="AY5" s="125"/>
      <c r="AZ5" s="126"/>
      <c r="BA5" s="124" t="s">
        <v>450</v>
      </c>
      <c r="BB5" s="125"/>
      <c r="BC5" s="126"/>
      <c r="BD5" s="124" t="s">
        <v>449</v>
      </c>
      <c r="BE5" s="125"/>
      <c r="BF5" s="126"/>
      <c r="BG5" s="124" t="s">
        <v>448</v>
      </c>
      <c r="BH5" s="125"/>
      <c r="BI5" s="126"/>
      <c r="BJ5" s="124" t="s">
        <v>447</v>
      </c>
      <c r="BK5" s="125"/>
      <c r="BL5" s="126"/>
      <c r="BM5" s="124" t="s">
        <v>446</v>
      </c>
      <c r="BN5" s="125"/>
      <c r="BO5" s="126"/>
      <c r="BP5" s="124" t="s">
        <v>445</v>
      </c>
      <c r="BQ5" s="125"/>
      <c r="BR5" s="126"/>
      <c r="BS5" s="124" t="s">
        <v>444</v>
      </c>
      <c r="BT5" s="125"/>
      <c r="BU5" s="126"/>
      <c r="BV5" s="124" t="s">
        <v>443</v>
      </c>
      <c r="BW5" s="125"/>
      <c r="BX5" s="126"/>
      <c r="BY5" s="124" t="s">
        <v>442</v>
      </c>
      <c r="BZ5" s="125"/>
      <c r="CA5" s="126"/>
      <c r="CB5" s="124" t="s">
        <v>441</v>
      </c>
      <c r="CC5" s="125"/>
      <c r="CD5" s="126"/>
      <c r="CE5" s="124" t="s">
        <v>440</v>
      </c>
      <c r="CF5" s="125"/>
      <c r="CG5" s="126"/>
      <c r="CH5" s="124" t="s">
        <v>439</v>
      </c>
      <c r="CI5" s="125"/>
      <c r="CJ5" s="126"/>
      <c r="CK5" s="124" t="s">
        <v>438</v>
      </c>
      <c r="CL5" s="125"/>
      <c r="CM5" s="126"/>
      <c r="CN5" s="124" t="s">
        <v>437</v>
      </c>
      <c r="CO5" s="125"/>
      <c r="CP5" s="126"/>
      <c r="CQ5" s="124" t="s">
        <v>436</v>
      </c>
      <c r="CR5" s="125"/>
      <c r="CS5" s="126"/>
      <c r="CT5" s="124" t="s">
        <v>435</v>
      </c>
      <c r="CU5" s="125"/>
      <c r="CV5" s="126"/>
      <c r="CW5" s="124" t="s">
        <v>434</v>
      </c>
      <c r="CX5" s="125"/>
      <c r="CY5" s="126"/>
      <c r="CZ5" s="124" t="s">
        <v>433</v>
      </c>
      <c r="DA5" s="125"/>
      <c r="DB5" s="126"/>
      <c r="DC5" s="124" t="s">
        <v>432</v>
      </c>
      <c r="DD5" s="125"/>
      <c r="DE5" s="126"/>
      <c r="DF5" s="124" t="s">
        <v>431</v>
      </c>
      <c r="DG5" s="125"/>
      <c r="DH5" s="126"/>
      <c r="DI5" s="124" t="s">
        <v>430</v>
      </c>
      <c r="DJ5" s="125"/>
      <c r="DK5" s="126"/>
      <c r="DL5" s="124" t="s">
        <v>429</v>
      </c>
      <c r="DM5" s="125"/>
      <c r="DN5" s="126"/>
      <c r="DO5" s="124" t="s">
        <v>428</v>
      </c>
      <c r="DP5" s="125"/>
      <c r="DQ5" s="126"/>
      <c r="DR5" s="124" t="s">
        <v>427</v>
      </c>
      <c r="DS5" s="125"/>
      <c r="DT5" s="126"/>
      <c r="DU5" s="124" t="s">
        <v>426</v>
      </c>
      <c r="DV5" s="125"/>
      <c r="DW5" s="126"/>
      <c r="DX5" s="124" t="s">
        <v>425</v>
      </c>
      <c r="DY5" s="125"/>
      <c r="DZ5" s="126"/>
      <c r="EA5" s="124" t="s">
        <v>424</v>
      </c>
      <c r="EB5" s="125"/>
      <c r="EC5" s="126"/>
      <c r="ED5" s="124" t="s">
        <v>423</v>
      </c>
      <c r="EE5" s="125"/>
      <c r="EF5" s="126"/>
      <c r="EG5" s="124" t="s">
        <v>422</v>
      </c>
      <c r="EH5" s="125"/>
      <c r="EI5" s="126"/>
      <c r="EJ5" s="124" t="s">
        <v>421</v>
      </c>
      <c r="EK5" s="125"/>
      <c r="EL5" s="126"/>
      <c r="EM5" s="124" t="s">
        <v>420</v>
      </c>
      <c r="EN5" s="125"/>
      <c r="EO5" s="126"/>
      <c r="EP5" s="124" t="s">
        <v>419</v>
      </c>
      <c r="EQ5" s="125"/>
      <c r="ER5" s="125"/>
      <c r="ES5" s="124" t="s">
        <v>418</v>
      </c>
      <c r="ET5" s="125"/>
      <c r="EU5" s="126"/>
      <c r="EV5" s="124" t="s">
        <v>417</v>
      </c>
      <c r="EW5" s="125"/>
      <c r="EX5" s="126"/>
      <c r="EY5" s="124" t="s">
        <v>416</v>
      </c>
      <c r="EZ5" s="125"/>
      <c r="FA5" s="126"/>
      <c r="FB5" s="124" t="s">
        <v>415</v>
      </c>
      <c r="FC5" s="125"/>
      <c r="FD5" s="126"/>
      <c r="FE5" s="124" t="s">
        <v>409</v>
      </c>
      <c r="FF5" s="125"/>
      <c r="FG5" s="126"/>
      <c r="FH5" s="124" t="s">
        <v>414</v>
      </c>
      <c r="FI5" s="125"/>
      <c r="FJ5" s="126"/>
      <c r="FK5" s="124" t="s">
        <v>413</v>
      </c>
      <c r="FL5" s="125"/>
      <c r="FM5" s="126"/>
      <c r="FN5" s="124" t="s">
        <v>412</v>
      </c>
      <c r="FO5" s="125"/>
      <c r="FP5" s="126"/>
      <c r="FQ5" s="124" t="s">
        <v>411</v>
      </c>
      <c r="FR5" s="125"/>
      <c r="FS5" s="126"/>
      <c r="FT5" s="124" t="s">
        <v>410</v>
      </c>
      <c r="FU5" s="125"/>
      <c r="FV5" s="126"/>
      <c r="FW5" s="124" t="s">
        <v>409</v>
      </c>
      <c r="FX5" s="125"/>
      <c r="FY5" s="126"/>
      <c r="FZ5" s="124" t="s">
        <v>408</v>
      </c>
      <c r="GA5" s="125"/>
      <c r="GB5" s="126"/>
      <c r="GC5" s="124" t="s">
        <v>407</v>
      </c>
      <c r="GD5" s="125"/>
      <c r="GE5" s="126"/>
      <c r="GF5" s="124" t="s">
        <v>406</v>
      </c>
      <c r="GG5" s="125"/>
      <c r="GH5" s="126"/>
      <c r="GI5" s="124" t="s">
        <v>405</v>
      </c>
      <c r="GJ5" s="125"/>
      <c r="GK5" s="126"/>
      <c r="GL5" s="124" t="s">
        <v>404</v>
      </c>
      <c r="GM5" s="125"/>
      <c r="GN5" s="126"/>
      <c r="GO5" s="124" t="s">
        <v>403</v>
      </c>
      <c r="GP5" s="125"/>
      <c r="GQ5" s="126"/>
      <c r="GR5" s="124" t="s">
        <v>402</v>
      </c>
      <c r="GS5" s="125"/>
      <c r="GT5" s="126"/>
      <c r="GU5" s="124" t="s">
        <v>401</v>
      </c>
      <c r="GV5" s="125"/>
      <c r="GW5" s="126"/>
      <c r="GX5" s="124" t="s">
        <v>400</v>
      </c>
      <c r="GY5" s="125"/>
      <c r="GZ5" s="126"/>
      <c r="HA5" s="124" t="s">
        <v>399</v>
      </c>
      <c r="HB5" s="125"/>
      <c r="HC5" s="126"/>
      <c r="HD5" s="124" t="s">
        <v>398</v>
      </c>
      <c r="HE5" s="125"/>
      <c r="HF5" s="126"/>
      <c r="HG5" s="124" t="s">
        <v>397</v>
      </c>
      <c r="HH5" s="125"/>
      <c r="HI5" s="126"/>
      <c r="HJ5" s="124" t="s">
        <v>396</v>
      </c>
      <c r="HK5" s="125"/>
      <c r="HL5" s="126"/>
      <c r="HM5" s="124" t="s">
        <v>395</v>
      </c>
      <c r="HN5" s="125"/>
      <c r="HO5" s="126"/>
      <c r="HP5" s="124" t="s">
        <v>394</v>
      </c>
      <c r="HQ5" s="125"/>
      <c r="HR5" s="126"/>
      <c r="HS5" s="124" t="s">
        <v>393</v>
      </c>
      <c r="HT5" s="125"/>
      <c r="HU5" s="126"/>
      <c r="HV5" s="124" t="s">
        <v>392</v>
      </c>
      <c r="HW5" s="125"/>
      <c r="HX5" s="126"/>
      <c r="HY5" s="124" t="s">
        <v>391</v>
      </c>
      <c r="HZ5" s="125"/>
      <c r="IA5" s="126"/>
      <c r="IB5" s="124" t="s">
        <v>390</v>
      </c>
      <c r="IC5" s="125"/>
      <c r="ID5" s="126"/>
      <c r="IE5" s="124" t="s">
        <v>389</v>
      </c>
      <c r="IF5" s="125"/>
      <c r="IG5" s="126"/>
      <c r="IH5" s="124" t="s">
        <v>388</v>
      </c>
      <c r="II5" s="125"/>
      <c r="IJ5" s="126"/>
      <c r="IK5" s="149" t="s">
        <v>387</v>
      </c>
      <c r="IL5" s="150"/>
      <c r="IM5" s="124" t="s">
        <v>386</v>
      </c>
      <c r="IN5" s="125"/>
      <c r="IO5" s="126"/>
      <c r="IP5" s="124" t="s">
        <v>385</v>
      </c>
      <c r="IQ5" s="125"/>
      <c r="IR5" s="126"/>
      <c r="IS5" s="124" t="s">
        <v>384</v>
      </c>
      <c r="IT5" s="125"/>
      <c r="IU5" s="126"/>
      <c r="IV5" s="124" t="s">
        <v>383</v>
      </c>
      <c r="IW5" s="125"/>
      <c r="IX5" s="126"/>
      <c r="IY5" s="124" t="s">
        <v>382</v>
      </c>
      <c r="IZ5" s="125"/>
      <c r="JA5" s="126"/>
      <c r="JB5" s="124" t="s">
        <v>381</v>
      </c>
      <c r="JC5" s="125"/>
      <c r="JD5" s="126"/>
      <c r="JE5" s="124" t="s">
        <v>380</v>
      </c>
      <c r="JF5" s="125"/>
      <c r="JG5" s="126"/>
      <c r="JH5" s="124" t="s">
        <v>379</v>
      </c>
      <c r="JI5" s="125"/>
      <c r="JJ5" s="126"/>
      <c r="JK5" s="124" t="s">
        <v>378</v>
      </c>
      <c r="JL5" s="125"/>
      <c r="JM5" s="126"/>
      <c r="JN5" s="124" t="s">
        <v>377</v>
      </c>
      <c r="JO5" s="125"/>
      <c r="JP5" s="126"/>
      <c r="JQ5" s="124" t="s">
        <v>376</v>
      </c>
      <c r="JR5" s="125"/>
      <c r="JS5" s="126"/>
      <c r="JT5" s="124" t="s">
        <v>375</v>
      </c>
      <c r="JU5" s="125"/>
      <c r="JV5" s="126"/>
      <c r="JW5" s="124" t="s">
        <v>374</v>
      </c>
      <c r="JX5" s="125"/>
      <c r="JY5" s="126"/>
      <c r="JZ5" s="124" t="s">
        <v>373</v>
      </c>
      <c r="KA5" s="125"/>
      <c r="KB5" s="126"/>
      <c r="KC5" s="124" t="s">
        <v>372</v>
      </c>
      <c r="KD5" s="125"/>
      <c r="KE5" s="126"/>
      <c r="KF5" s="124" t="s">
        <v>371</v>
      </c>
      <c r="KG5" s="125"/>
      <c r="KH5" s="126"/>
      <c r="KI5" s="149" t="s">
        <v>370</v>
      </c>
      <c r="KJ5" s="150"/>
      <c r="KK5" s="124" t="s">
        <v>369</v>
      </c>
      <c r="KL5" s="125"/>
      <c r="KM5" s="126"/>
      <c r="KN5" s="124" t="s">
        <v>368</v>
      </c>
      <c r="KO5" s="125"/>
      <c r="KP5" s="126"/>
      <c r="KQ5" s="124" t="s">
        <v>367</v>
      </c>
      <c r="KR5" s="125"/>
      <c r="KS5" s="126"/>
      <c r="KT5" s="124" t="s">
        <v>365</v>
      </c>
      <c r="KU5" s="125"/>
      <c r="KV5" s="126"/>
      <c r="KW5" s="124" t="s">
        <v>366</v>
      </c>
      <c r="KX5" s="125"/>
      <c r="KY5" s="126"/>
      <c r="KZ5" s="124" t="s">
        <v>365</v>
      </c>
      <c r="LA5" s="125"/>
      <c r="LB5" s="126"/>
      <c r="LC5" s="124" t="s">
        <v>364</v>
      </c>
      <c r="LD5" s="125"/>
      <c r="LE5" s="126"/>
      <c r="LF5" s="124" t="s">
        <v>363</v>
      </c>
      <c r="LG5" s="125"/>
      <c r="LH5" s="126"/>
      <c r="LI5" s="124" t="s">
        <v>362</v>
      </c>
      <c r="LJ5" s="125"/>
      <c r="LK5" s="126"/>
      <c r="LL5" s="124" t="s">
        <v>361</v>
      </c>
      <c r="LM5" s="125"/>
      <c r="LN5" s="126"/>
      <c r="LO5" s="124" t="s">
        <v>360</v>
      </c>
      <c r="LP5" s="125"/>
      <c r="LQ5" s="126"/>
      <c r="LR5" s="124" t="s">
        <v>359</v>
      </c>
      <c r="LS5" s="125"/>
      <c r="LT5" s="126"/>
      <c r="LU5" s="124" t="s">
        <v>358</v>
      </c>
      <c r="LV5" s="125"/>
      <c r="LW5" s="126"/>
      <c r="LX5" s="153" t="s">
        <v>357</v>
      </c>
      <c r="LY5" s="153"/>
      <c r="LZ5" s="153"/>
      <c r="MA5" s="104"/>
      <c r="MB5" s="104"/>
      <c r="MC5" s="104"/>
      <c r="MD5" s="104"/>
      <c r="ME5" s="104"/>
      <c r="MF5" s="104"/>
      <c r="MG5" s="104"/>
      <c r="MH5" s="104"/>
      <c r="MI5" s="104"/>
      <c r="MJ5" s="112"/>
      <c r="MK5" s="112"/>
      <c r="ML5" s="112"/>
      <c r="MM5" s="112"/>
      <c r="MN5" s="90"/>
      <c r="MO5" s="90"/>
      <c r="MP5" s="90"/>
      <c r="MQ5" s="90"/>
      <c r="MR5" s="90"/>
      <c r="MS5" s="90"/>
      <c r="MT5" s="90"/>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row>
    <row r="6" spans="1:743" ht="107.25" customHeight="1" x14ac:dyDescent="0.25">
      <c r="A6" s="89"/>
      <c r="B6" s="157"/>
      <c r="C6" s="158"/>
      <c r="D6" s="163"/>
      <c r="E6" s="164"/>
      <c r="F6" s="127"/>
      <c r="G6" s="128"/>
      <c r="H6" s="129"/>
      <c r="I6" s="127"/>
      <c r="J6" s="128"/>
      <c r="K6" s="129"/>
      <c r="L6" s="127"/>
      <c r="M6" s="128"/>
      <c r="N6" s="129"/>
      <c r="O6" s="151"/>
      <c r="P6" s="152"/>
      <c r="Q6" s="127"/>
      <c r="R6" s="128"/>
      <c r="S6" s="129"/>
      <c r="T6" s="127"/>
      <c r="U6" s="128"/>
      <c r="V6" s="129"/>
      <c r="W6" s="127"/>
      <c r="X6" s="128"/>
      <c r="Y6" s="129"/>
      <c r="Z6" s="127"/>
      <c r="AA6" s="128"/>
      <c r="AB6" s="129"/>
      <c r="AC6" s="127"/>
      <c r="AD6" s="128"/>
      <c r="AE6" s="129"/>
      <c r="AF6" s="127"/>
      <c r="AG6" s="128"/>
      <c r="AH6" s="129"/>
      <c r="AI6" s="127"/>
      <c r="AJ6" s="128"/>
      <c r="AK6" s="129"/>
      <c r="AL6" s="127"/>
      <c r="AM6" s="128"/>
      <c r="AN6" s="129"/>
      <c r="AO6" s="127"/>
      <c r="AP6" s="128"/>
      <c r="AQ6" s="129"/>
      <c r="AR6" s="127"/>
      <c r="AS6" s="128"/>
      <c r="AT6" s="129"/>
      <c r="AU6" s="127"/>
      <c r="AV6" s="128"/>
      <c r="AW6" s="129"/>
      <c r="AX6" s="127"/>
      <c r="AY6" s="128"/>
      <c r="AZ6" s="129"/>
      <c r="BA6" s="127"/>
      <c r="BB6" s="128"/>
      <c r="BC6" s="129"/>
      <c r="BD6" s="127"/>
      <c r="BE6" s="128"/>
      <c r="BF6" s="129"/>
      <c r="BG6" s="127"/>
      <c r="BH6" s="128"/>
      <c r="BI6" s="129"/>
      <c r="BJ6" s="127"/>
      <c r="BK6" s="128"/>
      <c r="BL6" s="129"/>
      <c r="BM6" s="127"/>
      <c r="BN6" s="128"/>
      <c r="BO6" s="129"/>
      <c r="BP6" s="127"/>
      <c r="BQ6" s="128"/>
      <c r="BR6" s="129"/>
      <c r="BS6" s="127"/>
      <c r="BT6" s="128"/>
      <c r="BU6" s="129"/>
      <c r="BV6" s="127"/>
      <c r="BW6" s="128"/>
      <c r="BX6" s="129"/>
      <c r="BY6" s="127"/>
      <c r="BZ6" s="128"/>
      <c r="CA6" s="129"/>
      <c r="CB6" s="127"/>
      <c r="CC6" s="128"/>
      <c r="CD6" s="129"/>
      <c r="CE6" s="127"/>
      <c r="CF6" s="128"/>
      <c r="CG6" s="129"/>
      <c r="CH6" s="127"/>
      <c r="CI6" s="128"/>
      <c r="CJ6" s="129"/>
      <c r="CK6" s="127"/>
      <c r="CL6" s="128"/>
      <c r="CM6" s="129"/>
      <c r="CN6" s="127"/>
      <c r="CO6" s="128"/>
      <c r="CP6" s="129"/>
      <c r="CQ6" s="127"/>
      <c r="CR6" s="128"/>
      <c r="CS6" s="129"/>
      <c r="CT6" s="127"/>
      <c r="CU6" s="128"/>
      <c r="CV6" s="129"/>
      <c r="CW6" s="127"/>
      <c r="CX6" s="128"/>
      <c r="CY6" s="129"/>
      <c r="CZ6" s="127"/>
      <c r="DA6" s="128"/>
      <c r="DB6" s="129"/>
      <c r="DC6" s="127"/>
      <c r="DD6" s="128"/>
      <c r="DE6" s="129"/>
      <c r="DF6" s="127"/>
      <c r="DG6" s="128"/>
      <c r="DH6" s="129"/>
      <c r="DI6" s="127"/>
      <c r="DJ6" s="128"/>
      <c r="DK6" s="129"/>
      <c r="DL6" s="127"/>
      <c r="DM6" s="128"/>
      <c r="DN6" s="129"/>
      <c r="DO6" s="127"/>
      <c r="DP6" s="128"/>
      <c r="DQ6" s="129"/>
      <c r="DR6" s="127"/>
      <c r="DS6" s="128"/>
      <c r="DT6" s="129"/>
      <c r="DU6" s="127"/>
      <c r="DV6" s="128"/>
      <c r="DW6" s="129"/>
      <c r="DX6" s="127"/>
      <c r="DY6" s="128"/>
      <c r="DZ6" s="129"/>
      <c r="EA6" s="127"/>
      <c r="EB6" s="128"/>
      <c r="EC6" s="129"/>
      <c r="ED6" s="127"/>
      <c r="EE6" s="128"/>
      <c r="EF6" s="129"/>
      <c r="EG6" s="127"/>
      <c r="EH6" s="128"/>
      <c r="EI6" s="129"/>
      <c r="EJ6" s="127"/>
      <c r="EK6" s="128"/>
      <c r="EL6" s="129"/>
      <c r="EM6" s="127"/>
      <c r="EN6" s="128"/>
      <c r="EO6" s="129"/>
      <c r="EP6" s="127"/>
      <c r="EQ6" s="128"/>
      <c r="ER6" s="128"/>
      <c r="ES6" s="127"/>
      <c r="ET6" s="128"/>
      <c r="EU6" s="129"/>
      <c r="EV6" s="127"/>
      <c r="EW6" s="128"/>
      <c r="EX6" s="129"/>
      <c r="EY6" s="127"/>
      <c r="EZ6" s="128"/>
      <c r="FA6" s="129"/>
      <c r="FB6" s="127"/>
      <c r="FC6" s="128"/>
      <c r="FD6" s="129"/>
      <c r="FE6" s="127"/>
      <c r="FF6" s="128"/>
      <c r="FG6" s="129"/>
      <c r="FH6" s="127"/>
      <c r="FI6" s="128"/>
      <c r="FJ6" s="129"/>
      <c r="FK6" s="127"/>
      <c r="FL6" s="128"/>
      <c r="FM6" s="129"/>
      <c r="FN6" s="127"/>
      <c r="FO6" s="128"/>
      <c r="FP6" s="129"/>
      <c r="FQ6" s="127"/>
      <c r="FR6" s="128"/>
      <c r="FS6" s="129"/>
      <c r="FT6" s="127"/>
      <c r="FU6" s="128"/>
      <c r="FV6" s="129"/>
      <c r="FW6" s="127"/>
      <c r="FX6" s="128"/>
      <c r="FY6" s="129"/>
      <c r="FZ6" s="127"/>
      <c r="GA6" s="128"/>
      <c r="GB6" s="129"/>
      <c r="GC6" s="127"/>
      <c r="GD6" s="128"/>
      <c r="GE6" s="129"/>
      <c r="GF6" s="127"/>
      <c r="GG6" s="128"/>
      <c r="GH6" s="129"/>
      <c r="GI6" s="127"/>
      <c r="GJ6" s="128"/>
      <c r="GK6" s="129"/>
      <c r="GL6" s="127"/>
      <c r="GM6" s="128"/>
      <c r="GN6" s="129"/>
      <c r="GO6" s="127"/>
      <c r="GP6" s="128"/>
      <c r="GQ6" s="129"/>
      <c r="GR6" s="127"/>
      <c r="GS6" s="128"/>
      <c r="GT6" s="129"/>
      <c r="GU6" s="127"/>
      <c r="GV6" s="128"/>
      <c r="GW6" s="129"/>
      <c r="GX6" s="127"/>
      <c r="GY6" s="128"/>
      <c r="GZ6" s="129"/>
      <c r="HA6" s="127"/>
      <c r="HB6" s="128"/>
      <c r="HC6" s="129"/>
      <c r="HD6" s="127"/>
      <c r="HE6" s="128"/>
      <c r="HF6" s="129"/>
      <c r="HG6" s="127"/>
      <c r="HH6" s="128"/>
      <c r="HI6" s="129"/>
      <c r="HJ6" s="127"/>
      <c r="HK6" s="128"/>
      <c r="HL6" s="129"/>
      <c r="HM6" s="127"/>
      <c r="HN6" s="128"/>
      <c r="HO6" s="129"/>
      <c r="HP6" s="127"/>
      <c r="HQ6" s="128"/>
      <c r="HR6" s="129"/>
      <c r="HS6" s="127"/>
      <c r="HT6" s="128"/>
      <c r="HU6" s="129"/>
      <c r="HV6" s="127"/>
      <c r="HW6" s="128"/>
      <c r="HX6" s="129"/>
      <c r="HY6" s="127"/>
      <c r="HZ6" s="128"/>
      <c r="IA6" s="129"/>
      <c r="IB6" s="127"/>
      <c r="IC6" s="128"/>
      <c r="ID6" s="129"/>
      <c r="IE6" s="127"/>
      <c r="IF6" s="128"/>
      <c r="IG6" s="129"/>
      <c r="IH6" s="127"/>
      <c r="II6" s="128"/>
      <c r="IJ6" s="129"/>
      <c r="IK6" s="151"/>
      <c r="IL6" s="152"/>
      <c r="IM6" s="127"/>
      <c r="IN6" s="128"/>
      <c r="IO6" s="129"/>
      <c r="IP6" s="127"/>
      <c r="IQ6" s="128"/>
      <c r="IR6" s="129"/>
      <c r="IS6" s="127"/>
      <c r="IT6" s="128"/>
      <c r="IU6" s="129"/>
      <c r="IV6" s="127"/>
      <c r="IW6" s="128"/>
      <c r="IX6" s="129"/>
      <c r="IY6" s="127"/>
      <c r="IZ6" s="128"/>
      <c r="JA6" s="129"/>
      <c r="JB6" s="127"/>
      <c r="JC6" s="128"/>
      <c r="JD6" s="129"/>
      <c r="JE6" s="127"/>
      <c r="JF6" s="128"/>
      <c r="JG6" s="129"/>
      <c r="JH6" s="127"/>
      <c r="JI6" s="128"/>
      <c r="JJ6" s="129"/>
      <c r="JK6" s="127"/>
      <c r="JL6" s="128"/>
      <c r="JM6" s="129"/>
      <c r="JN6" s="127"/>
      <c r="JO6" s="128"/>
      <c r="JP6" s="129"/>
      <c r="JQ6" s="127"/>
      <c r="JR6" s="128"/>
      <c r="JS6" s="129"/>
      <c r="JT6" s="127"/>
      <c r="JU6" s="128"/>
      <c r="JV6" s="129"/>
      <c r="JW6" s="127"/>
      <c r="JX6" s="128"/>
      <c r="JY6" s="129"/>
      <c r="JZ6" s="127"/>
      <c r="KA6" s="128"/>
      <c r="KB6" s="129"/>
      <c r="KC6" s="127"/>
      <c r="KD6" s="128"/>
      <c r="KE6" s="129"/>
      <c r="KF6" s="127"/>
      <c r="KG6" s="128"/>
      <c r="KH6" s="129"/>
      <c r="KI6" s="151"/>
      <c r="KJ6" s="152"/>
      <c r="KK6" s="127"/>
      <c r="KL6" s="128"/>
      <c r="KM6" s="129"/>
      <c r="KN6" s="127"/>
      <c r="KO6" s="128"/>
      <c r="KP6" s="129"/>
      <c r="KQ6" s="127"/>
      <c r="KR6" s="128"/>
      <c r="KS6" s="129"/>
      <c r="KT6" s="127"/>
      <c r="KU6" s="128"/>
      <c r="KV6" s="129"/>
      <c r="KW6" s="127"/>
      <c r="KX6" s="128"/>
      <c r="KY6" s="129"/>
      <c r="KZ6" s="127"/>
      <c r="LA6" s="128"/>
      <c r="LB6" s="129"/>
      <c r="LC6" s="127"/>
      <c r="LD6" s="128"/>
      <c r="LE6" s="129"/>
      <c r="LF6" s="127"/>
      <c r="LG6" s="128"/>
      <c r="LH6" s="129"/>
      <c r="LI6" s="127"/>
      <c r="LJ6" s="128"/>
      <c r="LK6" s="129"/>
      <c r="LL6" s="127"/>
      <c r="LM6" s="128"/>
      <c r="LN6" s="129"/>
      <c r="LO6" s="127"/>
      <c r="LP6" s="128"/>
      <c r="LQ6" s="129"/>
      <c r="LR6" s="127"/>
      <c r="LS6" s="128"/>
      <c r="LT6" s="129"/>
      <c r="LU6" s="127"/>
      <c r="LV6" s="128"/>
      <c r="LW6" s="129"/>
      <c r="LX6" s="153"/>
      <c r="LY6" s="153"/>
      <c r="LZ6" s="153"/>
      <c r="MA6" s="73"/>
      <c r="MB6" s="73"/>
      <c r="MC6" s="73"/>
      <c r="MD6" s="73"/>
      <c r="ME6" s="73"/>
      <c r="MF6" s="73"/>
      <c r="MG6" s="73"/>
      <c r="MH6" s="73"/>
      <c r="MI6" s="73"/>
      <c r="MJ6" s="110"/>
      <c r="MK6" s="110"/>
      <c r="ML6" s="73"/>
      <c r="MM6" s="73"/>
      <c r="MN6" s="4"/>
      <c r="MO6" s="4"/>
      <c r="MP6" s="4"/>
      <c r="MQ6" s="4"/>
      <c r="MR6" s="4"/>
      <c r="MS6" s="4"/>
      <c r="MT6" s="4"/>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row>
    <row r="7" spans="1:743" ht="39.75" customHeight="1" x14ac:dyDescent="0.25">
      <c r="A7" s="88" t="s">
        <v>356</v>
      </c>
      <c r="B7" s="159"/>
      <c r="C7" s="160"/>
      <c r="D7" s="165"/>
      <c r="E7" s="166"/>
      <c r="F7" s="83" t="s">
        <v>355</v>
      </c>
      <c r="G7" s="83" t="s">
        <v>354</v>
      </c>
      <c r="H7" s="86" t="s">
        <v>245</v>
      </c>
      <c r="I7" s="142" t="s">
        <v>353</v>
      </c>
      <c r="J7" s="143"/>
      <c r="K7" s="86" t="s">
        <v>245</v>
      </c>
      <c r="L7" s="142" t="s">
        <v>352</v>
      </c>
      <c r="M7" s="143"/>
      <c r="N7" s="86" t="s">
        <v>245</v>
      </c>
      <c r="O7" s="87"/>
      <c r="P7" s="84"/>
      <c r="Q7" s="142" t="s">
        <v>351</v>
      </c>
      <c r="R7" s="143"/>
      <c r="S7" s="86" t="s">
        <v>245</v>
      </c>
      <c r="T7" s="142" t="s">
        <v>350</v>
      </c>
      <c r="U7" s="143"/>
      <c r="V7" s="86" t="s">
        <v>245</v>
      </c>
      <c r="W7" s="142" t="s">
        <v>349</v>
      </c>
      <c r="X7" s="143"/>
      <c r="Y7" s="86" t="s">
        <v>245</v>
      </c>
      <c r="Z7" s="142" t="s">
        <v>348</v>
      </c>
      <c r="AA7" s="143"/>
      <c r="AB7" s="86" t="s">
        <v>245</v>
      </c>
      <c r="AC7" s="142" t="s">
        <v>347</v>
      </c>
      <c r="AD7" s="143"/>
      <c r="AE7" s="86" t="s">
        <v>245</v>
      </c>
      <c r="AF7" s="142" t="s">
        <v>346</v>
      </c>
      <c r="AG7" s="143"/>
      <c r="AH7" s="86" t="s">
        <v>245</v>
      </c>
      <c r="AI7" s="142" t="s">
        <v>345</v>
      </c>
      <c r="AJ7" s="143"/>
      <c r="AK7" s="86" t="s">
        <v>245</v>
      </c>
      <c r="AL7" s="142" t="s">
        <v>344</v>
      </c>
      <c r="AM7" s="143"/>
      <c r="AN7" s="86" t="s">
        <v>245</v>
      </c>
      <c r="AO7" s="142" t="s">
        <v>343</v>
      </c>
      <c r="AP7" s="143"/>
      <c r="AQ7" s="86" t="s">
        <v>245</v>
      </c>
      <c r="AR7" s="142" t="s">
        <v>342</v>
      </c>
      <c r="AS7" s="143"/>
      <c r="AT7" s="86" t="s">
        <v>245</v>
      </c>
      <c r="AU7" s="142" t="s">
        <v>341</v>
      </c>
      <c r="AV7" s="143"/>
      <c r="AW7" s="86" t="s">
        <v>245</v>
      </c>
      <c r="AX7" s="142" t="s">
        <v>340</v>
      </c>
      <c r="AY7" s="143"/>
      <c r="AZ7" s="86" t="s">
        <v>245</v>
      </c>
      <c r="BA7" s="142" t="s">
        <v>339</v>
      </c>
      <c r="BB7" s="143"/>
      <c r="BC7" s="86" t="s">
        <v>245</v>
      </c>
      <c r="BD7" s="142" t="s">
        <v>338</v>
      </c>
      <c r="BE7" s="143"/>
      <c r="BF7" s="86" t="s">
        <v>245</v>
      </c>
      <c r="BG7" s="142" t="s">
        <v>337</v>
      </c>
      <c r="BH7" s="143"/>
      <c r="BI7" s="86" t="s">
        <v>245</v>
      </c>
      <c r="BJ7" s="142" t="s">
        <v>336</v>
      </c>
      <c r="BK7" s="143"/>
      <c r="BL7" s="86" t="s">
        <v>245</v>
      </c>
      <c r="BM7" s="142" t="s">
        <v>335</v>
      </c>
      <c r="BN7" s="143"/>
      <c r="BO7" s="86" t="s">
        <v>245</v>
      </c>
      <c r="BP7" s="142" t="s">
        <v>334</v>
      </c>
      <c r="BQ7" s="143"/>
      <c r="BR7" s="86" t="s">
        <v>245</v>
      </c>
      <c r="BS7" s="142" t="s">
        <v>333</v>
      </c>
      <c r="BT7" s="143"/>
      <c r="BU7" s="86" t="s">
        <v>245</v>
      </c>
      <c r="BV7" s="142" t="s">
        <v>332</v>
      </c>
      <c r="BW7" s="143"/>
      <c r="BX7" s="86" t="s">
        <v>245</v>
      </c>
      <c r="BY7" s="142" t="s">
        <v>331</v>
      </c>
      <c r="BZ7" s="143"/>
      <c r="CA7" s="86" t="s">
        <v>245</v>
      </c>
      <c r="CB7" s="142" t="s">
        <v>330</v>
      </c>
      <c r="CC7" s="143"/>
      <c r="CD7" s="86" t="s">
        <v>245</v>
      </c>
      <c r="CE7" s="142" t="s">
        <v>329</v>
      </c>
      <c r="CF7" s="143"/>
      <c r="CG7" s="86" t="s">
        <v>245</v>
      </c>
      <c r="CH7" s="142" t="s">
        <v>328</v>
      </c>
      <c r="CI7" s="143"/>
      <c r="CJ7" s="86" t="s">
        <v>245</v>
      </c>
      <c r="CK7" s="142" t="s">
        <v>327</v>
      </c>
      <c r="CL7" s="143"/>
      <c r="CM7" s="86" t="s">
        <v>245</v>
      </c>
      <c r="CN7" s="142" t="s">
        <v>326</v>
      </c>
      <c r="CO7" s="143"/>
      <c r="CP7" s="86" t="s">
        <v>245</v>
      </c>
      <c r="CQ7" s="142" t="s">
        <v>325</v>
      </c>
      <c r="CR7" s="143"/>
      <c r="CS7" s="86" t="s">
        <v>245</v>
      </c>
      <c r="CT7" s="142" t="s">
        <v>324</v>
      </c>
      <c r="CU7" s="143"/>
      <c r="CV7" s="86" t="s">
        <v>245</v>
      </c>
      <c r="CW7" s="142" t="s">
        <v>323</v>
      </c>
      <c r="CX7" s="143"/>
      <c r="CY7" s="86" t="s">
        <v>245</v>
      </c>
      <c r="CZ7" s="142" t="s">
        <v>322</v>
      </c>
      <c r="DA7" s="143"/>
      <c r="DB7" s="86" t="s">
        <v>245</v>
      </c>
      <c r="DC7" s="142" t="s">
        <v>321</v>
      </c>
      <c r="DD7" s="143"/>
      <c r="DE7" s="86" t="s">
        <v>245</v>
      </c>
      <c r="DF7" s="142" t="s">
        <v>320</v>
      </c>
      <c r="DG7" s="143"/>
      <c r="DH7" s="86" t="s">
        <v>245</v>
      </c>
      <c r="DI7" s="142" t="s">
        <v>319</v>
      </c>
      <c r="DJ7" s="143"/>
      <c r="DK7" s="86" t="s">
        <v>245</v>
      </c>
      <c r="DL7" s="142" t="s">
        <v>318</v>
      </c>
      <c r="DM7" s="143"/>
      <c r="DN7" s="86" t="s">
        <v>245</v>
      </c>
      <c r="DO7" s="142" t="s">
        <v>317</v>
      </c>
      <c r="DP7" s="143"/>
      <c r="DQ7" s="86" t="s">
        <v>245</v>
      </c>
      <c r="DR7" s="142" t="s">
        <v>316</v>
      </c>
      <c r="DS7" s="143"/>
      <c r="DT7" s="82" t="s">
        <v>245</v>
      </c>
      <c r="DU7" s="142" t="s">
        <v>315</v>
      </c>
      <c r="DV7" s="143"/>
      <c r="DW7" s="82" t="s">
        <v>245</v>
      </c>
      <c r="DX7" s="142" t="s">
        <v>314</v>
      </c>
      <c r="DY7" s="143"/>
      <c r="DZ7" s="82" t="s">
        <v>245</v>
      </c>
      <c r="EA7" s="142" t="s">
        <v>313</v>
      </c>
      <c r="EB7" s="143"/>
      <c r="EC7" s="82" t="s">
        <v>245</v>
      </c>
      <c r="ED7" s="142" t="s">
        <v>312</v>
      </c>
      <c r="EE7" s="143"/>
      <c r="EF7" s="82" t="s">
        <v>245</v>
      </c>
      <c r="EG7" s="142" t="s">
        <v>311</v>
      </c>
      <c r="EH7" s="143"/>
      <c r="EI7" s="82" t="s">
        <v>245</v>
      </c>
      <c r="EJ7" s="142" t="s">
        <v>310</v>
      </c>
      <c r="EK7" s="143"/>
      <c r="EL7" s="82" t="s">
        <v>245</v>
      </c>
      <c r="EM7" s="142" t="s">
        <v>309</v>
      </c>
      <c r="EN7" s="143"/>
      <c r="EO7" s="82" t="s">
        <v>245</v>
      </c>
      <c r="EP7" s="142" t="s">
        <v>308</v>
      </c>
      <c r="EQ7" s="143"/>
      <c r="ER7" s="82" t="s">
        <v>245</v>
      </c>
      <c r="ES7" s="142" t="s">
        <v>307</v>
      </c>
      <c r="ET7" s="143"/>
      <c r="EU7" s="82" t="s">
        <v>245</v>
      </c>
      <c r="EV7" s="142" t="s">
        <v>306</v>
      </c>
      <c r="EW7" s="143"/>
      <c r="EX7" s="82" t="s">
        <v>245</v>
      </c>
      <c r="EY7" s="142" t="s">
        <v>305</v>
      </c>
      <c r="EZ7" s="143"/>
      <c r="FA7" s="82" t="s">
        <v>245</v>
      </c>
      <c r="FB7" s="142" t="s">
        <v>304</v>
      </c>
      <c r="FC7" s="143"/>
      <c r="FD7" s="82" t="s">
        <v>245</v>
      </c>
      <c r="FE7" s="142" t="s">
        <v>303</v>
      </c>
      <c r="FF7" s="143"/>
      <c r="FG7" s="82" t="s">
        <v>245</v>
      </c>
      <c r="FH7" s="142" t="s">
        <v>302</v>
      </c>
      <c r="FI7" s="143"/>
      <c r="FJ7" s="82" t="s">
        <v>245</v>
      </c>
      <c r="FK7" s="142" t="s">
        <v>301</v>
      </c>
      <c r="FL7" s="143"/>
      <c r="FM7" s="82" t="s">
        <v>245</v>
      </c>
      <c r="FN7" s="123" t="s">
        <v>300</v>
      </c>
      <c r="FO7" s="123"/>
      <c r="FP7" s="82" t="s">
        <v>245</v>
      </c>
      <c r="FQ7" s="142" t="s">
        <v>299</v>
      </c>
      <c r="FR7" s="143"/>
      <c r="FS7" s="82" t="s">
        <v>245</v>
      </c>
      <c r="FT7" s="142" t="s">
        <v>298</v>
      </c>
      <c r="FU7" s="143"/>
      <c r="FV7" s="82" t="s">
        <v>245</v>
      </c>
      <c r="FW7" s="142" t="s">
        <v>297</v>
      </c>
      <c r="FX7" s="143"/>
      <c r="FY7" s="82" t="s">
        <v>245</v>
      </c>
      <c r="FZ7" s="142" t="s">
        <v>296</v>
      </c>
      <c r="GA7" s="143"/>
      <c r="GB7" s="83" t="s">
        <v>245</v>
      </c>
      <c r="GC7" s="144" t="s">
        <v>295</v>
      </c>
      <c r="GD7" s="144"/>
      <c r="GE7" s="83" t="s">
        <v>245</v>
      </c>
      <c r="GF7" s="142" t="s">
        <v>294</v>
      </c>
      <c r="GG7" s="143"/>
      <c r="GH7" s="82" t="s">
        <v>245</v>
      </c>
      <c r="GI7" s="142" t="s">
        <v>293</v>
      </c>
      <c r="GJ7" s="143"/>
      <c r="GK7" s="82" t="s">
        <v>245</v>
      </c>
      <c r="GL7" s="123" t="s">
        <v>292</v>
      </c>
      <c r="GM7" s="123"/>
      <c r="GN7" s="83" t="s">
        <v>245</v>
      </c>
      <c r="GO7" s="142" t="s">
        <v>291</v>
      </c>
      <c r="GP7" s="143"/>
      <c r="GQ7" s="82" t="s">
        <v>245</v>
      </c>
      <c r="GR7" s="142" t="s">
        <v>290</v>
      </c>
      <c r="GS7" s="143"/>
      <c r="GT7" s="82" t="s">
        <v>245</v>
      </c>
      <c r="GU7" s="142" t="s">
        <v>289</v>
      </c>
      <c r="GV7" s="143"/>
      <c r="GW7" s="82" t="s">
        <v>245</v>
      </c>
      <c r="GX7" s="123" t="s">
        <v>288</v>
      </c>
      <c r="GY7" s="123"/>
      <c r="GZ7" s="82" t="s">
        <v>245</v>
      </c>
      <c r="HA7" s="142" t="s">
        <v>287</v>
      </c>
      <c r="HB7" s="143"/>
      <c r="HC7" s="83" t="s">
        <v>245</v>
      </c>
      <c r="HD7" s="142" t="s">
        <v>286</v>
      </c>
      <c r="HE7" s="143"/>
      <c r="HF7" s="83" t="s">
        <v>245</v>
      </c>
      <c r="HG7" s="144" t="s">
        <v>285</v>
      </c>
      <c r="HH7" s="144"/>
      <c r="HI7" s="83" t="s">
        <v>245</v>
      </c>
      <c r="HJ7" s="123" t="s">
        <v>284</v>
      </c>
      <c r="HK7" s="123"/>
      <c r="HL7" s="83" t="s">
        <v>245</v>
      </c>
      <c r="HM7" s="142" t="s">
        <v>283</v>
      </c>
      <c r="HN7" s="143"/>
      <c r="HO7" s="82" t="s">
        <v>245</v>
      </c>
      <c r="HP7" s="142" t="s">
        <v>282</v>
      </c>
      <c r="HQ7" s="143"/>
      <c r="HR7" s="82" t="s">
        <v>245</v>
      </c>
      <c r="HS7" s="142" t="s">
        <v>281</v>
      </c>
      <c r="HT7" s="143"/>
      <c r="HU7" s="82" t="s">
        <v>245</v>
      </c>
      <c r="HV7" s="123" t="s">
        <v>280</v>
      </c>
      <c r="HW7" s="123"/>
      <c r="HX7" s="82" t="s">
        <v>245</v>
      </c>
      <c r="HY7" s="123" t="s">
        <v>279</v>
      </c>
      <c r="HZ7" s="123"/>
      <c r="IA7" s="82" t="s">
        <v>245</v>
      </c>
      <c r="IB7" s="142" t="s">
        <v>278</v>
      </c>
      <c r="IC7" s="143"/>
      <c r="ID7" s="82" t="s">
        <v>245</v>
      </c>
      <c r="IE7" s="142" t="s">
        <v>277</v>
      </c>
      <c r="IF7" s="143"/>
      <c r="IG7" s="82" t="s">
        <v>245</v>
      </c>
      <c r="IH7" s="142" t="s">
        <v>276</v>
      </c>
      <c r="II7" s="143"/>
      <c r="IJ7" s="82" t="s">
        <v>245</v>
      </c>
      <c r="IK7" s="145"/>
      <c r="IL7" s="145"/>
      <c r="IM7" s="142" t="s">
        <v>275</v>
      </c>
      <c r="IN7" s="143"/>
      <c r="IO7" s="82" t="s">
        <v>245</v>
      </c>
      <c r="IP7" s="142" t="s">
        <v>274</v>
      </c>
      <c r="IQ7" s="143"/>
      <c r="IR7" s="82" t="s">
        <v>245</v>
      </c>
      <c r="IS7" s="142" t="s">
        <v>273</v>
      </c>
      <c r="IT7" s="143"/>
      <c r="IU7" s="82" t="s">
        <v>245</v>
      </c>
      <c r="IV7" s="142" t="s">
        <v>272</v>
      </c>
      <c r="IW7" s="143"/>
      <c r="IX7" s="82" t="s">
        <v>245</v>
      </c>
      <c r="IY7" s="142" t="s">
        <v>271</v>
      </c>
      <c r="IZ7" s="143"/>
      <c r="JA7" s="82" t="s">
        <v>245</v>
      </c>
      <c r="JB7" s="142" t="s">
        <v>270</v>
      </c>
      <c r="JC7" s="143"/>
      <c r="JD7" s="82" t="s">
        <v>245</v>
      </c>
      <c r="JE7" s="142" t="s">
        <v>269</v>
      </c>
      <c r="JF7" s="143"/>
      <c r="JG7" s="82" t="s">
        <v>245</v>
      </c>
      <c r="JH7" s="142" t="s">
        <v>268</v>
      </c>
      <c r="JI7" s="143"/>
      <c r="JJ7" s="82" t="s">
        <v>245</v>
      </c>
      <c r="JK7" s="142" t="s">
        <v>267</v>
      </c>
      <c r="JL7" s="143"/>
      <c r="JM7" s="82" t="s">
        <v>245</v>
      </c>
      <c r="JN7" s="142" t="s">
        <v>266</v>
      </c>
      <c r="JO7" s="143"/>
      <c r="JP7" s="82" t="s">
        <v>245</v>
      </c>
      <c r="JQ7" s="142" t="s">
        <v>265</v>
      </c>
      <c r="JR7" s="143"/>
      <c r="JS7" s="82" t="s">
        <v>245</v>
      </c>
      <c r="JT7" s="142" t="s">
        <v>264</v>
      </c>
      <c r="JU7" s="143"/>
      <c r="JV7" s="82" t="s">
        <v>245</v>
      </c>
      <c r="JW7" s="142" t="s">
        <v>263</v>
      </c>
      <c r="JX7" s="143"/>
      <c r="JY7" s="82" t="s">
        <v>245</v>
      </c>
      <c r="JZ7" s="142" t="s">
        <v>262</v>
      </c>
      <c r="KA7" s="143"/>
      <c r="KB7" s="82" t="s">
        <v>245</v>
      </c>
      <c r="KC7" s="142" t="s">
        <v>261</v>
      </c>
      <c r="KD7" s="143"/>
      <c r="KE7" s="82" t="s">
        <v>245</v>
      </c>
      <c r="KF7" s="142" t="s">
        <v>260</v>
      </c>
      <c r="KG7" s="143"/>
      <c r="KH7" s="82" t="s">
        <v>245</v>
      </c>
      <c r="KI7" s="85"/>
      <c r="KJ7" s="84"/>
      <c r="KK7" s="142" t="s">
        <v>259</v>
      </c>
      <c r="KL7" s="143"/>
      <c r="KM7" s="82" t="s">
        <v>245</v>
      </c>
      <c r="KN7" s="142" t="s">
        <v>258</v>
      </c>
      <c r="KO7" s="143"/>
      <c r="KP7" s="82" t="s">
        <v>245</v>
      </c>
      <c r="KQ7" s="123" t="s">
        <v>257</v>
      </c>
      <c r="KR7" s="123"/>
      <c r="KS7" s="83" t="s">
        <v>245</v>
      </c>
      <c r="KT7" s="142" t="s">
        <v>256</v>
      </c>
      <c r="KU7" s="143"/>
      <c r="KV7" s="82" t="s">
        <v>245</v>
      </c>
      <c r="KW7" s="123" t="s">
        <v>255</v>
      </c>
      <c r="KX7" s="123"/>
      <c r="KY7" s="82" t="s">
        <v>245</v>
      </c>
      <c r="KZ7" s="123" t="s">
        <v>254</v>
      </c>
      <c r="LA7" s="123"/>
      <c r="LB7" s="82" t="s">
        <v>245</v>
      </c>
      <c r="LC7" s="123" t="s">
        <v>253</v>
      </c>
      <c r="LD7" s="123"/>
      <c r="LE7" s="82" t="s">
        <v>245</v>
      </c>
      <c r="LF7" s="142" t="s">
        <v>252</v>
      </c>
      <c r="LG7" s="143"/>
      <c r="LH7" s="82" t="s">
        <v>245</v>
      </c>
      <c r="LI7" s="142" t="s">
        <v>251</v>
      </c>
      <c r="LJ7" s="143"/>
      <c r="LK7" s="82" t="s">
        <v>245</v>
      </c>
      <c r="LL7" s="123" t="s">
        <v>250</v>
      </c>
      <c r="LM7" s="123"/>
      <c r="LN7" s="82" t="s">
        <v>245</v>
      </c>
      <c r="LO7" s="142" t="s">
        <v>249</v>
      </c>
      <c r="LP7" s="143"/>
      <c r="LQ7" s="82" t="s">
        <v>245</v>
      </c>
      <c r="LR7" s="123" t="s">
        <v>248</v>
      </c>
      <c r="LS7" s="123"/>
      <c r="LT7" s="82" t="s">
        <v>245</v>
      </c>
      <c r="LU7" s="142" t="s">
        <v>247</v>
      </c>
      <c r="LV7" s="143"/>
      <c r="LW7" s="82" t="s">
        <v>245</v>
      </c>
      <c r="LX7" s="123" t="s">
        <v>246</v>
      </c>
      <c r="LY7" s="123"/>
      <c r="LZ7" s="83" t="s">
        <v>245</v>
      </c>
      <c r="MA7" s="107"/>
      <c r="MB7" s="107"/>
      <c r="MC7" s="107"/>
      <c r="MD7" s="107"/>
      <c r="ME7" s="111"/>
      <c r="MF7" s="111"/>
      <c r="MG7" s="111"/>
      <c r="MH7" s="111"/>
      <c r="MI7" s="111"/>
      <c r="MJ7" s="111"/>
      <c r="MK7" s="81"/>
      <c r="ML7" s="81"/>
      <c r="MM7" s="81"/>
      <c r="MN7" s="81"/>
      <c r="MO7" s="81"/>
      <c r="MP7" s="81"/>
      <c r="MQ7" s="81"/>
      <c r="MR7" s="81"/>
      <c r="MS7" s="81"/>
      <c r="MT7" s="81"/>
      <c r="MU7" s="80"/>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row>
    <row r="8" spans="1:743" x14ac:dyDescent="0.25">
      <c r="A8" s="45"/>
      <c r="B8" s="77" t="s">
        <v>244</v>
      </c>
      <c r="C8" s="77" t="s">
        <v>243</v>
      </c>
      <c r="D8" s="79" t="s">
        <v>244</v>
      </c>
      <c r="E8" s="79" t="s">
        <v>243</v>
      </c>
      <c r="F8" s="75" t="s">
        <v>244</v>
      </c>
      <c r="G8" s="75" t="s">
        <v>243</v>
      </c>
      <c r="H8" s="75"/>
      <c r="I8" s="75" t="s">
        <v>244</v>
      </c>
      <c r="J8" s="75" t="s">
        <v>243</v>
      </c>
      <c r="K8" s="75"/>
      <c r="L8" s="75" t="s">
        <v>244</v>
      </c>
      <c r="M8" s="75" t="s">
        <v>243</v>
      </c>
      <c r="N8" s="75"/>
      <c r="O8" s="77" t="s">
        <v>244</v>
      </c>
      <c r="P8" s="77" t="s">
        <v>243</v>
      </c>
      <c r="Q8" s="75" t="s">
        <v>244</v>
      </c>
      <c r="R8" s="75" t="s">
        <v>243</v>
      </c>
      <c r="S8" s="75"/>
      <c r="T8" s="75" t="s">
        <v>244</v>
      </c>
      <c r="U8" s="75" t="s">
        <v>243</v>
      </c>
      <c r="V8" s="75"/>
      <c r="W8" s="75" t="s">
        <v>244</v>
      </c>
      <c r="X8" s="75" t="s">
        <v>243</v>
      </c>
      <c r="Y8" s="75"/>
      <c r="Z8" s="75" t="s">
        <v>244</v>
      </c>
      <c r="AA8" s="75" t="s">
        <v>243</v>
      </c>
      <c r="AB8" s="75"/>
      <c r="AC8" s="75" t="s">
        <v>244</v>
      </c>
      <c r="AD8" s="75" t="s">
        <v>243</v>
      </c>
      <c r="AE8" s="75"/>
      <c r="AF8" s="75" t="s">
        <v>244</v>
      </c>
      <c r="AG8" s="75" t="s">
        <v>243</v>
      </c>
      <c r="AH8" s="75"/>
      <c r="AI8" s="75" t="s">
        <v>244</v>
      </c>
      <c r="AJ8" s="75" t="s">
        <v>243</v>
      </c>
      <c r="AK8" s="75"/>
      <c r="AL8" s="75" t="s">
        <v>244</v>
      </c>
      <c r="AM8" s="75" t="s">
        <v>243</v>
      </c>
      <c r="AN8" s="75"/>
      <c r="AO8" s="75" t="s">
        <v>244</v>
      </c>
      <c r="AP8" s="75" t="s">
        <v>243</v>
      </c>
      <c r="AQ8" s="75"/>
      <c r="AR8" s="75" t="s">
        <v>244</v>
      </c>
      <c r="AS8" s="75" t="s">
        <v>243</v>
      </c>
      <c r="AT8" s="75"/>
      <c r="AU8" s="75" t="s">
        <v>244</v>
      </c>
      <c r="AV8" s="75" t="s">
        <v>243</v>
      </c>
      <c r="AW8" s="75"/>
      <c r="AX8" s="75" t="s">
        <v>244</v>
      </c>
      <c r="AY8" s="75" t="s">
        <v>243</v>
      </c>
      <c r="AZ8" s="75"/>
      <c r="BA8" s="75" t="s">
        <v>244</v>
      </c>
      <c r="BB8" s="75" t="s">
        <v>243</v>
      </c>
      <c r="BC8" s="75"/>
      <c r="BD8" s="75" t="s">
        <v>244</v>
      </c>
      <c r="BE8" s="75" t="s">
        <v>243</v>
      </c>
      <c r="BF8" s="75"/>
      <c r="BG8" s="75" t="s">
        <v>244</v>
      </c>
      <c r="BH8" s="75" t="s">
        <v>243</v>
      </c>
      <c r="BI8" s="75"/>
      <c r="BJ8" s="75" t="s">
        <v>244</v>
      </c>
      <c r="BK8" s="75" t="s">
        <v>243</v>
      </c>
      <c r="BL8" s="75"/>
      <c r="BM8" s="75" t="s">
        <v>244</v>
      </c>
      <c r="BN8" s="75" t="s">
        <v>243</v>
      </c>
      <c r="BO8" s="75"/>
      <c r="BP8" s="75" t="s">
        <v>244</v>
      </c>
      <c r="BQ8" s="75" t="s">
        <v>243</v>
      </c>
      <c r="BR8" s="75"/>
      <c r="BS8" s="75" t="s">
        <v>244</v>
      </c>
      <c r="BT8" s="75" t="s">
        <v>243</v>
      </c>
      <c r="BU8" s="75"/>
      <c r="BV8" s="75" t="s">
        <v>244</v>
      </c>
      <c r="BW8" s="75" t="s">
        <v>243</v>
      </c>
      <c r="BX8" s="75"/>
      <c r="BY8" s="75" t="s">
        <v>244</v>
      </c>
      <c r="BZ8" s="75" t="s">
        <v>243</v>
      </c>
      <c r="CA8" s="75"/>
      <c r="CB8" s="75"/>
      <c r="CC8" s="75"/>
      <c r="CD8" s="75"/>
      <c r="CE8" s="75" t="s">
        <v>244</v>
      </c>
      <c r="CF8" s="75" t="s">
        <v>243</v>
      </c>
      <c r="CG8" s="75"/>
      <c r="CH8" s="75"/>
      <c r="CI8" s="75"/>
      <c r="CJ8" s="75"/>
      <c r="CK8" s="75" t="s">
        <v>244</v>
      </c>
      <c r="CL8" s="75" t="s">
        <v>243</v>
      </c>
      <c r="CM8" s="75"/>
      <c r="CN8" s="75" t="s">
        <v>244</v>
      </c>
      <c r="CO8" s="75" t="s">
        <v>243</v>
      </c>
      <c r="CP8" s="75"/>
      <c r="CQ8" s="75"/>
      <c r="CR8" s="75"/>
      <c r="CS8" s="75"/>
      <c r="CT8" s="75" t="s">
        <v>244</v>
      </c>
      <c r="CU8" s="75" t="s">
        <v>243</v>
      </c>
      <c r="CV8" s="75"/>
      <c r="CW8" s="75" t="s">
        <v>244</v>
      </c>
      <c r="CX8" s="75" t="s">
        <v>243</v>
      </c>
      <c r="CY8" s="75"/>
      <c r="CZ8" s="75"/>
      <c r="DA8" s="75"/>
      <c r="DB8" s="75"/>
      <c r="DC8" s="75" t="s">
        <v>244</v>
      </c>
      <c r="DD8" s="75" t="s">
        <v>243</v>
      </c>
      <c r="DE8" s="75"/>
      <c r="DF8" s="75" t="s">
        <v>244</v>
      </c>
      <c r="DG8" s="75" t="s">
        <v>243</v>
      </c>
      <c r="DH8" s="75"/>
      <c r="DI8" s="75" t="s">
        <v>244</v>
      </c>
      <c r="DJ8" s="75" t="s">
        <v>243</v>
      </c>
      <c r="DK8" s="75"/>
      <c r="DL8" s="75" t="s">
        <v>244</v>
      </c>
      <c r="DM8" s="75" t="s">
        <v>243</v>
      </c>
      <c r="DN8" s="75"/>
      <c r="DO8" s="75" t="s">
        <v>244</v>
      </c>
      <c r="DP8" s="75" t="s">
        <v>243</v>
      </c>
      <c r="DQ8" s="75"/>
      <c r="DR8" s="75" t="s">
        <v>244</v>
      </c>
      <c r="DS8" s="75" t="s">
        <v>243</v>
      </c>
      <c r="DT8" s="75"/>
      <c r="DU8" s="75" t="s">
        <v>244</v>
      </c>
      <c r="DV8" s="75" t="s">
        <v>243</v>
      </c>
      <c r="DW8" s="75"/>
      <c r="DX8" s="75" t="s">
        <v>244</v>
      </c>
      <c r="DY8" s="75" t="s">
        <v>243</v>
      </c>
      <c r="DZ8" s="75"/>
      <c r="EA8" s="75" t="s">
        <v>244</v>
      </c>
      <c r="EB8" s="75" t="s">
        <v>243</v>
      </c>
      <c r="EC8" s="75"/>
      <c r="ED8" s="75" t="s">
        <v>244</v>
      </c>
      <c r="EE8" s="75" t="s">
        <v>243</v>
      </c>
      <c r="EF8" s="75"/>
      <c r="EG8" s="75" t="s">
        <v>244</v>
      </c>
      <c r="EH8" s="75" t="s">
        <v>243</v>
      </c>
      <c r="EI8" s="75"/>
      <c r="EJ8" s="75" t="s">
        <v>244</v>
      </c>
      <c r="EK8" s="75" t="s">
        <v>243</v>
      </c>
      <c r="EL8" s="75"/>
      <c r="EM8" s="75" t="s">
        <v>244</v>
      </c>
      <c r="EN8" s="75" t="s">
        <v>243</v>
      </c>
      <c r="EO8" s="75"/>
      <c r="EP8" s="75" t="s">
        <v>244</v>
      </c>
      <c r="EQ8" s="75" t="s">
        <v>243</v>
      </c>
      <c r="ER8" s="74"/>
      <c r="ES8" s="75"/>
      <c r="ET8" s="75"/>
      <c r="EU8" s="75"/>
      <c r="EV8" s="75" t="s">
        <v>244</v>
      </c>
      <c r="EW8" s="75" t="s">
        <v>243</v>
      </c>
      <c r="EX8" s="75"/>
      <c r="EY8" s="75" t="s">
        <v>244</v>
      </c>
      <c r="EZ8" s="75" t="s">
        <v>243</v>
      </c>
      <c r="FA8" s="75"/>
      <c r="FB8" s="75" t="s">
        <v>244</v>
      </c>
      <c r="FC8" s="75" t="s">
        <v>243</v>
      </c>
      <c r="FD8" s="75"/>
      <c r="FE8" s="75" t="s">
        <v>244</v>
      </c>
      <c r="FF8" s="75" t="s">
        <v>243</v>
      </c>
      <c r="FG8" s="75"/>
      <c r="FH8" s="75" t="s">
        <v>244</v>
      </c>
      <c r="FI8" s="75" t="s">
        <v>243</v>
      </c>
      <c r="FJ8" s="75"/>
      <c r="FK8" s="75" t="s">
        <v>244</v>
      </c>
      <c r="FL8" s="75" t="s">
        <v>243</v>
      </c>
      <c r="FM8" s="75"/>
      <c r="FN8" s="75"/>
      <c r="FO8" s="75"/>
      <c r="FP8" s="75"/>
      <c r="FQ8" s="75" t="s">
        <v>244</v>
      </c>
      <c r="FR8" s="75" t="s">
        <v>243</v>
      </c>
      <c r="FS8" s="75"/>
      <c r="FT8" s="75" t="s">
        <v>244</v>
      </c>
      <c r="FU8" s="75" t="s">
        <v>243</v>
      </c>
      <c r="FV8" s="75"/>
      <c r="FW8" s="75" t="s">
        <v>244</v>
      </c>
      <c r="FX8" s="75" t="s">
        <v>243</v>
      </c>
      <c r="FY8" s="75"/>
      <c r="FZ8" s="75" t="s">
        <v>244</v>
      </c>
      <c r="GA8" s="75" t="s">
        <v>243</v>
      </c>
      <c r="GB8" s="75"/>
      <c r="GC8" s="75" t="s">
        <v>244</v>
      </c>
      <c r="GD8" s="75" t="s">
        <v>243</v>
      </c>
      <c r="GE8" s="75"/>
      <c r="GF8" s="75" t="s">
        <v>244</v>
      </c>
      <c r="GG8" s="75" t="s">
        <v>243</v>
      </c>
      <c r="GH8" s="75"/>
      <c r="GI8" s="75" t="s">
        <v>244</v>
      </c>
      <c r="GJ8" s="75" t="s">
        <v>243</v>
      </c>
      <c r="GK8" s="75"/>
      <c r="GL8" s="75" t="s">
        <v>244</v>
      </c>
      <c r="GM8" s="75" t="s">
        <v>243</v>
      </c>
      <c r="GN8" s="75"/>
      <c r="GO8" s="75" t="s">
        <v>244</v>
      </c>
      <c r="GP8" s="75" t="s">
        <v>243</v>
      </c>
      <c r="GQ8" s="75"/>
      <c r="GR8" s="75" t="s">
        <v>244</v>
      </c>
      <c r="GS8" s="75" t="s">
        <v>243</v>
      </c>
      <c r="GT8" s="75"/>
      <c r="GU8" s="75" t="s">
        <v>244</v>
      </c>
      <c r="GV8" s="75" t="s">
        <v>243</v>
      </c>
      <c r="GW8" s="75"/>
      <c r="GX8" s="75" t="s">
        <v>244</v>
      </c>
      <c r="GY8" s="75" t="s">
        <v>243</v>
      </c>
      <c r="GZ8" s="75"/>
      <c r="HA8" s="75" t="s">
        <v>244</v>
      </c>
      <c r="HB8" s="75" t="s">
        <v>243</v>
      </c>
      <c r="HC8" s="75"/>
      <c r="HD8" s="75" t="s">
        <v>244</v>
      </c>
      <c r="HE8" s="75" t="s">
        <v>243</v>
      </c>
      <c r="HF8" s="75"/>
      <c r="HG8" s="75" t="s">
        <v>244</v>
      </c>
      <c r="HH8" s="75" t="s">
        <v>243</v>
      </c>
      <c r="HI8" s="75"/>
      <c r="HJ8" s="75" t="s">
        <v>244</v>
      </c>
      <c r="HK8" s="75" t="s">
        <v>243</v>
      </c>
      <c r="HL8" s="75"/>
      <c r="HM8" s="75" t="s">
        <v>244</v>
      </c>
      <c r="HN8" s="75" t="s">
        <v>243</v>
      </c>
      <c r="HO8" s="75"/>
      <c r="HP8" s="75" t="s">
        <v>244</v>
      </c>
      <c r="HQ8" s="75" t="s">
        <v>243</v>
      </c>
      <c r="HR8" s="75"/>
      <c r="HS8" s="75" t="s">
        <v>244</v>
      </c>
      <c r="HT8" s="75" t="s">
        <v>243</v>
      </c>
      <c r="HU8" s="75"/>
      <c r="HV8" s="75" t="s">
        <v>244</v>
      </c>
      <c r="HW8" s="75" t="s">
        <v>243</v>
      </c>
      <c r="HX8" s="75"/>
      <c r="HY8" s="75"/>
      <c r="HZ8" s="75"/>
      <c r="IA8" s="75"/>
      <c r="IB8" s="75" t="s">
        <v>244</v>
      </c>
      <c r="IC8" s="75" t="s">
        <v>243</v>
      </c>
      <c r="ID8" s="75"/>
      <c r="IE8" s="75" t="s">
        <v>244</v>
      </c>
      <c r="IF8" s="75" t="s">
        <v>243</v>
      </c>
      <c r="IG8" s="78"/>
      <c r="IH8" s="75" t="s">
        <v>244</v>
      </c>
      <c r="II8" s="75" t="s">
        <v>243</v>
      </c>
      <c r="IJ8" s="75"/>
      <c r="IK8" s="77" t="s">
        <v>244</v>
      </c>
      <c r="IL8" s="77" t="s">
        <v>243</v>
      </c>
      <c r="IM8" s="75" t="s">
        <v>244</v>
      </c>
      <c r="IN8" s="75" t="s">
        <v>243</v>
      </c>
      <c r="IO8" s="75"/>
      <c r="IP8" s="75" t="s">
        <v>244</v>
      </c>
      <c r="IQ8" s="75" t="s">
        <v>243</v>
      </c>
      <c r="IR8" s="75"/>
      <c r="IS8" s="75" t="s">
        <v>244</v>
      </c>
      <c r="IT8" s="75" t="s">
        <v>243</v>
      </c>
      <c r="IU8" s="75"/>
      <c r="IV8" s="75" t="s">
        <v>244</v>
      </c>
      <c r="IW8" s="75" t="s">
        <v>243</v>
      </c>
      <c r="IX8" s="75"/>
      <c r="IY8" s="75" t="s">
        <v>244</v>
      </c>
      <c r="IZ8" s="75" t="s">
        <v>243</v>
      </c>
      <c r="JA8" s="75"/>
      <c r="JB8" s="75" t="s">
        <v>244</v>
      </c>
      <c r="JC8" s="75" t="s">
        <v>243</v>
      </c>
      <c r="JD8" s="75"/>
      <c r="JE8" s="75" t="s">
        <v>244</v>
      </c>
      <c r="JF8" s="75" t="s">
        <v>243</v>
      </c>
      <c r="JG8" s="75"/>
      <c r="JH8" s="75" t="s">
        <v>244</v>
      </c>
      <c r="JI8" s="75" t="s">
        <v>243</v>
      </c>
      <c r="JJ8" s="75"/>
      <c r="JK8" s="75" t="s">
        <v>244</v>
      </c>
      <c r="JL8" s="75" t="s">
        <v>243</v>
      </c>
      <c r="JM8" s="75"/>
      <c r="JN8" s="75" t="s">
        <v>244</v>
      </c>
      <c r="JO8" s="75" t="s">
        <v>243</v>
      </c>
      <c r="JP8" s="75"/>
      <c r="JQ8" s="75" t="s">
        <v>244</v>
      </c>
      <c r="JR8" s="75" t="s">
        <v>243</v>
      </c>
      <c r="JS8" s="75"/>
      <c r="JT8" s="75" t="s">
        <v>244</v>
      </c>
      <c r="JU8" s="75" t="s">
        <v>243</v>
      </c>
      <c r="JV8" s="75"/>
      <c r="JW8" s="75" t="s">
        <v>244</v>
      </c>
      <c r="JX8" s="75" t="s">
        <v>243</v>
      </c>
      <c r="JY8" s="75"/>
      <c r="JZ8" s="75" t="s">
        <v>244</v>
      </c>
      <c r="KA8" s="75" t="s">
        <v>243</v>
      </c>
      <c r="KB8" s="75"/>
      <c r="KC8" s="75" t="s">
        <v>244</v>
      </c>
      <c r="KD8" s="75" t="s">
        <v>243</v>
      </c>
      <c r="KE8" s="75"/>
      <c r="KF8" s="75" t="s">
        <v>244</v>
      </c>
      <c r="KG8" s="75" t="s">
        <v>243</v>
      </c>
      <c r="KH8" s="75"/>
      <c r="KI8" s="77" t="s">
        <v>244</v>
      </c>
      <c r="KJ8" s="77" t="s">
        <v>243</v>
      </c>
      <c r="KK8" s="76" t="s">
        <v>244</v>
      </c>
      <c r="KL8" s="76" t="s">
        <v>243</v>
      </c>
      <c r="KM8" s="76"/>
      <c r="KN8" s="76" t="s">
        <v>244</v>
      </c>
      <c r="KO8" s="76" t="s">
        <v>243</v>
      </c>
      <c r="KP8" s="76"/>
      <c r="KQ8" s="76" t="s">
        <v>244</v>
      </c>
      <c r="KR8" s="76" t="s">
        <v>243</v>
      </c>
      <c r="KS8" s="76"/>
      <c r="KT8" s="76" t="s">
        <v>244</v>
      </c>
      <c r="KU8" s="76" t="s">
        <v>243</v>
      </c>
      <c r="KV8" s="76"/>
      <c r="KW8" s="76" t="s">
        <v>244</v>
      </c>
      <c r="KX8" s="76" t="s">
        <v>243</v>
      </c>
      <c r="KY8" s="76"/>
      <c r="KZ8" s="76" t="s">
        <v>244</v>
      </c>
      <c r="LA8" s="76" t="s">
        <v>243</v>
      </c>
      <c r="LB8" s="76"/>
      <c r="LC8" s="76" t="s">
        <v>244</v>
      </c>
      <c r="LD8" s="76" t="s">
        <v>243</v>
      </c>
      <c r="LE8" s="76"/>
      <c r="LF8" s="75" t="s">
        <v>244</v>
      </c>
      <c r="LG8" s="75" t="s">
        <v>243</v>
      </c>
      <c r="LH8" s="75"/>
      <c r="LI8" s="75" t="s">
        <v>244</v>
      </c>
      <c r="LJ8" s="75" t="s">
        <v>243</v>
      </c>
      <c r="LK8" s="75"/>
      <c r="LL8" s="75" t="s">
        <v>244</v>
      </c>
      <c r="LM8" s="75" t="s">
        <v>243</v>
      </c>
      <c r="LN8" s="75"/>
      <c r="LO8" s="76" t="s">
        <v>244</v>
      </c>
      <c r="LP8" s="76" t="s">
        <v>243</v>
      </c>
      <c r="LQ8" s="76"/>
      <c r="LR8" s="76" t="s">
        <v>244</v>
      </c>
      <c r="LS8" s="76" t="s">
        <v>243</v>
      </c>
      <c r="LT8" s="76"/>
      <c r="LU8" s="76" t="s">
        <v>244</v>
      </c>
      <c r="LV8" s="76" t="s">
        <v>243</v>
      </c>
      <c r="LW8" s="76"/>
      <c r="LX8" s="75" t="s">
        <v>244</v>
      </c>
      <c r="LY8" s="75" t="s">
        <v>243</v>
      </c>
      <c r="LZ8" s="75"/>
      <c r="MA8" s="73"/>
      <c r="MB8" s="73"/>
      <c r="MC8" s="73"/>
      <c r="MD8" s="73"/>
      <c r="ME8" s="73"/>
      <c r="MF8" s="73"/>
      <c r="MG8" s="73"/>
      <c r="MH8" s="73"/>
      <c r="MI8" s="73"/>
      <c r="MJ8" s="73"/>
      <c r="MK8" s="73"/>
      <c r="ML8" s="73"/>
      <c r="MM8" s="73"/>
      <c r="MN8" s="73"/>
      <c r="MO8" s="73"/>
      <c r="MP8" s="73"/>
      <c r="MQ8" s="73"/>
      <c r="MR8" s="73"/>
      <c r="MS8" s="73"/>
      <c r="MT8" s="73"/>
      <c r="MU8" s="72"/>
      <c r="MV8" s="72"/>
      <c r="MW8" s="72"/>
      <c r="MX8" s="72"/>
      <c r="MY8" s="72"/>
      <c r="MZ8" s="72"/>
      <c r="NA8" s="72"/>
      <c r="NB8" s="72"/>
      <c r="NC8" s="72"/>
      <c r="ND8" s="72"/>
      <c r="NE8" s="72"/>
      <c r="NF8" s="72"/>
      <c r="NG8" s="72"/>
      <c r="NH8" s="72"/>
      <c r="NI8" s="72"/>
      <c r="NJ8" s="72"/>
      <c r="NK8" s="72"/>
      <c r="NL8" s="72"/>
      <c r="NM8" s="72"/>
      <c r="NN8" s="72"/>
      <c r="NO8" s="72"/>
      <c r="NP8" s="72"/>
      <c r="NQ8" s="72"/>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6"/>
      <c r="PS8" s="6"/>
      <c r="PT8" s="6"/>
      <c r="PU8" s="6"/>
      <c r="PV8" s="6"/>
      <c r="PW8" s="6"/>
      <c r="PX8" s="3"/>
      <c r="PY8" s="3"/>
      <c r="PZ8" s="3"/>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row>
    <row r="9" spans="1:743" ht="15" customHeight="1" x14ac:dyDescent="0.25">
      <c r="A9" s="46" t="s">
        <v>242</v>
      </c>
      <c r="B9" s="29">
        <f t="shared" ref="B9:B40" si="0">D9+O9+IK9+KI9</f>
        <v>436528149.67999989</v>
      </c>
      <c r="C9" s="29">
        <f t="shared" ref="C9:C40" si="1">E9+P9+IL9+KJ9</f>
        <v>0</v>
      </c>
      <c r="D9" s="21">
        <f t="shared" ref="D9:D40" si="2">F9+I9+L9</f>
        <v>0</v>
      </c>
      <c r="E9" s="21">
        <f t="shared" ref="E9:E40" si="3">G9+J9+M9</f>
        <v>0</v>
      </c>
      <c r="F9" s="23"/>
      <c r="G9" s="23"/>
      <c r="H9" s="117" t="s">
        <v>241</v>
      </c>
      <c r="I9" s="23"/>
      <c r="J9" s="27"/>
      <c r="K9" s="117" t="s">
        <v>240</v>
      </c>
      <c r="L9" s="27"/>
      <c r="M9" s="27"/>
      <c r="N9" s="146" t="s">
        <v>239</v>
      </c>
      <c r="O9" s="29">
        <f t="shared" ref="O9:O40" si="4">Q9+T9+W9+Z9+AC9+AF9+AI9+AL9+AO9+AR9+AU9+AX9+BA9+BD9+BG9+BJ9+BM9+BP9+BS9+BV9+BY9+CE9+CH9+CK9+CN9+CT9+CW9+CZ9+DC9+DF9+DI9+DL9+DO9+DR9+DU9+DX9+EA9+ED9+EG9+EJ9+EM9+EP9+ES9+EV9+EY9+FB9+FE9+FH9+FK9+FQ9+FT9+FW9+FZ9+GC9+GF9+GI9+GL9+GO9+GR9+GU9+HA9+HG9+HJ9+HM9+HP9+HS9+IB9+IE9+IH9+CB9+CQ9+FN9+GX9+HD9+HV9+HY9</f>
        <v>283110549.67999989</v>
      </c>
      <c r="P9" s="29">
        <f t="shared" ref="P9:P40" si="5">R9+U9+X9+AA9+AD9+AG9+AJ9+AM9+AP9+AS9+AV9+AY9+BB9+BE9+BH9+BK9+BN9+BQ9+BT9+BW9+BZ9+CF9+CI9+CL9+CO9+CU9+CX9+DA9+DD9+DG9+DJ9+DM9+DP9+DS9+DV9+DY9+EB9+EE9+EH9+EK9+EN9+EQ9+ET9+EW9+EZ9+FC9+FF9+FI9+FL9+FR9+FU9+FX9+GA9+GD9+GG9+GJ9+GM9+GP9+GS9+GV9+HB9+HH9+HK9+HN9+HQ9+HT9+IC9+IF9+II9+CC9+CR9+FO9+GY9+HE9+HW9+HZ9</f>
        <v>0</v>
      </c>
      <c r="Q9" s="23"/>
      <c r="R9" s="23"/>
      <c r="S9" s="117" t="s">
        <v>238</v>
      </c>
      <c r="T9" s="23"/>
      <c r="U9" s="23"/>
      <c r="V9" s="117" t="s">
        <v>237</v>
      </c>
      <c r="W9" s="23"/>
      <c r="X9" s="23"/>
      <c r="Y9" s="117" t="s">
        <v>236</v>
      </c>
      <c r="Z9" s="23"/>
      <c r="AA9" s="23"/>
      <c r="AB9" s="117" t="s">
        <v>235</v>
      </c>
      <c r="AC9" s="28">
        <v>163074.36000000034</v>
      </c>
      <c r="AD9" s="28"/>
      <c r="AE9" s="120" t="s">
        <v>234</v>
      </c>
      <c r="AF9" s="23"/>
      <c r="AG9" s="23"/>
      <c r="AH9" s="117" t="s">
        <v>233</v>
      </c>
      <c r="AI9" s="23"/>
      <c r="AJ9" s="23"/>
      <c r="AK9" s="117" t="s">
        <v>232</v>
      </c>
      <c r="AL9" s="23"/>
      <c r="AM9" s="23"/>
      <c r="AN9" s="117" t="s">
        <v>231</v>
      </c>
      <c r="AO9" s="23">
        <v>1500000</v>
      </c>
      <c r="AP9" s="23"/>
      <c r="AQ9" s="117" t="s">
        <v>230</v>
      </c>
      <c r="AR9" s="28"/>
      <c r="AS9" s="28"/>
      <c r="AT9" s="117" t="s">
        <v>145</v>
      </c>
      <c r="AU9" s="28"/>
      <c r="AV9" s="28"/>
      <c r="AW9" s="117" t="s">
        <v>229</v>
      </c>
      <c r="AX9" s="28"/>
      <c r="AY9" s="28"/>
      <c r="AZ9" s="117" t="s">
        <v>145</v>
      </c>
      <c r="BA9" s="23">
        <v>20004.860000014305</v>
      </c>
      <c r="BB9" s="23"/>
      <c r="BC9" s="117" t="s">
        <v>228</v>
      </c>
      <c r="BD9" s="23"/>
      <c r="BE9" s="23"/>
      <c r="BF9" s="117" t="s">
        <v>227</v>
      </c>
      <c r="BG9" s="23"/>
      <c r="BH9" s="23"/>
      <c r="BI9" s="117" t="s">
        <v>226</v>
      </c>
      <c r="BJ9" s="38"/>
      <c r="BK9" s="23"/>
      <c r="BL9" s="117" t="s">
        <v>225</v>
      </c>
      <c r="BM9" s="23"/>
      <c r="BN9" s="23"/>
      <c r="BO9" s="117" t="s">
        <v>224</v>
      </c>
      <c r="BP9" s="23"/>
      <c r="BQ9" s="23"/>
      <c r="BR9" s="117" t="s">
        <v>223</v>
      </c>
      <c r="BS9" s="23"/>
      <c r="BT9" s="23"/>
      <c r="BU9" s="117" t="s">
        <v>222</v>
      </c>
      <c r="BV9" s="23"/>
      <c r="BW9" s="23"/>
      <c r="BX9" s="117" t="s">
        <v>221</v>
      </c>
      <c r="BY9" s="23"/>
      <c r="BZ9" s="23"/>
      <c r="CA9" s="117" t="s">
        <v>220</v>
      </c>
      <c r="CB9" s="31"/>
      <c r="CC9" s="31"/>
      <c r="CD9" s="117" t="s">
        <v>219</v>
      </c>
      <c r="CE9" s="23"/>
      <c r="CF9" s="23"/>
      <c r="CG9" s="117" t="s">
        <v>218</v>
      </c>
      <c r="CH9" s="28"/>
      <c r="CI9" s="28"/>
      <c r="CJ9" s="117" t="s">
        <v>217</v>
      </c>
      <c r="CK9" s="23"/>
      <c r="CL9" s="27"/>
      <c r="CM9" s="117" t="s">
        <v>216</v>
      </c>
      <c r="CN9" s="23"/>
      <c r="CO9" s="23"/>
      <c r="CP9" s="117" t="s">
        <v>215</v>
      </c>
      <c r="CQ9" s="28"/>
      <c r="CR9" s="28"/>
      <c r="CS9" s="117" t="s">
        <v>214</v>
      </c>
      <c r="CT9" s="31"/>
      <c r="CU9" s="31"/>
      <c r="CV9" s="117" t="s">
        <v>145</v>
      </c>
      <c r="CW9" s="23">
        <v>58042.729999899864</v>
      </c>
      <c r="CX9" s="23"/>
      <c r="CY9" s="117" t="s">
        <v>213</v>
      </c>
      <c r="CZ9" s="28"/>
      <c r="DA9" s="28"/>
      <c r="DB9" s="117" t="s">
        <v>212</v>
      </c>
      <c r="DC9" s="23">
        <v>10472180.079999983</v>
      </c>
      <c r="DD9" s="23">
        <v>0</v>
      </c>
      <c r="DE9" s="117" t="s">
        <v>211</v>
      </c>
      <c r="DF9" s="23">
        <v>329448.91999999993</v>
      </c>
      <c r="DG9" s="23">
        <v>0</v>
      </c>
      <c r="DH9" s="117" t="s">
        <v>210</v>
      </c>
      <c r="DI9" s="23">
        <v>702888.12999999896</v>
      </c>
      <c r="DJ9" s="23">
        <v>0</v>
      </c>
      <c r="DK9" s="117" t="s">
        <v>209</v>
      </c>
      <c r="DL9" s="23">
        <v>896277.44000000134</v>
      </c>
      <c r="DM9" s="23">
        <v>0</v>
      </c>
      <c r="DN9" s="139" t="s">
        <v>208</v>
      </c>
      <c r="DO9" s="23">
        <v>8702395.0299999937</v>
      </c>
      <c r="DP9" s="23"/>
      <c r="DQ9" s="131" t="s">
        <v>207</v>
      </c>
      <c r="DR9" s="23">
        <v>820</v>
      </c>
      <c r="DS9" s="23">
        <v>0</v>
      </c>
      <c r="DT9" s="117" t="s">
        <v>206</v>
      </c>
      <c r="DU9" s="23"/>
      <c r="DV9" s="23"/>
      <c r="DW9" s="117" t="s">
        <v>205</v>
      </c>
      <c r="DX9" s="23"/>
      <c r="DY9" s="23"/>
      <c r="DZ9" s="117" t="s">
        <v>204</v>
      </c>
      <c r="EA9" s="23"/>
      <c r="EB9" s="23"/>
      <c r="EC9" s="114" t="s">
        <v>203</v>
      </c>
      <c r="EE9" s="23"/>
      <c r="EF9" s="117" t="s">
        <v>202</v>
      </c>
      <c r="EG9" s="23"/>
      <c r="EH9" s="23"/>
      <c r="EI9" s="117" t="s">
        <v>201</v>
      </c>
      <c r="EJ9" s="23"/>
      <c r="EK9" s="23"/>
      <c r="EL9" s="117" t="s">
        <v>200</v>
      </c>
      <c r="EM9" s="23"/>
      <c r="EN9" s="23"/>
      <c r="EO9" s="117" t="s">
        <v>199</v>
      </c>
      <c r="EP9" s="23"/>
      <c r="EQ9" s="23"/>
      <c r="ER9" s="114" t="s">
        <v>199</v>
      </c>
      <c r="ES9" s="28"/>
      <c r="ET9" s="28"/>
      <c r="EU9" s="117" t="s">
        <v>198</v>
      </c>
      <c r="EV9" s="23"/>
      <c r="EW9" s="23"/>
      <c r="EX9" s="117" t="s">
        <v>197</v>
      </c>
      <c r="EY9" s="23"/>
      <c r="EZ9" s="23"/>
      <c r="FA9" s="117" t="s">
        <v>196</v>
      </c>
      <c r="FB9" s="23"/>
      <c r="FC9" s="27"/>
      <c r="FD9" s="117" t="s">
        <v>195</v>
      </c>
      <c r="FE9" s="23"/>
      <c r="FF9" s="23"/>
      <c r="FG9" s="114" t="s">
        <v>194</v>
      </c>
      <c r="FH9" s="53">
        <v>225555.56000000006</v>
      </c>
      <c r="FI9" s="23">
        <v>0</v>
      </c>
      <c r="FJ9" s="117" t="s">
        <v>193</v>
      </c>
      <c r="FK9" s="70"/>
      <c r="FL9" s="23"/>
      <c r="FM9" s="114" t="s">
        <v>192</v>
      </c>
      <c r="FN9" s="31"/>
      <c r="FO9" s="31"/>
      <c r="FP9" s="117" t="s">
        <v>191</v>
      </c>
      <c r="FQ9" s="23"/>
      <c r="FR9" s="23"/>
      <c r="FS9" s="114" t="s">
        <v>190</v>
      </c>
      <c r="FT9" s="23"/>
      <c r="FU9" s="23"/>
      <c r="FV9" s="114" t="s">
        <v>189</v>
      </c>
      <c r="FW9" s="23"/>
      <c r="FX9" s="23"/>
      <c r="FY9" s="114" t="s">
        <v>188</v>
      </c>
      <c r="FZ9" s="23"/>
      <c r="GA9" s="23"/>
      <c r="GB9" s="114" t="s">
        <v>187</v>
      </c>
      <c r="GC9" s="31"/>
      <c r="GD9" s="31"/>
      <c r="GE9" s="117" t="s">
        <v>186</v>
      </c>
      <c r="GF9" s="23"/>
      <c r="GG9" s="23"/>
      <c r="GH9" s="114" t="s">
        <v>185</v>
      </c>
      <c r="GI9" s="23"/>
      <c r="GJ9" s="23"/>
      <c r="GK9" s="114" t="s">
        <v>184</v>
      </c>
      <c r="GL9" s="31"/>
      <c r="GM9" s="31"/>
      <c r="GN9" s="117" t="s">
        <v>145</v>
      </c>
      <c r="GO9" s="23"/>
      <c r="GP9" s="23"/>
      <c r="GQ9" s="114" t="s">
        <v>183</v>
      </c>
      <c r="GR9" s="23"/>
      <c r="GS9" s="23"/>
      <c r="GT9" s="114" t="s">
        <v>182</v>
      </c>
      <c r="GU9" s="23">
        <v>5965075.2699999996</v>
      </c>
      <c r="GV9" s="23"/>
      <c r="GW9" s="117" t="s">
        <v>145</v>
      </c>
      <c r="GX9" s="31"/>
      <c r="GY9" s="31"/>
      <c r="GZ9" s="117" t="s">
        <v>181</v>
      </c>
      <c r="HA9" s="23">
        <v>253800000</v>
      </c>
      <c r="HB9" s="23">
        <v>0</v>
      </c>
      <c r="HC9" s="136"/>
      <c r="HD9" s="32">
        <v>274787.30000000075</v>
      </c>
      <c r="HE9" s="33"/>
      <c r="HF9" s="120" t="s">
        <v>180</v>
      </c>
      <c r="HG9" s="33"/>
      <c r="HH9" s="33"/>
      <c r="HI9" s="117" t="s">
        <v>179</v>
      </c>
      <c r="HJ9" s="28"/>
      <c r="HK9" s="28"/>
      <c r="HL9" s="117" t="s">
        <v>178</v>
      </c>
      <c r="HM9" s="23"/>
      <c r="HN9" s="23"/>
      <c r="HO9" s="117" t="s">
        <v>177</v>
      </c>
      <c r="HP9" s="23"/>
      <c r="HQ9" s="23"/>
      <c r="HR9" s="114" t="s">
        <v>176</v>
      </c>
      <c r="HS9" s="23"/>
      <c r="HT9" s="23"/>
      <c r="HU9" s="117" t="s">
        <v>175</v>
      </c>
      <c r="HV9" s="31"/>
      <c r="HW9" s="31"/>
      <c r="HX9" s="117" t="s">
        <v>174</v>
      </c>
      <c r="HY9" s="31"/>
      <c r="HZ9" s="31"/>
      <c r="IA9" s="117" t="s">
        <v>173</v>
      </c>
      <c r="IB9" s="23"/>
      <c r="IC9" s="23"/>
      <c r="ID9" s="131" t="s">
        <v>172</v>
      </c>
      <c r="IE9" s="23"/>
      <c r="IF9" s="23"/>
      <c r="IG9" s="134" t="s">
        <v>171</v>
      </c>
      <c r="IH9" s="23"/>
      <c r="II9" s="23"/>
      <c r="IJ9" s="131" t="s">
        <v>145</v>
      </c>
      <c r="IK9" s="30">
        <f t="shared" ref="IK9:IK40" si="6">IM9+IP9+IS9+IV9+IY9+JB9+JE9+JH9+JK9+JN9+JQ9+JT9+JW9+JZ9+KC9+KF9</f>
        <v>0</v>
      </c>
      <c r="IL9" s="30">
        <f t="shared" ref="IL9:IL40" si="7">IN9+IQ9+IT9+IW9+IZ9+JC9+JF9+JI9+JL9+JO9+JR9+JU9+JX9+KA9+KD9+KG9</f>
        <v>0</v>
      </c>
      <c r="IM9" s="71"/>
      <c r="IN9" s="23"/>
      <c r="IO9" s="114" t="s">
        <v>170</v>
      </c>
      <c r="IP9" s="70"/>
      <c r="IQ9" s="27"/>
      <c r="IR9" s="114" t="s">
        <v>169</v>
      </c>
      <c r="IS9" s="70"/>
      <c r="IT9" s="27"/>
      <c r="IU9" s="114" t="s">
        <v>168</v>
      </c>
      <c r="IV9" s="23"/>
      <c r="IW9" s="27"/>
      <c r="IX9" s="114" t="s">
        <v>167</v>
      </c>
      <c r="IY9" s="23"/>
      <c r="IZ9" s="23"/>
      <c r="JA9" s="114" t="s">
        <v>166</v>
      </c>
      <c r="JB9" s="23"/>
      <c r="JC9" s="23"/>
      <c r="JD9" s="114" t="s">
        <v>165</v>
      </c>
      <c r="JE9" s="23"/>
      <c r="JF9" s="23"/>
      <c r="JG9" s="114" t="s">
        <v>164</v>
      </c>
      <c r="JH9" s="23"/>
      <c r="JI9" s="23"/>
      <c r="JJ9" s="114" t="s">
        <v>163</v>
      </c>
      <c r="JK9" s="23"/>
      <c r="JL9" s="23"/>
      <c r="JM9" s="114" t="s">
        <v>162</v>
      </c>
      <c r="JN9" s="23"/>
      <c r="JO9" s="23"/>
      <c r="JP9" s="114" t="s">
        <v>161</v>
      </c>
      <c r="JQ9" s="23"/>
      <c r="JR9" s="23"/>
      <c r="JS9" s="114" t="s">
        <v>160</v>
      </c>
      <c r="JT9" s="23"/>
      <c r="JU9" s="23"/>
      <c r="JV9" s="114" t="s">
        <v>159</v>
      </c>
      <c r="JW9" s="23"/>
      <c r="JX9" s="23"/>
      <c r="JY9" s="114" t="s">
        <v>158</v>
      </c>
      <c r="JZ9" s="23"/>
      <c r="KA9" s="27"/>
      <c r="KB9" s="114" t="s">
        <v>157</v>
      </c>
      <c r="KC9" s="23"/>
      <c r="KD9" s="23"/>
      <c r="KE9" s="114" t="s">
        <v>156</v>
      </c>
      <c r="KF9" s="23"/>
      <c r="KG9" s="23"/>
      <c r="KH9" s="114" t="s">
        <v>155</v>
      </c>
      <c r="KI9" s="29">
        <f t="shared" ref="KI9:KI40" si="8">KK9+KN9+KQ9+KT9+KW9+KZ9+LC9+LF9+LI9+LL9+LO9+LR9+LU9+LX9</f>
        <v>153417600</v>
      </c>
      <c r="KJ9" s="29">
        <f t="shared" ref="KJ9:KJ40" si="9">KL9+KO9+KR9+KU9+KX9+LG9+LJ9+LM9+LP9+LV9+LY9+LA9+LD9+LS9</f>
        <v>0</v>
      </c>
      <c r="KK9" s="27"/>
      <c r="KL9" s="27"/>
      <c r="KM9" s="120" t="s">
        <v>154</v>
      </c>
      <c r="KN9" s="27">
        <v>3515400</v>
      </c>
      <c r="KO9" s="27"/>
      <c r="KP9" s="114" t="s">
        <v>153</v>
      </c>
      <c r="KQ9" s="28"/>
      <c r="KR9" s="28"/>
      <c r="KS9" s="117" t="s">
        <v>152</v>
      </c>
      <c r="KT9" s="27">
        <v>1446200</v>
      </c>
      <c r="KU9" s="27"/>
      <c r="KV9" s="120" t="s">
        <v>151</v>
      </c>
      <c r="KW9" s="26"/>
      <c r="KX9" s="26"/>
      <c r="KY9" s="120" t="s">
        <v>145</v>
      </c>
      <c r="KZ9" s="25">
        <v>148456000</v>
      </c>
      <c r="LA9" s="25">
        <v>0</v>
      </c>
      <c r="LB9" s="120"/>
      <c r="LC9" s="24"/>
      <c r="LD9" s="24"/>
      <c r="LE9" s="120" t="s">
        <v>150</v>
      </c>
      <c r="LF9" s="23"/>
      <c r="LG9" s="23"/>
      <c r="LH9" s="117" t="s">
        <v>149</v>
      </c>
      <c r="LI9" s="23"/>
      <c r="LJ9" s="27"/>
      <c r="LK9" s="120" t="s">
        <v>148</v>
      </c>
      <c r="LL9" s="25"/>
      <c r="LM9" s="25"/>
      <c r="LN9" s="120" t="s">
        <v>147</v>
      </c>
      <c r="LO9" s="27"/>
      <c r="LP9" s="27"/>
      <c r="LQ9" s="120" t="s">
        <v>146</v>
      </c>
      <c r="LR9">
        <v>0</v>
      </c>
      <c r="LS9" s="25">
        <v>0</v>
      </c>
      <c r="LT9" s="120" t="s">
        <v>145</v>
      </c>
      <c r="LU9" s="27"/>
      <c r="LV9" s="27"/>
      <c r="LW9" s="120" t="s">
        <v>144</v>
      </c>
      <c r="LX9" s="23"/>
      <c r="LY9" s="23"/>
      <c r="LZ9" s="130" t="s">
        <v>143</v>
      </c>
      <c r="MA9" s="9"/>
      <c r="MB9" s="9"/>
      <c r="MC9" s="9"/>
      <c r="MD9" s="7"/>
      <c r="ME9" s="7"/>
      <c r="MF9" s="9"/>
      <c r="MG9" s="9"/>
      <c r="MH9" s="9"/>
      <c r="MI9" s="9"/>
      <c r="MJ9" s="9"/>
      <c r="MK9" s="9"/>
      <c r="ML9" s="9"/>
      <c r="MM9" s="9"/>
      <c r="MN9" s="7"/>
      <c r="MO9" s="9"/>
      <c r="MP9" s="9"/>
      <c r="MQ9" s="9"/>
      <c r="MR9" s="7"/>
      <c r="MS9" s="9"/>
      <c r="MT9" s="7"/>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3"/>
      <c r="PY9" s="3"/>
      <c r="PZ9" s="3"/>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row>
    <row r="10" spans="1:743" x14ac:dyDescent="0.25">
      <c r="A10" s="45" t="s">
        <v>142</v>
      </c>
      <c r="B10" s="29">
        <f t="shared" si="0"/>
        <v>770337265.97000003</v>
      </c>
      <c r="C10" s="29">
        <f t="shared" si="1"/>
        <v>541839421.03999996</v>
      </c>
      <c r="D10" s="21">
        <f t="shared" si="2"/>
        <v>239612057.55000001</v>
      </c>
      <c r="E10" s="21">
        <f t="shared" si="3"/>
        <v>181259681.55000001</v>
      </c>
      <c r="F10" s="23">
        <v>166836000</v>
      </c>
      <c r="G10" s="40">
        <v>125127000</v>
      </c>
      <c r="H10" s="118"/>
      <c r="I10" s="23">
        <f>6202549
+66573508.55</f>
        <v>72776057.549999997</v>
      </c>
      <c r="J10" s="39">
        <v>56132681.549999997</v>
      </c>
      <c r="K10" s="118"/>
      <c r="L10" s="39"/>
      <c r="M10" s="39"/>
      <c r="N10" s="147"/>
      <c r="O10" s="29">
        <f t="shared" si="4"/>
        <v>148189239.59999996</v>
      </c>
      <c r="P10" s="29">
        <f t="shared" si="5"/>
        <v>76524688.669999987</v>
      </c>
      <c r="Q10" s="23"/>
      <c r="R10" s="27"/>
      <c r="S10" s="118"/>
      <c r="T10" s="27">
        <v>2502919.2000000002</v>
      </c>
      <c r="U10" s="27">
        <v>2502919.2000000002</v>
      </c>
      <c r="V10" s="118"/>
      <c r="W10" s="27"/>
      <c r="X10" s="27"/>
      <c r="Y10" s="118"/>
      <c r="Z10" s="23"/>
      <c r="AA10" s="23"/>
      <c r="AB10" s="118"/>
      <c r="AC10" s="28">
        <f>1259320+3038440</f>
        <v>4297760</v>
      </c>
      <c r="AD10" s="28"/>
      <c r="AE10" s="121"/>
      <c r="AF10" s="23">
        <v>2064908.96</v>
      </c>
      <c r="AG10" s="23">
        <v>1548681.75</v>
      </c>
      <c r="AH10" s="118"/>
      <c r="AI10" s="23">
        <v>8125364</v>
      </c>
      <c r="AJ10" s="23">
        <v>6094023</v>
      </c>
      <c r="AK10" s="118"/>
      <c r="AL10" s="23">
        <v>4599130.6399999997</v>
      </c>
      <c r="AM10" s="27">
        <v>3449347.98</v>
      </c>
      <c r="AN10" s="118"/>
      <c r="AO10" s="23">
        <v>4131000</v>
      </c>
      <c r="AP10" s="27">
        <v>0</v>
      </c>
      <c r="AQ10" s="118"/>
      <c r="AR10" s="28"/>
      <c r="AS10" s="28"/>
      <c r="AT10" s="118"/>
      <c r="AU10" s="28"/>
      <c r="AV10" s="28"/>
      <c r="AW10" s="118"/>
      <c r="AX10" s="28"/>
      <c r="AY10" s="28"/>
      <c r="AZ10" s="118"/>
      <c r="BA10" s="44">
        <v>13000000</v>
      </c>
      <c r="BB10" s="23">
        <v>10218862.34</v>
      </c>
      <c r="BC10" s="118"/>
      <c r="BD10" s="23">
        <v>18053511.129999999</v>
      </c>
      <c r="BE10" s="23">
        <v>9303460.4000000004</v>
      </c>
      <c r="BF10" s="118"/>
      <c r="BG10" s="23">
        <v>935550</v>
      </c>
      <c r="BH10" s="23">
        <v>935550</v>
      </c>
      <c r="BI10" s="118"/>
      <c r="BJ10" s="38"/>
      <c r="BK10" s="23"/>
      <c r="BL10" s="118"/>
      <c r="BM10" s="23"/>
      <c r="BN10" s="27"/>
      <c r="BO10" s="118"/>
      <c r="BP10" s="23">
        <v>1271346</v>
      </c>
      <c r="BQ10" s="27">
        <v>953509.5</v>
      </c>
      <c r="BR10" s="118"/>
      <c r="BS10" s="23"/>
      <c r="BT10" s="27"/>
      <c r="BU10" s="118"/>
      <c r="BV10" s="23"/>
      <c r="BW10" s="23"/>
      <c r="BX10" s="118"/>
      <c r="BY10" s="23">
        <v>43385505.899999999</v>
      </c>
      <c r="BZ10" s="27">
        <v>12448651.689999999</v>
      </c>
      <c r="CA10" s="118"/>
      <c r="CB10" s="31"/>
      <c r="CC10" s="31"/>
      <c r="CD10" s="118"/>
      <c r="CE10" s="23"/>
      <c r="CF10" s="23"/>
      <c r="CG10" s="118"/>
      <c r="CH10" s="28"/>
      <c r="CI10" s="28"/>
      <c r="CJ10" s="118"/>
      <c r="CK10" s="23"/>
      <c r="CL10" s="27"/>
      <c r="CM10" s="118"/>
      <c r="CN10" s="23"/>
      <c r="CO10" s="27"/>
      <c r="CP10" s="118"/>
      <c r="CQ10" s="28"/>
      <c r="CR10" s="28"/>
      <c r="CS10" s="118"/>
      <c r="CT10" s="28"/>
      <c r="CU10" s="28"/>
      <c r="CV10" s="118"/>
      <c r="CW10" s="23">
        <v>1524150.81</v>
      </c>
      <c r="CX10" s="27">
        <v>0</v>
      </c>
      <c r="CY10" s="118"/>
      <c r="CZ10" s="28"/>
      <c r="DA10" s="28"/>
      <c r="DB10" s="118"/>
      <c r="DC10" s="23">
        <v>8935416.3900000006</v>
      </c>
      <c r="DD10" s="23">
        <v>4690018.4000000004</v>
      </c>
      <c r="DE10" s="118"/>
      <c r="DF10" s="23"/>
      <c r="DG10" s="23"/>
      <c r="DH10" s="118"/>
      <c r="DI10" s="23">
        <v>1199032.07</v>
      </c>
      <c r="DJ10" s="27">
        <v>1199032.07</v>
      </c>
      <c r="DK10" s="118"/>
      <c r="DL10" s="27"/>
      <c r="DM10" s="27"/>
      <c r="DN10" s="140"/>
      <c r="DO10" s="27"/>
      <c r="DP10" s="27"/>
      <c r="DQ10" s="132"/>
      <c r="DR10" s="23"/>
      <c r="DS10" s="23"/>
      <c r="DT10" s="118"/>
      <c r="DU10" s="44">
        <v>4897931.5</v>
      </c>
      <c r="DV10" s="27">
        <v>4569893.93</v>
      </c>
      <c r="DW10" s="118"/>
      <c r="DX10" s="23"/>
      <c r="DY10" s="23"/>
      <c r="DZ10" s="118"/>
      <c r="EA10" s="23"/>
      <c r="EB10" s="23"/>
      <c r="EC10" s="115"/>
      <c r="ED10" s="23"/>
      <c r="EE10" s="23"/>
      <c r="EF10" s="118"/>
      <c r="EG10" s="23"/>
      <c r="EH10" s="23"/>
      <c r="EI10" s="118"/>
      <c r="EJ10" s="23"/>
      <c r="EK10" s="27"/>
      <c r="EL10" s="118"/>
      <c r="EM10" s="27"/>
      <c r="EN10" s="27"/>
      <c r="EO10" s="118"/>
      <c r="EP10" s="23"/>
      <c r="EQ10" s="27"/>
      <c r="ER10" s="115"/>
      <c r="ES10" s="28"/>
      <c r="ET10" s="28"/>
      <c r="EU10" s="118"/>
      <c r="EV10" s="27">
        <v>119595</v>
      </c>
      <c r="EW10" s="27">
        <v>119595</v>
      </c>
      <c r="EX10" s="118"/>
      <c r="EY10" s="23"/>
      <c r="EZ10" s="23"/>
      <c r="FA10" s="118"/>
      <c r="FB10" s="23">
        <v>14316118</v>
      </c>
      <c r="FC10" s="69">
        <v>10737088.5</v>
      </c>
      <c r="FD10" s="118"/>
      <c r="FE10" s="23">
        <v>8800000</v>
      </c>
      <c r="FF10" s="23">
        <v>5285422.96</v>
      </c>
      <c r="FG10" s="115"/>
      <c r="FH10" s="23"/>
      <c r="FI10" s="23"/>
      <c r="FJ10" s="118"/>
      <c r="FK10" s="23"/>
      <c r="FL10" s="23"/>
      <c r="FM10" s="115"/>
      <c r="FN10" s="31"/>
      <c r="FO10" s="31"/>
      <c r="FP10" s="118"/>
      <c r="FQ10" s="23">
        <v>5550000</v>
      </c>
      <c r="FR10" s="23">
        <v>2368631.9500000002</v>
      </c>
      <c r="FS10" s="115"/>
      <c r="FT10" s="23"/>
      <c r="FU10" s="23"/>
      <c r="FV10" s="115"/>
      <c r="FW10" s="23"/>
      <c r="FX10" s="23"/>
      <c r="FY10" s="115"/>
      <c r="FZ10" s="27">
        <v>380000</v>
      </c>
      <c r="GA10" s="27"/>
      <c r="GB10" s="115"/>
      <c r="GC10" s="31"/>
      <c r="GD10" s="31"/>
      <c r="GE10" s="118"/>
      <c r="GF10" s="35">
        <v>100000</v>
      </c>
      <c r="GG10" s="34">
        <v>100000</v>
      </c>
      <c r="GH10" s="115"/>
      <c r="GI10" s="23"/>
      <c r="GJ10" s="23"/>
      <c r="GK10" s="115"/>
      <c r="GL10" s="31"/>
      <c r="GM10" s="31"/>
      <c r="GN10" s="118"/>
      <c r="GO10" s="23"/>
      <c r="GP10" s="23"/>
      <c r="GQ10" s="115"/>
      <c r="GR10" s="23"/>
      <c r="GS10" s="23"/>
      <c r="GT10" s="115"/>
      <c r="GU10" s="23"/>
      <c r="GV10" s="23"/>
      <c r="GW10" s="118"/>
      <c r="GX10" s="31"/>
      <c r="GY10" s="31"/>
      <c r="GZ10" s="118"/>
      <c r="HA10" s="23"/>
      <c r="HB10" s="27"/>
      <c r="HC10" s="137"/>
      <c r="HD10" s="33"/>
      <c r="HE10" s="33"/>
      <c r="HF10" s="121"/>
      <c r="HG10" s="32"/>
      <c r="HH10" s="32"/>
      <c r="HI10" s="118"/>
      <c r="HJ10" s="28"/>
      <c r="HK10" s="28"/>
      <c r="HL10" s="118"/>
      <c r="HM10" s="23"/>
      <c r="HN10" s="23"/>
      <c r="HO10" s="118"/>
      <c r="HP10" s="23"/>
      <c r="HQ10" s="23"/>
      <c r="HR10" s="115"/>
      <c r="HS10" s="23"/>
      <c r="HT10" s="23"/>
      <c r="HU10" s="118"/>
      <c r="HV10" s="31"/>
      <c r="HW10" s="31"/>
      <c r="HX10" s="118"/>
      <c r="HY10" s="31"/>
      <c r="HZ10" s="31"/>
      <c r="IA10" s="118"/>
      <c r="IB10" s="23"/>
      <c r="IC10" s="27"/>
      <c r="ID10" s="132"/>
      <c r="IE10" s="23"/>
      <c r="IF10" s="27"/>
      <c r="IG10" s="134"/>
      <c r="IH10" s="23"/>
      <c r="II10" s="23"/>
      <c r="IJ10" s="132"/>
      <c r="IK10" s="30">
        <f t="shared" si="6"/>
        <v>225862414.85999998</v>
      </c>
      <c r="IL10" s="30">
        <f t="shared" si="7"/>
        <v>172507004.69</v>
      </c>
      <c r="IM10" s="23">
        <v>109900842.75</v>
      </c>
      <c r="IN10" s="23">
        <v>85370617</v>
      </c>
      <c r="IO10" s="115"/>
      <c r="IP10" s="42"/>
      <c r="IQ10" s="27"/>
      <c r="IR10" s="115"/>
      <c r="IS10" s="23">
        <v>102736660</v>
      </c>
      <c r="IT10" s="27">
        <v>79395446</v>
      </c>
      <c r="IU10" s="115"/>
      <c r="IV10" s="23"/>
      <c r="IW10" s="27"/>
      <c r="IX10" s="115"/>
      <c r="IY10" s="23">
        <v>1105125.1200000001</v>
      </c>
      <c r="IZ10" s="23">
        <v>127475</v>
      </c>
      <c r="JA10" s="115"/>
      <c r="JB10" s="23"/>
      <c r="JC10" s="23"/>
      <c r="JD10" s="115"/>
      <c r="JE10" s="23">
        <v>2791743</v>
      </c>
      <c r="JF10" s="23">
        <v>2040326</v>
      </c>
      <c r="JG10" s="115"/>
      <c r="JH10" s="23">
        <v>2838827.98</v>
      </c>
      <c r="JI10" s="23">
        <v>1761013.16</v>
      </c>
      <c r="JJ10" s="115"/>
      <c r="JK10" s="23">
        <v>4955643</v>
      </c>
      <c r="JL10" s="23">
        <v>2857000</v>
      </c>
      <c r="JM10" s="115"/>
      <c r="JN10" s="23">
        <v>85050</v>
      </c>
      <c r="JO10" s="23">
        <v>85050</v>
      </c>
      <c r="JP10" s="115"/>
      <c r="JQ10" s="23">
        <v>16197</v>
      </c>
      <c r="JR10" s="23">
        <v>0</v>
      </c>
      <c r="JS10" s="115"/>
      <c r="JT10" s="23">
        <v>1151678.17</v>
      </c>
      <c r="JU10" s="23">
        <v>870077.53</v>
      </c>
      <c r="JV10" s="115"/>
      <c r="JW10" s="23">
        <v>280647.84000000003</v>
      </c>
      <c r="JX10" s="23">
        <v>0</v>
      </c>
      <c r="JY10" s="115"/>
      <c r="JZ10" s="23"/>
      <c r="KA10" s="27"/>
      <c r="KB10" s="115"/>
      <c r="KC10" s="23"/>
      <c r="KD10" s="23"/>
      <c r="KE10" s="115"/>
      <c r="KF10" s="23"/>
      <c r="KG10" s="23"/>
      <c r="KH10" s="115"/>
      <c r="KI10" s="29">
        <f t="shared" si="8"/>
        <v>156673553.96000001</v>
      </c>
      <c r="KJ10" s="29">
        <f t="shared" si="9"/>
        <v>111548046.13</v>
      </c>
      <c r="KK10" s="27">
        <v>498244.67</v>
      </c>
      <c r="KL10" s="27">
        <v>124561.17</v>
      </c>
      <c r="KM10" s="121"/>
      <c r="KN10" s="27">
        <v>10546200</v>
      </c>
      <c r="KO10" s="27">
        <v>8321845</v>
      </c>
      <c r="KP10" s="115"/>
      <c r="KQ10" s="28">
        <v>918408.44</v>
      </c>
      <c r="KR10" s="28">
        <v>188429.7</v>
      </c>
      <c r="KS10" s="118"/>
      <c r="KT10" s="27"/>
      <c r="KU10" s="27"/>
      <c r="KV10" s="121"/>
      <c r="KW10" s="26"/>
      <c r="KX10" s="26"/>
      <c r="KY10" s="121"/>
      <c r="KZ10" s="24"/>
      <c r="LA10" s="24"/>
      <c r="LB10" s="121"/>
      <c r="LC10" s="25"/>
      <c r="LD10" s="24"/>
      <c r="LE10" s="121"/>
      <c r="LF10" s="23"/>
      <c r="LG10" s="27"/>
      <c r="LH10" s="118"/>
      <c r="LI10" s="23">
        <v>59710700.850000001</v>
      </c>
      <c r="LJ10" s="27">
        <v>17913210.260000002</v>
      </c>
      <c r="LK10" s="121"/>
      <c r="LL10" s="25"/>
      <c r="LM10" s="25"/>
      <c r="LN10" s="121"/>
      <c r="LO10" s="27">
        <v>85000000</v>
      </c>
      <c r="LP10" s="27">
        <v>85000000</v>
      </c>
      <c r="LQ10" s="121"/>
      <c r="LR10" s="24"/>
      <c r="LS10" s="24"/>
      <c r="LT10" s="121"/>
      <c r="LU10" s="27"/>
      <c r="LV10" s="27"/>
      <c r="LW10" s="121"/>
      <c r="LX10" s="23"/>
      <c r="LY10" s="23"/>
      <c r="LZ10" s="130"/>
      <c r="MA10" s="9"/>
      <c r="MB10" s="9"/>
      <c r="MC10" s="9"/>
      <c r="MD10" s="7"/>
      <c r="ME10" s="7"/>
      <c r="MF10" s="9"/>
      <c r="MG10" s="9"/>
      <c r="MH10" s="9"/>
      <c r="MI10" s="9"/>
      <c r="MJ10" s="9"/>
      <c r="MK10" s="9"/>
      <c r="ML10" s="9"/>
      <c r="MM10" s="9"/>
      <c r="MN10" s="7"/>
      <c r="MO10" s="9"/>
      <c r="MP10" s="9"/>
      <c r="MQ10" s="9"/>
      <c r="MR10" s="7"/>
      <c r="MS10" s="9"/>
      <c r="MT10" s="7"/>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3"/>
      <c r="PY10" s="3"/>
      <c r="PZ10" s="3"/>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row>
    <row r="11" spans="1:743" x14ac:dyDescent="0.25">
      <c r="A11" s="68" t="s">
        <v>141</v>
      </c>
      <c r="B11" s="29">
        <f t="shared" si="0"/>
        <v>7170309415.8599987</v>
      </c>
      <c r="C11" s="29">
        <f t="shared" si="1"/>
        <v>4706198005.8799992</v>
      </c>
      <c r="D11" s="21">
        <f t="shared" si="2"/>
        <v>924490994.64999998</v>
      </c>
      <c r="E11" s="21">
        <f t="shared" si="3"/>
        <v>710917670.64999998</v>
      </c>
      <c r="F11" s="23">
        <v>391961500</v>
      </c>
      <c r="G11" s="40">
        <v>293971126</v>
      </c>
      <c r="H11" s="118"/>
      <c r="I11" s="23">
        <f>70197690
+462331804.65</f>
        <v>532529494.64999998</v>
      </c>
      <c r="J11" s="39">
        <v>416946544.64999998</v>
      </c>
      <c r="K11" s="118"/>
      <c r="L11" s="39"/>
      <c r="M11" s="39"/>
      <c r="N11" s="147"/>
      <c r="O11" s="29">
        <f t="shared" si="4"/>
        <v>2379420060.8699999</v>
      </c>
      <c r="P11" s="29">
        <f t="shared" si="5"/>
        <v>1338960727.1399999</v>
      </c>
      <c r="Q11" s="23">
        <v>21357070.710000001</v>
      </c>
      <c r="R11" s="25">
        <v>21357070.710000001</v>
      </c>
      <c r="S11" s="118"/>
      <c r="T11" s="25"/>
      <c r="U11" s="25"/>
      <c r="V11" s="118"/>
      <c r="W11" s="25"/>
      <c r="X11" s="25"/>
      <c r="Y11" s="118"/>
      <c r="Z11" s="23"/>
      <c r="AA11" s="23"/>
      <c r="AB11" s="118"/>
      <c r="AC11" s="28"/>
      <c r="AD11" s="28"/>
      <c r="AE11" s="121"/>
      <c r="AF11" s="23">
        <v>29902790.300000001</v>
      </c>
      <c r="AG11" s="23">
        <v>21298280</v>
      </c>
      <c r="AH11" s="118"/>
      <c r="AI11" s="23">
        <v>36284173</v>
      </c>
      <c r="AJ11" s="23">
        <v>27213000</v>
      </c>
      <c r="AK11" s="118"/>
      <c r="AL11" s="23">
        <v>5735411.75</v>
      </c>
      <c r="AM11" s="27">
        <v>2999700.12</v>
      </c>
      <c r="AN11" s="118"/>
      <c r="AO11" s="23">
        <v>53690000</v>
      </c>
      <c r="AP11" s="27">
        <v>37170000</v>
      </c>
      <c r="AQ11" s="118"/>
      <c r="AR11" s="28"/>
      <c r="AS11" s="28"/>
      <c r="AT11" s="118"/>
      <c r="AU11" s="28">
        <v>10406110</v>
      </c>
      <c r="AV11" s="28"/>
      <c r="AW11" s="118"/>
      <c r="AX11" s="28"/>
      <c r="AY11" s="28"/>
      <c r="AZ11" s="118"/>
      <c r="BA11" s="44">
        <f>799653
+3612907+97000000</f>
        <v>101412560</v>
      </c>
      <c r="BB11" s="23">
        <v>0</v>
      </c>
      <c r="BC11" s="118"/>
      <c r="BD11" s="23">
        <v>222967655.87</v>
      </c>
      <c r="BE11" s="23">
        <v>136078189.81999999</v>
      </c>
      <c r="BF11" s="118"/>
      <c r="BG11" s="23">
        <v>9270450</v>
      </c>
      <c r="BH11" s="23">
        <v>9270450</v>
      </c>
      <c r="BI11" s="118"/>
      <c r="BJ11" s="38">
        <v>59469575</v>
      </c>
      <c r="BK11" s="23">
        <v>59469575</v>
      </c>
      <c r="BL11" s="118"/>
      <c r="BM11" s="23"/>
      <c r="BN11" s="27"/>
      <c r="BO11" s="118"/>
      <c r="BP11" s="23">
        <v>17883090</v>
      </c>
      <c r="BQ11" s="27">
        <v>13412317.5</v>
      </c>
      <c r="BR11" s="118"/>
      <c r="BS11" s="23"/>
      <c r="BT11" s="27"/>
      <c r="BU11" s="118"/>
      <c r="BV11" s="23">
        <v>1287326090</v>
      </c>
      <c r="BW11" s="23">
        <v>614574719</v>
      </c>
      <c r="BX11" s="118"/>
      <c r="BY11" s="23"/>
      <c r="BZ11" s="27"/>
      <c r="CA11" s="118"/>
      <c r="CB11" s="28">
        <v>100000000</v>
      </c>
      <c r="CC11" s="28">
        <v>57538963.030000001</v>
      </c>
      <c r="CD11" s="118"/>
      <c r="CE11" s="23">
        <v>25000000</v>
      </c>
      <c r="CF11" s="23">
        <v>25000000</v>
      </c>
      <c r="CG11" s="118"/>
      <c r="CH11" s="28"/>
      <c r="CI11" s="28"/>
      <c r="CJ11" s="118"/>
      <c r="CK11" s="23"/>
      <c r="CL11" s="27"/>
      <c r="CM11" s="118"/>
      <c r="CN11" s="23"/>
      <c r="CO11" s="27"/>
      <c r="CP11" s="118"/>
      <c r="CQ11" s="28">
        <v>2490600.23</v>
      </c>
      <c r="CR11" s="28">
        <v>2490600.23</v>
      </c>
      <c r="CS11" s="118"/>
      <c r="CT11" s="28"/>
      <c r="CU11" s="28"/>
      <c r="CV11" s="118"/>
      <c r="CW11" s="23">
        <v>172218210.47999999</v>
      </c>
      <c r="CX11" s="27">
        <v>156073217.25999999</v>
      </c>
      <c r="CY11" s="118"/>
      <c r="CZ11" s="28"/>
      <c r="DA11" s="28"/>
      <c r="DB11" s="118"/>
      <c r="DC11" s="23">
        <v>26971337.25</v>
      </c>
      <c r="DD11" s="23">
        <v>20004316.140000001</v>
      </c>
      <c r="DE11" s="118"/>
      <c r="DF11" s="23"/>
      <c r="DG11" s="23"/>
      <c r="DH11" s="118"/>
      <c r="DI11" s="23">
        <v>7855059.2400000002</v>
      </c>
      <c r="DJ11" s="27">
        <v>7855059.2400000002</v>
      </c>
      <c r="DK11" s="118"/>
      <c r="DL11" s="27">
        <v>20133834.120000001</v>
      </c>
      <c r="DM11" s="27">
        <v>20133834.120000001</v>
      </c>
      <c r="DN11" s="140"/>
      <c r="DO11" s="44">
        <v>1900000</v>
      </c>
      <c r="DP11" s="27">
        <v>0</v>
      </c>
      <c r="DQ11" s="132"/>
      <c r="DR11" s="23"/>
      <c r="DS11" s="23"/>
      <c r="DT11" s="118"/>
      <c r="DU11" s="23"/>
      <c r="DV11" s="27"/>
      <c r="DW11" s="118"/>
      <c r="DX11" s="23"/>
      <c r="DY11" s="23"/>
      <c r="DZ11" s="118"/>
      <c r="EA11" s="23">
        <v>2800000</v>
      </c>
      <c r="EB11" s="23">
        <v>2800000</v>
      </c>
      <c r="EC11" s="115"/>
      <c r="ED11" s="23"/>
      <c r="EE11" s="23"/>
      <c r="EF11" s="118"/>
      <c r="EG11" s="23"/>
      <c r="EH11" s="23"/>
      <c r="EI11" s="118"/>
      <c r="EJ11" s="23"/>
      <c r="EK11" s="27"/>
      <c r="EL11" s="118"/>
      <c r="EM11" s="27"/>
      <c r="EN11" s="27"/>
      <c r="EO11" s="118"/>
      <c r="EP11" s="23"/>
      <c r="EQ11" s="27"/>
      <c r="ER11" s="115"/>
      <c r="ES11" s="28"/>
      <c r="ET11" s="28"/>
      <c r="EU11" s="118"/>
      <c r="EV11" s="27">
        <v>1476691.37</v>
      </c>
      <c r="EW11" s="27">
        <v>1476691.37</v>
      </c>
      <c r="EX11" s="118"/>
      <c r="EY11" s="23"/>
      <c r="EZ11" s="23"/>
      <c r="FA11" s="118"/>
      <c r="FB11" s="23">
        <v>35403373</v>
      </c>
      <c r="FC11" s="27">
        <v>26056828.75</v>
      </c>
      <c r="FD11" s="118"/>
      <c r="FE11" s="23"/>
      <c r="FF11" s="23"/>
      <c r="FG11" s="115"/>
      <c r="FH11" s="23"/>
      <c r="FI11" s="23"/>
      <c r="FJ11" s="118"/>
      <c r="FK11" s="23"/>
      <c r="FL11" s="23"/>
      <c r="FM11" s="115"/>
      <c r="FN11" s="31"/>
      <c r="FO11" s="31"/>
      <c r="FP11" s="118"/>
      <c r="FQ11" s="23">
        <v>25000800</v>
      </c>
      <c r="FR11" s="23">
        <v>23780799.969999999</v>
      </c>
      <c r="FS11" s="115"/>
      <c r="FT11" s="23">
        <v>2600000</v>
      </c>
      <c r="FU11" s="23">
        <v>2300000</v>
      </c>
      <c r="FV11" s="115"/>
      <c r="FW11" s="23">
        <v>400000</v>
      </c>
      <c r="FX11" s="23">
        <v>400000</v>
      </c>
      <c r="FY11" s="115"/>
      <c r="FZ11" s="27">
        <v>8070000</v>
      </c>
      <c r="GA11" s="27">
        <v>367469.93</v>
      </c>
      <c r="GB11" s="115"/>
      <c r="GC11" s="31"/>
      <c r="GD11" s="31"/>
      <c r="GE11" s="118"/>
      <c r="GF11" s="35"/>
      <c r="GG11" s="34"/>
      <c r="GH11" s="115"/>
      <c r="GI11" s="23"/>
      <c r="GJ11" s="23"/>
      <c r="GK11" s="115"/>
      <c r="GL11" s="28">
        <v>83549727.469999999</v>
      </c>
      <c r="GM11" s="28">
        <v>43558574.920000002</v>
      </c>
      <c r="GN11" s="118"/>
      <c r="GO11" s="23"/>
      <c r="GP11" s="23"/>
      <c r="GQ11" s="115"/>
      <c r="GR11" s="23"/>
      <c r="GS11" s="27"/>
      <c r="GT11" s="115"/>
      <c r="GU11" s="23"/>
      <c r="GV11" s="23"/>
      <c r="GW11" s="118"/>
      <c r="GX11" s="31"/>
      <c r="GY11" s="31"/>
      <c r="GZ11" s="118"/>
      <c r="HA11" s="23"/>
      <c r="HB11" s="27"/>
      <c r="HC11" s="137"/>
      <c r="HD11" s="33"/>
      <c r="HE11" s="33"/>
      <c r="HF11" s="121"/>
      <c r="HG11" s="32"/>
      <c r="HH11" s="32"/>
      <c r="HI11" s="118"/>
      <c r="HJ11" s="28"/>
      <c r="HK11" s="28"/>
      <c r="HL11" s="118"/>
      <c r="HM11" s="23"/>
      <c r="HN11" s="23"/>
      <c r="HO11" s="118"/>
      <c r="HP11" s="23"/>
      <c r="HQ11" s="23"/>
      <c r="HR11" s="115"/>
      <c r="HS11" s="23">
        <v>7845451.0800000001</v>
      </c>
      <c r="HT11" s="23">
        <v>6281070.0300000003</v>
      </c>
      <c r="HU11" s="118"/>
      <c r="HV11" s="31"/>
      <c r="HW11" s="31"/>
      <c r="HX11" s="118"/>
      <c r="HY11" s="31"/>
      <c r="HZ11" s="31"/>
      <c r="IA11" s="118"/>
      <c r="IB11" s="42"/>
      <c r="IC11" s="27"/>
      <c r="ID11" s="132"/>
      <c r="IE11" s="23"/>
      <c r="IF11" s="67"/>
      <c r="IG11" s="134"/>
      <c r="IH11" s="23"/>
      <c r="II11" s="23"/>
      <c r="IJ11" s="132"/>
      <c r="IK11" s="30">
        <f t="shared" si="6"/>
        <v>3211317657.7799997</v>
      </c>
      <c r="IL11" s="30">
        <f t="shared" si="7"/>
        <v>2419274037.8199997</v>
      </c>
      <c r="IM11" s="23">
        <v>1359870092</v>
      </c>
      <c r="IN11" s="23">
        <v>1048325139.25</v>
      </c>
      <c r="IO11" s="115"/>
      <c r="IP11" s="42">
        <v>42491586</v>
      </c>
      <c r="IQ11" s="27">
        <v>20790000</v>
      </c>
      <c r="IR11" s="115"/>
      <c r="IS11" s="42">
        <v>1582218917</v>
      </c>
      <c r="IT11" s="27">
        <v>1172313606</v>
      </c>
      <c r="IU11" s="115"/>
      <c r="IV11" s="23">
        <v>9890250</v>
      </c>
      <c r="IW11" s="27">
        <v>8000000</v>
      </c>
      <c r="IX11" s="115"/>
      <c r="IY11" s="23">
        <v>20851966.079999998</v>
      </c>
      <c r="IZ11" s="23">
        <v>3653877.4</v>
      </c>
      <c r="JA11" s="115"/>
      <c r="JB11" s="23"/>
      <c r="JC11" s="23"/>
      <c r="JD11" s="115"/>
      <c r="JE11" s="23">
        <v>14921385</v>
      </c>
      <c r="JF11" s="23">
        <v>10712378</v>
      </c>
      <c r="JG11" s="115"/>
      <c r="JH11" s="27">
        <v>28147533.23</v>
      </c>
      <c r="JI11" s="27">
        <v>7138597.1200000001</v>
      </c>
      <c r="JJ11" s="115"/>
      <c r="JK11" s="42">
        <v>141686135.47</v>
      </c>
      <c r="JL11" s="27">
        <v>139374564.42000002</v>
      </c>
      <c r="JM11" s="115"/>
      <c r="JN11" s="27">
        <v>878850</v>
      </c>
      <c r="JO11" s="27">
        <v>878850</v>
      </c>
      <c r="JP11" s="115"/>
      <c r="JQ11" s="23">
        <v>99995.75</v>
      </c>
      <c r="JR11" s="23">
        <v>99825.48</v>
      </c>
      <c r="JS11" s="115"/>
      <c r="JT11" s="23">
        <v>8121876.7199999997</v>
      </c>
      <c r="JU11" s="23">
        <v>6670833.6399999997</v>
      </c>
      <c r="JV11" s="115"/>
      <c r="JW11" s="23">
        <v>2104858.7999999998</v>
      </c>
      <c r="JX11" s="23">
        <v>1297352.3500000001</v>
      </c>
      <c r="JY11" s="115"/>
      <c r="JZ11" s="23"/>
      <c r="KA11" s="27"/>
      <c r="KB11" s="115"/>
      <c r="KC11" s="23"/>
      <c r="KD11" s="23"/>
      <c r="KE11" s="115"/>
      <c r="KF11" s="23">
        <v>34211.730000000003</v>
      </c>
      <c r="KG11" s="23">
        <v>19014.16</v>
      </c>
      <c r="KH11" s="115"/>
      <c r="KI11" s="29">
        <f t="shared" si="8"/>
        <v>655080702.55999994</v>
      </c>
      <c r="KJ11" s="29">
        <f t="shared" si="9"/>
        <v>237045570.26999998</v>
      </c>
      <c r="KK11" s="27">
        <v>3274179.26</v>
      </c>
      <c r="KL11" s="27">
        <v>818543.96</v>
      </c>
      <c r="KM11" s="121"/>
      <c r="KN11" s="27">
        <v>120695400</v>
      </c>
      <c r="KO11" s="27">
        <v>93004198</v>
      </c>
      <c r="KP11" s="115"/>
      <c r="KQ11" s="28">
        <v>18976035.379999999</v>
      </c>
      <c r="KR11" s="28">
        <v>3978147.8399999999</v>
      </c>
      <c r="KS11" s="118"/>
      <c r="KT11" s="27">
        <v>364737010.74000001</v>
      </c>
      <c r="KU11" s="27">
        <v>77732377.469999999</v>
      </c>
      <c r="KV11" s="121"/>
      <c r="KW11" s="26">
        <v>72398077.180000007</v>
      </c>
      <c r="KX11" s="26">
        <v>21361093.649999999</v>
      </c>
      <c r="KY11" s="121"/>
      <c r="KZ11" s="24"/>
      <c r="LA11" s="24"/>
      <c r="LB11" s="121"/>
      <c r="LC11" s="25"/>
      <c r="LD11" s="25"/>
      <c r="LE11" s="121"/>
      <c r="LF11" s="23">
        <v>75000000</v>
      </c>
      <c r="LG11" s="27">
        <v>40151209.350000001</v>
      </c>
      <c r="LH11" s="118"/>
      <c r="LI11" s="53"/>
      <c r="LJ11" s="27"/>
      <c r="LK11" s="121"/>
      <c r="LL11" s="25"/>
      <c r="LM11" s="25"/>
      <c r="LN11" s="121"/>
      <c r="LO11" s="27"/>
      <c r="LP11" s="27"/>
      <c r="LQ11" s="121"/>
      <c r="LR11" s="24"/>
      <c r="LS11" s="24"/>
      <c r="LT11" s="121"/>
      <c r="LU11" s="27"/>
      <c r="LV11" s="27"/>
      <c r="LW11" s="121"/>
      <c r="LX11" s="23"/>
      <c r="LY11" s="23"/>
      <c r="LZ11" s="130"/>
      <c r="MA11" s="9"/>
      <c r="MB11" s="9"/>
      <c r="MC11" s="9"/>
      <c r="MD11" s="7"/>
      <c r="ME11" s="7"/>
      <c r="MF11" s="9"/>
      <c r="MG11" s="9"/>
      <c r="MH11" s="9"/>
      <c r="MI11" s="9"/>
      <c r="MJ11" s="9"/>
      <c r="MK11" s="9"/>
      <c r="ML11" s="9"/>
      <c r="MM11" s="9"/>
      <c r="MN11" s="7"/>
      <c r="MO11" s="9"/>
      <c r="MP11" s="9"/>
      <c r="MQ11" s="9"/>
      <c r="MR11" s="7"/>
      <c r="MS11" s="9"/>
      <c r="MT11" s="7"/>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3"/>
      <c r="PY11" s="3"/>
      <c r="PZ11" s="3"/>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row>
    <row r="12" spans="1:743" x14ac:dyDescent="0.25">
      <c r="A12" s="45" t="s">
        <v>140</v>
      </c>
      <c r="B12" s="29">
        <f t="shared" si="0"/>
        <v>2674003735.1700001</v>
      </c>
      <c r="C12" s="29">
        <f t="shared" si="1"/>
        <v>1872119311.1599998</v>
      </c>
      <c r="D12" s="21">
        <f t="shared" si="2"/>
        <v>508358928.62</v>
      </c>
      <c r="E12" s="21">
        <f t="shared" si="3"/>
        <v>383934357.62</v>
      </c>
      <c r="F12" s="23">
        <v>355357600</v>
      </c>
      <c r="G12" s="40">
        <v>266518201</v>
      </c>
      <c r="H12" s="118"/>
      <c r="I12" s="23">
        <f>10660640
+142340688.62</f>
        <v>153001328.62</v>
      </c>
      <c r="J12" s="39">
        <v>117416156.62</v>
      </c>
      <c r="K12" s="118"/>
      <c r="L12" s="39"/>
      <c r="M12" s="39"/>
      <c r="N12" s="147"/>
      <c r="O12" s="29">
        <f t="shared" si="4"/>
        <v>1367888706.5900002</v>
      </c>
      <c r="P12" s="29">
        <f t="shared" si="5"/>
        <v>942759381.51999998</v>
      </c>
      <c r="Q12" s="23"/>
      <c r="R12" s="25"/>
      <c r="S12" s="118"/>
      <c r="T12" s="25"/>
      <c r="U12" s="25"/>
      <c r="V12" s="118"/>
      <c r="W12" s="25"/>
      <c r="X12" s="25"/>
      <c r="Y12" s="118"/>
      <c r="Z12" s="23"/>
      <c r="AA12" s="23"/>
      <c r="AB12" s="118"/>
      <c r="AC12" s="28"/>
      <c r="AD12" s="28"/>
      <c r="AE12" s="121"/>
      <c r="AF12" s="23">
        <v>3680081.8</v>
      </c>
      <c r="AG12" s="23">
        <v>2760061.32</v>
      </c>
      <c r="AH12" s="118"/>
      <c r="AI12" s="23">
        <v>15283423</v>
      </c>
      <c r="AJ12" s="23">
        <v>11462567</v>
      </c>
      <c r="AK12" s="118"/>
      <c r="AL12" s="23">
        <v>7567526.7699999996</v>
      </c>
      <c r="AM12" s="27">
        <v>5675645.0700000003</v>
      </c>
      <c r="AN12" s="118"/>
      <c r="AO12" s="23">
        <v>12393000</v>
      </c>
      <c r="AP12" s="27">
        <v>10709534.77</v>
      </c>
      <c r="AQ12" s="118"/>
      <c r="AR12" s="28"/>
      <c r="AS12" s="28"/>
      <c r="AT12" s="118"/>
      <c r="AU12" s="28">
        <v>7800000</v>
      </c>
      <c r="AV12" s="28"/>
      <c r="AW12" s="118"/>
      <c r="AX12" s="28"/>
      <c r="AY12" s="28"/>
      <c r="AZ12" s="118"/>
      <c r="BA12" s="44">
        <v>15000000.000000002</v>
      </c>
      <c r="BB12" s="23">
        <v>10180764.710000001</v>
      </c>
      <c r="BC12" s="118"/>
      <c r="BD12" s="23">
        <v>42484019.93</v>
      </c>
      <c r="BE12" s="23">
        <v>20969624.120000001</v>
      </c>
      <c r="BF12" s="118"/>
      <c r="BG12" s="23">
        <v>2321865</v>
      </c>
      <c r="BH12" s="23">
        <v>2321865</v>
      </c>
      <c r="BI12" s="118"/>
      <c r="BJ12" s="38">
        <v>260588819.86000001</v>
      </c>
      <c r="BK12" s="23">
        <v>151141504.68000001</v>
      </c>
      <c r="BL12" s="118"/>
      <c r="BM12" s="23"/>
      <c r="BN12" s="27"/>
      <c r="BO12" s="118"/>
      <c r="BP12" s="23">
        <v>2558754</v>
      </c>
      <c r="BQ12" s="27">
        <v>1919065.5</v>
      </c>
      <c r="BR12" s="118"/>
      <c r="BS12" s="23">
        <v>45167601.189999998</v>
      </c>
      <c r="BT12" s="27">
        <f>7846598.94+15393512.83</f>
        <v>23240111.77</v>
      </c>
      <c r="BU12" s="118"/>
      <c r="BV12" s="23"/>
      <c r="BW12" s="23"/>
      <c r="BX12" s="118"/>
      <c r="BY12" s="23">
        <v>100405699.2</v>
      </c>
      <c r="BZ12" s="27">
        <v>99182103.370000005</v>
      </c>
      <c r="CA12" s="118"/>
      <c r="CB12" s="31"/>
      <c r="CC12" s="31"/>
      <c r="CD12" s="118"/>
      <c r="CE12" s="23"/>
      <c r="CF12" s="23"/>
      <c r="CG12" s="118"/>
      <c r="CH12" s="28"/>
      <c r="CI12" s="28"/>
      <c r="CJ12" s="118"/>
      <c r="CK12" s="23"/>
      <c r="CL12" s="27"/>
      <c r="CM12" s="118"/>
      <c r="CN12" s="23">
        <v>9072683.5</v>
      </c>
      <c r="CO12" s="27">
        <v>6327290.71</v>
      </c>
      <c r="CP12" s="118"/>
      <c r="CQ12" s="28">
        <v>32102.26</v>
      </c>
      <c r="CR12" s="28">
        <v>32102.26</v>
      </c>
      <c r="CS12" s="118"/>
      <c r="CT12" s="28"/>
      <c r="CU12" s="28"/>
      <c r="CV12" s="118"/>
      <c r="CW12" s="23">
        <v>17545454.539999999</v>
      </c>
      <c r="CX12" s="27">
        <v>17545454.539999999</v>
      </c>
      <c r="CY12" s="118"/>
      <c r="CZ12" s="28"/>
      <c r="DA12" s="28"/>
      <c r="DB12" s="118"/>
      <c r="DC12" s="23">
        <v>13523448.1</v>
      </c>
      <c r="DD12" s="23">
        <v>12736692.91</v>
      </c>
      <c r="DE12" s="118"/>
      <c r="DF12" s="23">
        <v>889135.24</v>
      </c>
      <c r="DG12" s="23">
        <v>831978.51</v>
      </c>
      <c r="DH12" s="118"/>
      <c r="DI12" s="23">
        <v>1904016.13</v>
      </c>
      <c r="DJ12" s="27">
        <v>1904016.12</v>
      </c>
      <c r="DK12" s="118"/>
      <c r="DL12" s="27">
        <v>2518871.04</v>
      </c>
      <c r="DM12" s="27">
        <v>1416864.96</v>
      </c>
      <c r="DN12" s="140"/>
      <c r="DO12" s="27"/>
      <c r="DP12" s="27"/>
      <c r="DQ12" s="132"/>
      <c r="DR12" s="23"/>
      <c r="DS12" s="23"/>
      <c r="DT12" s="118"/>
      <c r="DU12" s="44">
        <v>9252630.0899999999</v>
      </c>
      <c r="DV12" s="27">
        <v>6296972.1399999997</v>
      </c>
      <c r="DW12" s="118"/>
      <c r="DX12" s="23"/>
      <c r="DY12" s="27"/>
      <c r="DZ12" s="118"/>
      <c r="EA12" s="23"/>
      <c r="EB12" s="23"/>
      <c r="EC12" s="115"/>
      <c r="ED12" s="23"/>
      <c r="EE12" s="23"/>
      <c r="EF12" s="118"/>
      <c r="EG12" s="23"/>
      <c r="EH12" s="23"/>
      <c r="EI12" s="118"/>
      <c r="EJ12" s="23"/>
      <c r="EK12" s="27"/>
      <c r="EL12" s="118"/>
      <c r="EM12" s="27"/>
      <c r="EN12" s="27"/>
      <c r="EO12" s="118"/>
      <c r="EP12" s="23"/>
      <c r="EQ12" s="27"/>
      <c r="ER12" s="115"/>
      <c r="ES12" s="28"/>
      <c r="ET12" s="28"/>
      <c r="EU12" s="118"/>
      <c r="EV12" s="27">
        <v>289381</v>
      </c>
      <c r="EW12" s="27">
        <v>289381</v>
      </c>
      <c r="EX12" s="118"/>
      <c r="EY12" s="23"/>
      <c r="EZ12" s="23"/>
      <c r="FA12" s="118"/>
      <c r="FB12" s="23">
        <v>22364098</v>
      </c>
      <c r="FC12" s="27">
        <v>16773073</v>
      </c>
      <c r="FD12" s="118"/>
      <c r="FE12" s="23"/>
      <c r="FF12" s="23"/>
      <c r="FG12" s="115"/>
      <c r="FH12" s="23"/>
      <c r="FI12" s="23"/>
      <c r="FJ12" s="118"/>
      <c r="FK12" s="23"/>
      <c r="FL12" s="23"/>
      <c r="FM12" s="115"/>
      <c r="FN12" s="28">
        <v>3437468.68</v>
      </c>
      <c r="FO12" s="28">
        <v>1031226.56</v>
      </c>
      <c r="FP12" s="118"/>
      <c r="FQ12" s="23">
        <v>4500000</v>
      </c>
      <c r="FR12" s="23">
        <v>2107949.8200000003</v>
      </c>
      <c r="FS12" s="115"/>
      <c r="FT12" s="23"/>
      <c r="FU12" s="23"/>
      <c r="FV12" s="115"/>
      <c r="FW12" s="23"/>
      <c r="FX12" s="23"/>
      <c r="FY12" s="115"/>
      <c r="FZ12" s="27">
        <v>1100000</v>
      </c>
      <c r="GA12" s="27">
        <v>1100000</v>
      </c>
      <c r="GB12" s="115"/>
      <c r="GC12" s="31"/>
      <c r="GD12" s="31"/>
      <c r="GE12" s="118"/>
      <c r="GF12" s="35"/>
      <c r="GG12" s="34"/>
      <c r="GH12" s="115"/>
      <c r="GI12" s="23"/>
      <c r="GJ12" s="23"/>
      <c r="GK12" s="115"/>
      <c r="GL12" s="31"/>
      <c r="GM12" s="31"/>
      <c r="GN12" s="118"/>
      <c r="GO12" s="23"/>
      <c r="GP12" s="23"/>
      <c r="GQ12" s="115"/>
      <c r="GR12" s="23">
        <v>746496000</v>
      </c>
      <c r="GS12" s="27">
        <v>519603891.88</v>
      </c>
      <c r="GT12" s="115"/>
      <c r="GU12" s="23"/>
      <c r="GV12" s="23"/>
      <c r="GW12" s="118"/>
      <c r="GX12" s="31"/>
      <c r="GY12" s="31"/>
      <c r="GZ12" s="118"/>
      <c r="HA12" s="23"/>
      <c r="HB12" s="27"/>
      <c r="HC12" s="137"/>
      <c r="HD12" s="33"/>
      <c r="HE12" s="33"/>
      <c r="HF12" s="121"/>
      <c r="HG12" s="32">
        <v>16506112.23</v>
      </c>
      <c r="HH12" s="32">
        <v>12053738.23</v>
      </c>
      <c r="HI12" s="118"/>
      <c r="HJ12" s="28">
        <v>166728.4</v>
      </c>
      <c r="HK12" s="28">
        <v>121754.93</v>
      </c>
      <c r="HL12" s="118"/>
      <c r="HM12" s="23"/>
      <c r="HN12" s="23"/>
      <c r="HO12" s="118"/>
      <c r="HP12" s="23"/>
      <c r="HQ12" s="23"/>
      <c r="HR12" s="115"/>
      <c r="HS12" s="23">
        <v>3039786.63</v>
      </c>
      <c r="HT12" s="23">
        <v>3024146.64</v>
      </c>
      <c r="HU12" s="118"/>
      <c r="HV12" s="31"/>
      <c r="HW12" s="31"/>
      <c r="HX12" s="118"/>
      <c r="HY12" s="31"/>
      <c r="HZ12" s="31"/>
      <c r="IA12" s="118"/>
      <c r="IB12" s="42"/>
      <c r="IC12" s="27"/>
      <c r="ID12" s="132"/>
      <c r="IE12" s="23"/>
      <c r="IF12" s="67"/>
      <c r="IG12" s="134"/>
      <c r="IH12" s="23"/>
      <c r="II12" s="23"/>
      <c r="IJ12" s="132"/>
      <c r="IK12" s="30">
        <f t="shared" si="6"/>
        <v>564952483.03000009</v>
      </c>
      <c r="IL12" s="30">
        <f t="shared" si="7"/>
        <v>423298687.57999998</v>
      </c>
      <c r="IM12" s="42">
        <v>263642946</v>
      </c>
      <c r="IN12" s="23">
        <v>197158715.5</v>
      </c>
      <c r="IO12" s="115"/>
      <c r="IP12" s="42">
        <v>2901732</v>
      </c>
      <c r="IQ12" s="27">
        <v>2162613</v>
      </c>
      <c r="IR12" s="115"/>
      <c r="IS12" s="42">
        <v>274605794</v>
      </c>
      <c r="IT12" s="27">
        <v>205954345</v>
      </c>
      <c r="IU12" s="115"/>
      <c r="IV12" s="23"/>
      <c r="IW12" s="23"/>
      <c r="IX12" s="115"/>
      <c r="IY12" s="23">
        <v>2806436.16</v>
      </c>
      <c r="IZ12" s="23">
        <v>238299.74</v>
      </c>
      <c r="JA12" s="115"/>
      <c r="JB12" s="23"/>
      <c r="JC12" s="23"/>
      <c r="JD12" s="115"/>
      <c r="JE12" s="23">
        <v>2406675</v>
      </c>
      <c r="JF12" s="23">
        <v>1786288</v>
      </c>
      <c r="JG12" s="115"/>
      <c r="JH12" s="27">
        <v>5762868.9100000001</v>
      </c>
      <c r="JI12" s="27">
        <v>3993869.52</v>
      </c>
      <c r="JJ12" s="115"/>
      <c r="JK12" s="42">
        <v>9269630.6899999995</v>
      </c>
      <c r="JL12" s="27">
        <v>9269630.6899999995</v>
      </c>
      <c r="JM12" s="115"/>
      <c r="JN12" s="27">
        <v>204120</v>
      </c>
      <c r="JO12" s="27">
        <v>204120</v>
      </c>
      <c r="JP12" s="115"/>
      <c r="JQ12" s="23">
        <v>31353.200000000001</v>
      </c>
      <c r="JR12" s="23">
        <v>0</v>
      </c>
      <c r="JS12" s="115"/>
      <c r="JT12" s="23">
        <v>1917687.87</v>
      </c>
      <c r="JU12" s="23">
        <v>1450806.13</v>
      </c>
      <c r="JV12" s="115"/>
      <c r="JW12" s="23">
        <v>1403239.2</v>
      </c>
      <c r="JX12" s="23">
        <v>1080000</v>
      </c>
      <c r="JY12" s="115"/>
      <c r="JZ12" s="23"/>
      <c r="KA12" s="27"/>
      <c r="KB12" s="115"/>
      <c r="KC12" s="23"/>
      <c r="KD12" s="23"/>
      <c r="KE12" s="115"/>
      <c r="KF12" s="23"/>
      <c r="KG12" s="23"/>
      <c r="KH12" s="115"/>
      <c r="KI12" s="29">
        <f t="shared" si="8"/>
        <v>232803616.93000001</v>
      </c>
      <c r="KJ12" s="29">
        <f t="shared" si="9"/>
        <v>122126884.44</v>
      </c>
      <c r="KK12" s="27">
        <v>782955.91</v>
      </c>
      <c r="KL12" s="27">
        <v>195738.98</v>
      </c>
      <c r="KM12" s="121"/>
      <c r="KN12" s="27">
        <v>25935840</v>
      </c>
      <c r="KO12" s="27">
        <v>19530000</v>
      </c>
      <c r="KP12" s="115"/>
      <c r="KQ12" s="28">
        <v>2780072.48</v>
      </c>
      <c r="KR12" s="28">
        <v>188850.12</v>
      </c>
      <c r="KS12" s="118"/>
      <c r="KT12" s="27"/>
      <c r="KU12" s="27"/>
      <c r="KV12" s="121"/>
      <c r="KW12" s="26"/>
      <c r="KX12" s="26"/>
      <c r="KY12" s="121"/>
      <c r="KZ12" s="24"/>
      <c r="LA12" s="24"/>
      <c r="LB12" s="121"/>
      <c r="LC12" s="25">
        <v>107829569.53</v>
      </c>
      <c r="LD12" s="25">
        <v>32348870.859999999</v>
      </c>
      <c r="LE12" s="121"/>
      <c r="LF12" s="23"/>
      <c r="LG12" s="27"/>
      <c r="LH12" s="118"/>
      <c r="LI12" s="53">
        <v>74475179.010000005</v>
      </c>
      <c r="LJ12" s="27">
        <v>65063424.479999997</v>
      </c>
      <c r="LK12" s="121"/>
      <c r="LL12" s="25"/>
      <c r="LM12" s="25"/>
      <c r="LN12" s="121"/>
      <c r="LO12" s="27">
        <f>5000000
+16000000</f>
        <v>21000000</v>
      </c>
      <c r="LP12" s="27">
        <v>4800000</v>
      </c>
      <c r="LQ12" s="121"/>
      <c r="LR12" s="24"/>
      <c r="LS12" s="24"/>
      <c r="LT12" s="121"/>
      <c r="LU12" s="27"/>
      <c r="LV12" s="27"/>
      <c r="LW12" s="121"/>
      <c r="LX12" s="23"/>
      <c r="LY12" s="23"/>
      <c r="LZ12" s="130"/>
      <c r="MA12" s="9"/>
      <c r="MB12" s="9"/>
      <c r="MC12" s="9"/>
      <c r="MD12" s="7"/>
      <c r="ME12" s="7"/>
      <c r="MF12" s="9"/>
      <c r="MG12" s="9"/>
      <c r="MH12" s="9"/>
      <c r="MI12" s="9"/>
      <c r="MJ12" s="9"/>
      <c r="MK12" s="9"/>
      <c r="ML12" s="9"/>
      <c r="MM12" s="9"/>
      <c r="MN12" s="7"/>
      <c r="MO12" s="9"/>
      <c r="MP12" s="9"/>
      <c r="MQ12" s="9"/>
      <c r="MR12" s="7"/>
      <c r="MS12" s="9"/>
      <c r="MT12" s="7"/>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3"/>
      <c r="PY12" s="3"/>
      <c r="PZ12" s="3"/>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row>
    <row r="13" spans="1:743" x14ac:dyDescent="0.25">
      <c r="A13" s="45" t="s">
        <v>139</v>
      </c>
      <c r="B13" s="29">
        <f t="shared" si="0"/>
        <v>899621892.29999983</v>
      </c>
      <c r="C13" s="29">
        <f t="shared" si="1"/>
        <v>494153986.90999997</v>
      </c>
      <c r="D13" s="21">
        <f t="shared" si="2"/>
        <v>197364568.37</v>
      </c>
      <c r="E13" s="21">
        <f t="shared" si="3"/>
        <v>149573068.37</v>
      </c>
      <c r="F13" s="23">
        <v>168321100</v>
      </c>
      <c r="G13" s="40">
        <v>126240826</v>
      </c>
      <c r="H13" s="118"/>
      <c r="I13" s="23">
        <f>6198553
+22844915.37</f>
        <v>29043468.370000001</v>
      </c>
      <c r="J13" s="39">
        <v>23332242.370000001</v>
      </c>
      <c r="K13" s="118"/>
      <c r="L13" s="39"/>
      <c r="M13" s="39"/>
      <c r="N13" s="147"/>
      <c r="O13" s="29">
        <f t="shared" si="4"/>
        <v>417207318.44999993</v>
      </c>
      <c r="P13" s="29">
        <f t="shared" si="5"/>
        <v>124884256.20999999</v>
      </c>
      <c r="Q13" s="23"/>
      <c r="R13" s="27"/>
      <c r="S13" s="118"/>
      <c r="T13" s="27">
        <v>2502919.2000000002</v>
      </c>
      <c r="U13" s="27">
        <v>2502919.2000000002</v>
      </c>
      <c r="V13" s="118"/>
      <c r="W13" s="27"/>
      <c r="X13" s="27"/>
      <c r="Y13" s="118"/>
      <c r="Z13" s="23"/>
      <c r="AA13" s="23"/>
      <c r="AB13" s="118"/>
      <c r="AC13" s="28"/>
      <c r="AD13" s="28"/>
      <c r="AE13" s="121"/>
      <c r="AF13" s="23">
        <v>1857226.13</v>
      </c>
      <c r="AG13" s="23">
        <v>1392919.58</v>
      </c>
      <c r="AH13" s="118"/>
      <c r="AI13" s="23">
        <v>4836526</v>
      </c>
      <c r="AJ13" s="23">
        <v>3627394</v>
      </c>
      <c r="AK13" s="118"/>
      <c r="AL13" s="23">
        <v>1869792.04</v>
      </c>
      <c r="AM13" s="27">
        <v>1132740</v>
      </c>
      <c r="AN13" s="118"/>
      <c r="AO13" s="23"/>
      <c r="AP13" s="27"/>
      <c r="AQ13" s="118"/>
      <c r="AR13" s="28"/>
      <c r="AS13" s="28"/>
      <c r="AT13" s="118"/>
      <c r="AU13" s="28"/>
      <c r="AV13" s="28"/>
      <c r="AW13" s="118"/>
      <c r="AX13" s="28"/>
      <c r="AY13" s="28"/>
      <c r="AZ13" s="118"/>
      <c r="BA13" s="44">
        <v>11998065.689999999</v>
      </c>
      <c r="BB13" s="23">
        <v>3436234.55</v>
      </c>
      <c r="BC13" s="118"/>
      <c r="BD13" s="23">
        <v>16678382.380000001</v>
      </c>
      <c r="BE13" s="23">
        <v>7276515.7599999998</v>
      </c>
      <c r="BF13" s="118"/>
      <c r="BG13" s="23">
        <v>680400</v>
      </c>
      <c r="BH13" s="23">
        <v>680399.99</v>
      </c>
      <c r="BI13" s="118"/>
      <c r="BJ13" s="38"/>
      <c r="BK13" s="23"/>
      <c r="BL13" s="118"/>
      <c r="BM13" s="23"/>
      <c r="BN13" s="27"/>
      <c r="BO13" s="118"/>
      <c r="BP13" s="23">
        <v>1210498</v>
      </c>
      <c r="BQ13" s="27">
        <v>907873.5</v>
      </c>
      <c r="BR13" s="118"/>
      <c r="BS13" s="23"/>
      <c r="BT13" s="27"/>
      <c r="BU13" s="118"/>
      <c r="BV13" s="23">
        <v>45000000</v>
      </c>
      <c r="BW13" s="23">
        <v>42009510.609999999</v>
      </c>
      <c r="BX13" s="118"/>
      <c r="BY13" s="23">
        <v>4465000</v>
      </c>
      <c r="BZ13" s="27">
        <v>0</v>
      </c>
      <c r="CA13" s="118"/>
      <c r="CB13" s="31"/>
      <c r="CC13" s="31"/>
      <c r="CD13" s="118"/>
      <c r="CE13" s="23"/>
      <c r="CF13" s="27"/>
      <c r="CG13" s="118"/>
      <c r="CH13" s="28"/>
      <c r="CI13" s="28"/>
      <c r="CJ13" s="118"/>
      <c r="CK13" s="23"/>
      <c r="CL13" s="27"/>
      <c r="CM13" s="118"/>
      <c r="CN13" s="23"/>
      <c r="CO13" s="27"/>
      <c r="CP13" s="118"/>
      <c r="CQ13" s="28"/>
      <c r="CR13" s="28"/>
      <c r="CS13" s="118"/>
      <c r="CT13" s="28"/>
      <c r="CU13" s="28"/>
      <c r="CV13" s="118"/>
      <c r="CW13" s="23"/>
      <c r="CX13" s="27"/>
      <c r="CY13" s="118"/>
      <c r="CZ13" s="28"/>
      <c r="DA13" s="28"/>
      <c r="DB13" s="118"/>
      <c r="DC13" s="23">
        <v>8848524.5999999996</v>
      </c>
      <c r="DD13" s="23">
        <v>4500000</v>
      </c>
      <c r="DE13" s="118"/>
      <c r="DF13" s="23"/>
      <c r="DG13" s="27"/>
      <c r="DH13" s="118"/>
      <c r="DI13" s="27">
        <v>1963764.81</v>
      </c>
      <c r="DJ13" s="27">
        <v>1963764.81</v>
      </c>
      <c r="DK13" s="118"/>
      <c r="DL13" s="27">
        <v>859758.39</v>
      </c>
      <c r="DM13" s="27">
        <v>859758.39</v>
      </c>
      <c r="DN13" s="140"/>
      <c r="DO13" s="27"/>
      <c r="DP13" s="27"/>
      <c r="DQ13" s="132"/>
      <c r="DR13" s="23"/>
      <c r="DS13" s="23"/>
      <c r="DT13" s="118"/>
      <c r="DU13" s="44">
        <v>3320282.49</v>
      </c>
      <c r="DV13" s="27">
        <v>3005656.69</v>
      </c>
      <c r="DW13" s="118"/>
      <c r="DX13" s="23"/>
      <c r="DY13" s="27"/>
      <c r="DZ13" s="118"/>
      <c r="EA13" s="23"/>
      <c r="EB13" s="23"/>
      <c r="EC13" s="115"/>
      <c r="ED13" s="23"/>
      <c r="EE13" s="23"/>
      <c r="EF13" s="118"/>
      <c r="EG13" s="23"/>
      <c r="EH13" s="23"/>
      <c r="EI13" s="118"/>
      <c r="EJ13" s="23"/>
      <c r="EK13" s="27"/>
      <c r="EL13" s="118"/>
      <c r="EM13" s="27"/>
      <c r="EN13" s="27"/>
      <c r="EO13" s="118"/>
      <c r="EP13" s="23"/>
      <c r="EQ13" s="27"/>
      <c r="ER13" s="115"/>
      <c r="ES13" s="28"/>
      <c r="ET13" s="28"/>
      <c r="EU13" s="118"/>
      <c r="EV13" s="27">
        <v>112495</v>
      </c>
      <c r="EW13" s="27">
        <v>112495</v>
      </c>
      <c r="EX13" s="118"/>
      <c r="EY13" s="23"/>
      <c r="EZ13" s="27"/>
      <c r="FA13" s="118"/>
      <c r="FB13" s="23">
        <v>4256143</v>
      </c>
      <c r="FC13" s="66">
        <v>3192108</v>
      </c>
      <c r="FD13" s="118"/>
      <c r="FE13" s="23"/>
      <c r="FF13" s="23"/>
      <c r="FG13" s="115"/>
      <c r="FH13" s="23"/>
      <c r="FI13" s="23"/>
      <c r="FJ13" s="118"/>
      <c r="FK13" s="23"/>
      <c r="FL13" s="23"/>
      <c r="FM13" s="115"/>
      <c r="FN13" s="31"/>
      <c r="FO13" s="31"/>
      <c r="FP13" s="118"/>
      <c r="FQ13" s="23"/>
      <c r="FR13" s="23"/>
      <c r="FS13" s="115"/>
      <c r="FT13" s="23">
        <v>400000</v>
      </c>
      <c r="FU13" s="23">
        <v>0</v>
      </c>
      <c r="FV13" s="115"/>
      <c r="FW13" s="23">
        <v>2213000</v>
      </c>
      <c r="FX13" s="23">
        <v>1951795.85</v>
      </c>
      <c r="FY13" s="115"/>
      <c r="FZ13" s="27"/>
      <c r="GA13" s="27"/>
      <c r="GB13" s="115"/>
      <c r="GC13" s="31"/>
      <c r="GD13" s="31"/>
      <c r="GE13" s="118"/>
      <c r="GF13" s="35"/>
      <c r="GG13" s="34"/>
      <c r="GH13" s="115"/>
      <c r="GI13" s="23"/>
      <c r="GJ13" s="23"/>
      <c r="GK13" s="115"/>
      <c r="GL13" s="31"/>
      <c r="GM13" s="31"/>
      <c r="GN13" s="118"/>
      <c r="GO13" s="23">
        <f>5192365.28+298942175.44</f>
        <v>304134540.71999997</v>
      </c>
      <c r="GP13" s="23">
        <v>46332170.280000001</v>
      </c>
      <c r="GQ13" s="115"/>
      <c r="GR13" s="23"/>
      <c r="GS13" s="27"/>
      <c r="GT13" s="115"/>
      <c r="GU13" s="23"/>
      <c r="GV13" s="23"/>
      <c r="GW13" s="118"/>
      <c r="GX13" s="31"/>
      <c r="GY13" s="31"/>
      <c r="GZ13" s="118"/>
      <c r="HA13" s="23"/>
      <c r="HB13" s="27"/>
      <c r="HC13" s="137"/>
      <c r="HD13" s="33"/>
      <c r="HE13" s="33"/>
      <c r="HF13" s="121"/>
      <c r="HG13" s="32"/>
      <c r="HH13" s="32"/>
      <c r="HI13" s="118"/>
      <c r="HJ13" s="28"/>
      <c r="HK13" s="28"/>
      <c r="HL13" s="118"/>
      <c r="HM13" s="23"/>
      <c r="HN13" s="23"/>
      <c r="HO13" s="118"/>
      <c r="HP13" s="23"/>
      <c r="HQ13" s="23"/>
      <c r="HR13" s="115"/>
      <c r="HS13" s="23"/>
      <c r="HT13" s="23"/>
      <c r="HU13" s="118"/>
      <c r="HV13" s="31"/>
      <c r="HW13" s="31"/>
      <c r="HX13" s="118"/>
      <c r="HY13" s="31"/>
      <c r="HZ13" s="31"/>
      <c r="IA13" s="118"/>
      <c r="IB13" s="42"/>
      <c r="IC13" s="27"/>
      <c r="ID13" s="132"/>
      <c r="IE13" s="23"/>
      <c r="IF13" s="27"/>
      <c r="IG13" s="134"/>
      <c r="IH13" s="23"/>
      <c r="II13" s="23"/>
      <c r="IJ13" s="132"/>
      <c r="IK13" s="30">
        <f t="shared" si="6"/>
        <v>246875957.05000001</v>
      </c>
      <c r="IL13" s="30">
        <f t="shared" si="7"/>
        <v>186545210.36000001</v>
      </c>
      <c r="IM13" s="42">
        <v>100246326</v>
      </c>
      <c r="IN13" s="23">
        <v>75116617</v>
      </c>
      <c r="IO13" s="115"/>
      <c r="IP13" s="42"/>
      <c r="IQ13" s="27"/>
      <c r="IR13" s="115"/>
      <c r="IS13" s="23">
        <v>126316937</v>
      </c>
      <c r="IT13" s="27">
        <v>94737704</v>
      </c>
      <c r="IU13" s="115"/>
      <c r="IV13" s="23"/>
      <c r="IW13" s="23"/>
      <c r="IX13" s="115"/>
      <c r="IY13" s="23">
        <v>843384.96</v>
      </c>
      <c r="IZ13" s="23">
        <v>83201.02</v>
      </c>
      <c r="JA13" s="115"/>
      <c r="JB13" s="23"/>
      <c r="JC13" s="23"/>
      <c r="JD13" s="115"/>
      <c r="JE13" s="23">
        <v>1058937</v>
      </c>
      <c r="JF13" s="23">
        <v>705958</v>
      </c>
      <c r="JG13" s="115"/>
      <c r="JH13" s="23">
        <v>1742496.18</v>
      </c>
      <c r="JI13" s="27">
        <v>1063965.69</v>
      </c>
      <c r="JJ13" s="115"/>
      <c r="JK13" s="23">
        <v>14022660.960000001</v>
      </c>
      <c r="JL13" s="23">
        <v>13064998</v>
      </c>
      <c r="JM13" s="115"/>
      <c r="JN13" s="23">
        <v>56700</v>
      </c>
      <c r="JO13" s="23">
        <v>56700</v>
      </c>
      <c r="JP13" s="115"/>
      <c r="JQ13" s="23">
        <v>15235.5</v>
      </c>
      <c r="JR13" s="23">
        <v>0</v>
      </c>
      <c r="JS13" s="115"/>
      <c r="JT13" s="23">
        <v>624892.84</v>
      </c>
      <c r="JU13" s="23">
        <v>452367.84</v>
      </c>
      <c r="JV13" s="115"/>
      <c r="JW13" s="23">
        <v>140323.92000000001</v>
      </c>
      <c r="JX13" s="23">
        <v>130000</v>
      </c>
      <c r="JY13" s="115"/>
      <c r="JZ13" s="23"/>
      <c r="KA13" s="27"/>
      <c r="KB13" s="115"/>
      <c r="KC13" s="23">
        <v>1731600</v>
      </c>
      <c r="KD13" s="23">
        <v>1057236.1200000001</v>
      </c>
      <c r="KE13" s="115"/>
      <c r="KF13" s="23">
        <v>76462.69</v>
      </c>
      <c r="KG13" s="23">
        <v>76462.69</v>
      </c>
      <c r="KH13" s="115"/>
      <c r="KI13" s="29">
        <f t="shared" si="8"/>
        <v>38174048.43</v>
      </c>
      <c r="KJ13" s="29">
        <f t="shared" si="9"/>
        <v>33151451.969999999</v>
      </c>
      <c r="KK13" s="27">
        <v>213533.43</v>
      </c>
      <c r="KL13" s="27">
        <v>53383.360000000001</v>
      </c>
      <c r="KM13" s="121"/>
      <c r="KN13" s="27">
        <v>9608760</v>
      </c>
      <c r="KO13" s="27">
        <v>7206570</v>
      </c>
      <c r="KP13" s="115"/>
      <c r="KQ13" s="28">
        <v>1351755</v>
      </c>
      <c r="KR13" s="28">
        <v>132120.49</v>
      </c>
      <c r="KS13" s="118"/>
      <c r="KT13" s="27"/>
      <c r="KU13" s="27"/>
      <c r="KV13" s="121"/>
      <c r="KW13" s="26"/>
      <c r="KX13" s="26"/>
      <c r="KY13" s="121"/>
      <c r="KZ13" s="24"/>
      <c r="LA13" s="24"/>
      <c r="LB13" s="121"/>
      <c r="LC13" s="25"/>
      <c r="LD13" s="25"/>
      <c r="LE13" s="121"/>
      <c r="LF13" s="23">
        <v>25000000</v>
      </c>
      <c r="LG13" s="27">
        <v>24360518.239999998</v>
      </c>
      <c r="LH13" s="118"/>
      <c r="LI13" s="53"/>
      <c r="LJ13" s="27"/>
      <c r="LK13" s="121"/>
      <c r="LL13" s="25"/>
      <c r="LM13" s="25"/>
      <c r="LN13" s="121"/>
      <c r="LO13" s="27">
        <v>2000000</v>
      </c>
      <c r="LP13" s="27">
        <v>1398859.88</v>
      </c>
      <c r="LQ13" s="121"/>
      <c r="LR13" s="24"/>
      <c r="LS13" s="24"/>
      <c r="LT13" s="121"/>
      <c r="LU13" s="27"/>
      <c r="LV13" s="27"/>
      <c r="LW13" s="121"/>
      <c r="LX13" s="23"/>
      <c r="LY13" s="23"/>
      <c r="LZ13" s="130"/>
      <c r="MA13" s="9"/>
      <c r="MB13" s="9"/>
      <c r="MC13" s="9"/>
      <c r="MD13" s="7"/>
      <c r="ME13" s="7"/>
      <c r="MF13" s="9"/>
      <c r="MG13" s="9"/>
      <c r="MH13" s="9"/>
      <c r="MI13" s="9"/>
      <c r="MJ13" s="9"/>
      <c r="MK13" s="9"/>
      <c r="ML13" s="9"/>
      <c r="MM13" s="9"/>
      <c r="MN13" s="7"/>
      <c r="MO13" s="9"/>
      <c r="MP13" s="9"/>
      <c r="MQ13" s="9"/>
      <c r="MR13" s="7"/>
      <c r="MS13" s="9"/>
      <c r="MT13" s="7"/>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3"/>
      <c r="PY13" s="3"/>
      <c r="PZ13" s="3"/>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row>
    <row r="14" spans="1:743" x14ac:dyDescent="0.25">
      <c r="A14" s="45" t="s">
        <v>138</v>
      </c>
      <c r="B14" s="29">
        <f t="shared" si="0"/>
        <v>562367911.37</v>
      </c>
      <c r="C14" s="29">
        <f t="shared" si="1"/>
        <v>449596058.29999995</v>
      </c>
      <c r="D14" s="21">
        <f t="shared" si="2"/>
        <v>115072615.34</v>
      </c>
      <c r="E14" s="21">
        <f t="shared" si="3"/>
        <v>99291045.340000004</v>
      </c>
      <c r="F14" s="23">
        <v>70585400</v>
      </c>
      <c r="G14" s="40">
        <v>64703284</v>
      </c>
      <c r="H14" s="118"/>
      <c r="I14" s="23">
        <f>4889397
+39597818.34</f>
        <v>44487215.340000004</v>
      </c>
      <c r="J14" s="39">
        <v>34587761.340000004</v>
      </c>
      <c r="K14" s="118"/>
      <c r="L14" s="39"/>
      <c r="M14" s="39"/>
      <c r="N14" s="147"/>
      <c r="O14" s="29">
        <f t="shared" si="4"/>
        <v>139065015.06999999</v>
      </c>
      <c r="P14" s="29">
        <f t="shared" si="5"/>
        <v>118596614.93000001</v>
      </c>
      <c r="Q14" s="23"/>
      <c r="R14" s="27"/>
      <c r="S14" s="118"/>
      <c r="T14" s="27"/>
      <c r="U14" s="27"/>
      <c r="V14" s="118"/>
      <c r="W14" s="27">
        <v>492499.36</v>
      </c>
      <c r="X14" s="27">
        <v>492499.36</v>
      </c>
      <c r="Y14" s="118"/>
      <c r="Z14" s="23"/>
      <c r="AA14" s="23"/>
      <c r="AB14" s="118"/>
      <c r="AC14" s="28"/>
      <c r="AD14" s="28"/>
      <c r="AE14" s="121"/>
      <c r="AF14" s="23">
        <v>1805217.31</v>
      </c>
      <c r="AG14" s="23">
        <v>1353900</v>
      </c>
      <c r="AH14" s="118"/>
      <c r="AI14" s="23">
        <v>2128072</v>
      </c>
      <c r="AJ14" s="23">
        <v>1596054</v>
      </c>
      <c r="AK14" s="118"/>
      <c r="AL14" s="23">
        <v>2853595.98</v>
      </c>
      <c r="AM14" s="27">
        <v>2140196.9900000002</v>
      </c>
      <c r="AN14" s="118"/>
      <c r="AO14" s="23">
        <v>4131000</v>
      </c>
      <c r="AP14" s="27">
        <v>4131000</v>
      </c>
      <c r="AQ14" s="118"/>
      <c r="AR14" s="28"/>
      <c r="AS14" s="28"/>
      <c r="AT14" s="118"/>
      <c r="AU14" s="28"/>
      <c r="AV14" s="28"/>
      <c r="AW14" s="118"/>
      <c r="AX14" s="28"/>
      <c r="AY14" s="28"/>
      <c r="AZ14" s="118"/>
      <c r="BA14" s="44">
        <v>12000000</v>
      </c>
      <c r="BB14" s="23">
        <v>10410807.289999999</v>
      </c>
      <c r="BC14" s="118"/>
      <c r="BD14" s="23">
        <v>18673317.07</v>
      </c>
      <c r="BE14" s="23">
        <v>10165092.439999999</v>
      </c>
      <c r="BF14" s="118"/>
      <c r="BG14" s="23">
        <v>822150</v>
      </c>
      <c r="BH14" s="23">
        <v>822150</v>
      </c>
      <c r="BI14" s="118"/>
      <c r="BJ14" s="38"/>
      <c r="BK14" s="23"/>
      <c r="BL14" s="118"/>
      <c r="BM14" s="23"/>
      <c r="BN14" s="27"/>
      <c r="BO14" s="118"/>
      <c r="BP14" s="23">
        <v>1277884</v>
      </c>
      <c r="BQ14" s="27">
        <v>958413</v>
      </c>
      <c r="BR14" s="118"/>
      <c r="BS14" s="23"/>
      <c r="BT14" s="27"/>
      <c r="BU14" s="118"/>
      <c r="BV14" s="23"/>
      <c r="BW14" s="23"/>
      <c r="BX14" s="118"/>
      <c r="BY14" s="23">
        <v>40149213.850000001</v>
      </c>
      <c r="BZ14" s="27">
        <v>40148566.079999998</v>
      </c>
      <c r="CA14" s="118"/>
      <c r="CB14" s="31"/>
      <c r="CC14" s="31"/>
      <c r="CD14" s="118"/>
      <c r="CE14" s="23"/>
      <c r="CF14" s="23"/>
      <c r="CG14" s="118"/>
      <c r="CH14" s="28"/>
      <c r="CI14" s="28"/>
      <c r="CJ14" s="118"/>
      <c r="CK14" s="23"/>
      <c r="CL14" s="27"/>
      <c r="CM14" s="118"/>
      <c r="CN14" s="23"/>
      <c r="CO14" s="27"/>
      <c r="CP14" s="118"/>
      <c r="CQ14" s="28"/>
      <c r="CR14" s="28"/>
      <c r="CS14" s="118"/>
      <c r="CT14" s="28"/>
      <c r="CU14" s="28"/>
      <c r="CV14" s="118"/>
      <c r="CW14" s="23">
        <v>5297212</v>
      </c>
      <c r="CX14" s="27">
        <v>5297212</v>
      </c>
      <c r="CY14" s="118"/>
      <c r="CZ14" s="28"/>
      <c r="DA14" s="28"/>
      <c r="DB14" s="118"/>
      <c r="DC14" s="23">
        <v>8616408.2599999998</v>
      </c>
      <c r="DD14" s="23">
        <v>2518698.2599999998</v>
      </c>
      <c r="DE14" s="118"/>
      <c r="DF14" s="23">
        <v>3487152.6</v>
      </c>
      <c r="DG14" s="23">
        <v>2988987.94</v>
      </c>
      <c r="DH14" s="118"/>
      <c r="DI14" s="23"/>
      <c r="DJ14" s="27"/>
      <c r="DK14" s="118"/>
      <c r="DL14" s="27"/>
      <c r="DM14" s="27"/>
      <c r="DN14" s="140"/>
      <c r="DO14" s="27"/>
      <c r="DP14" s="27"/>
      <c r="DQ14" s="132"/>
      <c r="DR14" s="23"/>
      <c r="DS14" s="23"/>
      <c r="DT14" s="118"/>
      <c r="DU14" s="23"/>
      <c r="DV14" s="27"/>
      <c r="DW14" s="118"/>
      <c r="DX14" s="23"/>
      <c r="DY14" s="27"/>
      <c r="DZ14" s="118"/>
      <c r="EA14" s="23"/>
      <c r="EB14" s="23"/>
      <c r="EC14" s="115"/>
      <c r="ED14" s="23"/>
      <c r="EE14" s="23"/>
      <c r="EF14" s="118"/>
      <c r="EG14" s="23"/>
      <c r="EH14" s="23"/>
      <c r="EI14" s="118"/>
      <c r="EJ14" s="23"/>
      <c r="EK14" s="27"/>
      <c r="EL14" s="118"/>
      <c r="EM14" s="27"/>
      <c r="EN14" s="27"/>
      <c r="EO14" s="118"/>
      <c r="EP14" s="23"/>
      <c r="EQ14" s="27"/>
      <c r="ER14" s="115"/>
      <c r="ES14" s="28"/>
      <c r="ET14" s="28"/>
      <c r="EU14" s="118"/>
      <c r="EV14" s="27">
        <v>115715</v>
      </c>
      <c r="EW14" s="27">
        <v>115715</v>
      </c>
      <c r="EX14" s="118"/>
      <c r="EY14" s="23"/>
      <c r="EZ14" s="23"/>
      <c r="FA14" s="118"/>
      <c r="FB14" s="23">
        <v>4231014</v>
      </c>
      <c r="FC14" s="66">
        <v>3173259</v>
      </c>
      <c r="FD14" s="118"/>
      <c r="FE14" s="23"/>
      <c r="FF14" s="23"/>
      <c r="FG14" s="115"/>
      <c r="FH14" s="23"/>
      <c r="FI14" s="23"/>
      <c r="FJ14" s="118"/>
      <c r="FK14" s="23"/>
      <c r="FL14" s="23"/>
      <c r="FM14" s="115"/>
      <c r="FN14" s="31"/>
      <c r="FO14" s="31"/>
      <c r="FP14" s="118"/>
      <c r="FQ14" s="23">
        <v>413200</v>
      </c>
      <c r="FR14" s="23">
        <v>413200</v>
      </c>
      <c r="FS14" s="115"/>
      <c r="FT14" s="23"/>
      <c r="FU14" s="23"/>
      <c r="FV14" s="115"/>
      <c r="FW14" s="23"/>
      <c r="FX14" s="23"/>
      <c r="FY14" s="115"/>
      <c r="FZ14" s="27">
        <v>1935000</v>
      </c>
      <c r="GA14" s="27">
        <v>1935000</v>
      </c>
      <c r="GB14" s="115"/>
      <c r="GC14" s="31"/>
      <c r="GD14" s="31"/>
      <c r="GE14" s="118"/>
      <c r="GF14" s="35"/>
      <c r="GG14" s="34"/>
      <c r="GH14" s="115"/>
      <c r="GI14" s="23"/>
      <c r="GJ14" s="23"/>
      <c r="GK14" s="115"/>
      <c r="GL14" s="31"/>
      <c r="GM14" s="31"/>
      <c r="GN14" s="118"/>
      <c r="GO14" s="23"/>
      <c r="GP14" s="23"/>
      <c r="GQ14" s="115"/>
      <c r="GR14" s="23"/>
      <c r="GS14" s="27"/>
      <c r="GT14" s="115"/>
      <c r="GU14" s="23"/>
      <c r="GV14" s="23"/>
      <c r="GW14" s="118"/>
      <c r="GX14" s="31"/>
      <c r="GY14" s="31"/>
      <c r="GZ14" s="118"/>
      <c r="HA14" s="23"/>
      <c r="HB14" s="27"/>
      <c r="HC14" s="137"/>
      <c r="HD14" s="33"/>
      <c r="HE14" s="33"/>
      <c r="HF14" s="121"/>
      <c r="HG14" s="32"/>
      <c r="HH14" s="32"/>
      <c r="HI14" s="118"/>
      <c r="HJ14" s="28"/>
      <c r="HK14" s="28"/>
      <c r="HL14" s="118"/>
      <c r="HM14" s="23"/>
      <c r="HN14" s="23"/>
      <c r="HO14" s="118"/>
      <c r="HP14" s="23"/>
      <c r="HQ14" s="23"/>
      <c r="HR14" s="115"/>
      <c r="HS14" s="23"/>
      <c r="HT14" s="23"/>
      <c r="HU14" s="118"/>
      <c r="HV14" s="31"/>
      <c r="HW14" s="31"/>
      <c r="HX14" s="118"/>
      <c r="HY14" s="31"/>
      <c r="HZ14" s="31"/>
      <c r="IA14" s="118"/>
      <c r="IB14" s="42">
        <v>30636363.640000001</v>
      </c>
      <c r="IC14" s="27">
        <v>29935863.57</v>
      </c>
      <c r="ID14" s="132"/>
      <c r="IE14" s="23"/>
      <c r="IF14" s="27"/>
      <c r="IG14" s="134"/>
      <c r="IH14" s="23"/>
      <c r="II14" s="23"/>
      <c r="IJ14" s="132"/>
      <c r="IK14" s="30">
        <f t="shared" si="6"/>
        <v>253997212.48000002</v>
      </c>
      <c r="IL14" s="30">
        <f t="shared" si="7"/>
        <v>196478396.76999998</v>
      </c>
      <c r="IM14" s="23">
        <v>114112121</v>
      </c>
      <c r="IN14" s="23">
        <v>89773800</v>
      </c>
      <c r="IO14" s="115"/>
      <c r="IP14" s="42"/>
      <c r="IQ14" s="27"/>
      <c r="IR14" s="115"/>
      <c r="IS14" s="23">
        <v>123055711</v>
      </c>
      <c r="IT14" s="27">
        <v>94891386</v>
      </c>
      <c r="IU14" s="115"/>
      <c r="IV14" s="23">
        <v>5934150</v>
      </c>
      <c r="IW14" s="23">
        <v>4140000</v>
      </c>
      <c r="IX14" s="115"/>
      <c r="IY14" s="23">
        <v>1483194.24</v>
      </c>
      <c r="IZ14" s="23">
        <v>272000</v>
      </c>
      <c r="JA14" s="115"/>
      <c r="JB14" s="23"/>
      <c r="JC14" s="23"/>
      <c r="JD14" s="115"/>
      <c r="JE14" s="23">
        <v>449246</v>
      </c>
      <c r="JF14" s="23">
        <v>336923</v>
      </c>
      <c r="JG14" s="115"/>
      <c r="JH14" s="23">
        <v>1506188.95</v>
      </c>
      <c r="JI14" s="27">
        <v>878450.69</v>
      </c>
      <c r="JJ14" s="115"/>
      <c r="JK14" s="23">
        <v>6025551.8399999999</v>
      </c>
      <c r="JL14" s="23">
        <v>5024504.17</v>
      </c>
      <c r="JM14" s="115"/>
      <c r="JN14" s="23">
        <v>56700</v>
      </c>
      <c r="JO14" s="23">
        <v>56700</v>
      </c>
      <c r="JP14" s="115"/>
      <c r="JQ14" s="23">
        <v>15671.5</v>
      </c>
      <c r="JR14" s="23">
        <v>0</v>
      </c>
      <c r="JS14" s="115"/>
      <c r="JT14" s="23">
        <v>1148066.33</v>
      </c>
      <c r="JU14" s="23">
        <v>911133</v>
      </c>
      <c r="JV14" s="115"/>
      <c r="JW14" s="23">
        <v>210485.88</v>
      </c>
      <c r="JX14" s="23">
        <v>193499.91</v>
      </c>
      <c r="JY14" s="115"/>
      <c r="JZ14" s="23"/>
      <c r="KA14" s="27"/>
      <c r="KB14" s="115"/>
      <c r="KC14" s="23"/>
      <c r="KD14" s="23"/>
      <c r="KE14" s="115"/>
      <c r="KF14" s="23">
        <v>125.74</v>
      </c>
      <c r="KG14" s="23">
        <v>0</v>
      </c>
      <c r="KH14" s="115"/>
      <c r="KI14" s="29">
        <f t="shared" si="8"/>
        <v>54233068.480000004</v>
      </c>
      <c r="KJ14" s="29">
        <f t="shared" si="9"/>
        <v>35230001.260000005</v>
      </c>
      <c r="KK14" s="27">
        <v>355889.05</v>
      </c>
      <c r="KL14" s="27">
        <v>88972.15</v>
      </c>
      <c r="KM14" s="121"/>
      <c r="KN14" s="27">
        <v>10936800</v>
      </c>
      <c r="KO14" s="27">
        <v>8261190</v>
      </c>
      <c r="KP14" s="115"/>
      <c r="KQ14" s="28">
        <v>1342298.75</v>
      </c>
      <c r="KR14" s="28">
        <v>282689.13</v>
      </c>
      <c r="KS14" s="118"/>
      <c r="KT14" s="27"/>
      <c r="KU14" s="27"/>
      <c r="KV14" s="121"/>
      <c r="KW14" s="26"/>
      <c r="KX14" s="26"/>
      <c r="KY14" s="121"/>
      <c r="KZ14" s="24"/>
      <c r="LA14" s="24"/>
      <c r="LB14" s="121"/>
      <c r="LC14" s="25"/>
      <c r="LD14" s="25"/>
      <c r="LE14" s="121"/>
      <c r="LF14" s="23"/>
      <c r="LG14" s="27"/>
      <c r="LH14" s="118"/>
      <c r="LI14" s="23">
        <v>26598080.68</v>
      </c>
      <c r="LJ14" s="27">
        <v>26597149.98</v>
      </c>
      <c r="LK14" s="121"/>
      <c r="LL14" s="25"/>
      <c r="LM14" s="25"/>
      <c r="LN14" s="121"/>
      <c r="LO14" s="27">
        <v>15000000</v>
      </c>
      <c r="LP14" s="27">
        <v>0</v>
      </c>
      <c r="LQ14" s="121"/>
      <c r="LR14" s="24"/>
      <c r="LS14" s="24"/>
      <c r="LT14" s="121"/>
      <c r="LU14" s="27"/>
      <c r="LV14" s="27"/>
      <c r="LW14" s="121"/>
      <c r="LX14" s="23"/>
      <c r="LY14" s="23"/>
      <c r="LZ14" s="130"/>
      <c r="MA14" s="9"/>
      <c r="MB14" s="9"/>
      <c r="MC14" s="9"/>
      <c r="MD14" s="7"/>
      <c r="ME14" s="7"/>
      <c r="MF14" s="9"/>
      <c r="MG14" s="9"/>
      <c r="MH14" s="9"/>
      <c r="MI14" s="9"/>
      <c r="MJ14" s="9"/>
      <c r="MK14" s="9"/>
      <c r="ML14" s="9"/>
      <c r="MM14" s="9"/>
      <c r="MN14" s="7"/>
      <c r="MO14" s="9"/>
      <c r="MP14" s="9"/>
      <c r="MQ14" s="9"/>
      <c r="MR14" s="7"/>
      <c r="MS14" s="9"/>
      <c r="MT14" s="7"/>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3"/>
      <c r="PY14" s="3"/>
      <c r="PZ14" s="3"/>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row>
    <row r="15" spans="1:743" x14ac:dyDescent="0.25">
      <c r="A15" s="45" t="s">
        <v>137</v>
      </c>
      <c r="B15" s="29">
        <f t="shared" si="0"/>
        <v>1012521916.7</v>
      </c>
      <c r="C15" s="29">
        <f t="shared" si="1"/>
        <v>686119364.38999999</v>
      </c>
      <c r="D15" s="21">
        <f t="shared" si="2"/>
        <v>271919330.63</v>
      </c>
      <c r="E15" s="21">
        <f t="shared" si="3"/>
        <v>205905788.63</v>
      </c>
      <c r="F15" s="23">
        <v>211972300</v>
      </c>
      <c r="G15" s="40">
        <v>158979226</v>
      </c>
      <c r="H15" s="118"/>
      <c r="I15" s="23">
        <f>7865152
+52081878.63</f>
        <v>59947030.630000003</v>
      </c>
      <c r="J15" s="39">
        <v>46926562.630000003</v>
      </c>
      <c r="K15" s="118"/>
      <c r="L15" s="39"/>
      <c r="M15" s="39"/>
      <c r="N15" s="147"/>
      <c r="O15" s="29">
        <f t="shared" si="4"/>
        <v>212232252.59000003</v>
      </c>
      <c r="P15" s="29">
        <f t="shared" si="5"/>
        <v>113521994.91</v>
      </c>
      <c r="Q15" s="23"/>
      <c r="R15" s="27"/>
      <c r="S15" s="118"/>
      <c r="T15" s="27"/>
      <c r="U15" s="27"/>
      <c r="V15" s="118"/>
      <c r="W15" s="27">
        <v>246249.68</v>
      </c>
      <c r="X15" s="27">
        <v>246249.68</v>
      </c>
      <c r="Y15" s="118"/>
      <c r="Z15" s="23"/>
      <c r="AA15" s="23"/>
      <c r="AB15" s="118"/>
      <c r="AC15" s="28"/>
      <c r="AD15" s="28"/>
      <c r="AE15" s="121"/>
      <c r="AF15" s="23">
        <v>1992810.95</v>
      </c>
      <c r="AG15" s="23">
        <v>1494630</v>
      </c>
      <c r="AH15" s="118"/>
      <c r="AI15" s="23">
        <v>8473594</v>
      </c>
      <c r="AJ15" s="23">
        <v>6355196</v>
      </c>
      <c r="AK15" s="118"/>
      <c r="AL15" s="23">
        <v>7244569.4100000001</v>
      </c>
      <c r="AM15" s="27">
        <v>5433427.0599999996</v>
      </c>
      <c r="AN15" s="118"/>
      <c r="AO15" s="23">
        <v>8275000</v>
      </c>
      <c r="AP15" s="27">
        <v>8275000</v>
      </c>
      <c r="AQ15" s="118"/>
      <c r="AR15" s="28"/>
      <c r="AS15" s="28"/>
      <c r="AT15" s="118"/>
      <c r="AU15" s="28"/>
      <c r="AV15" s="28"/>
      <c r="AW15" s="118"/>
      <c r="AX15" s="28"/>
      <c r="AY15" s="28"/>
      <c r="AZ15" s="118"/>
      <c r="BA15" s="44">
        <f>6226080+5773920</f>
        <v>12000000</v>
      </c>
      <c r="BB15" s="23">
        <v>2368078.17</v>
      </c>
      <c r="BC15" s="118"/>
      <c r="BD15" s="23">
        <v>32372078.719999999</v>
      </c>
      <c r="BE15" s="23">
        <v>14717939.98</v>
      </c>
      <c r="BF15" s="118"/>
      <c r="BG15" s="23">
        <v>1332450</v>
      </c>
      <c r="BH15" s="23">
        <v>1332450</v>
      </c>
      <c r="BI15" s="118"/>
      <c r="BJ15" s="38"/>
      <c r="BK15" s="23"/>
      <c r="BL15" s="118"/>
      <c r="BM15" s="23"/>
      <c r="BN15" s="27"/>
      <c r="BO15" s="118"/>
      <c r="BP15" s="23">
        <v>2692398</v>
      </c>
      <c r="BQ15" s="27">
        <v>2019298.5</v>
      </c>
      <c r="BR15" s="118"/>
      <c r="BS15" s="23"/>
      <c r="BT15" s="27"/>
      <c r="BU15" s="118"/>
      <c r="BV15" s="23"/>
      <c r="BW15" s="23"/>
      <c r="BX15" s="118"/>
      <c r="BY15" s="23">
        <v>70418362.420000002</v>
      </c>
      <c r="BZ15" s="27">
        <v>30610791.050000001</v>
      </c>
      <c r="CA15" s="118"/>
      <c r="CB15" s="31"/>
      <c r="CC15" s="31"/>
      <c r="CD15" s="118"/>
      <c r="CE15" s="23"/>
      <c r="CF15" s="23"/>
      <c r="CG15" s="118"/>
      <c r="CH15" s="28"/>
      <c r="CI15" s="28"/>
      <c r="CJ15" s="118"/>
      <c r="CK15" s="23"/>
      <c r="CL15" s="27"/>
      <c r="CM15" s="118"/>
      <c r="CN15" s="23"/>
      <c r="CO15" s="27"/>
      <c r="CP15" s="118"/>
      <c r="CQ15" s="28"/>
      <c r="CR15" s="28"/>
      <c r="CS15" s="118"/>
      <c r="CT15" s="28"/>
      <c r="CU15" s="28"/>
      <c r="CV15" s="118"/>
      <c r="CW15" s="23">
        <v>1749081.4</v>
      </c>
      <c r="CX15" s="27">
        <v>1749081.39</v>
      </c>
      <c r="CY15" s="118"/>
      <c r="CZ15" s="28"/>
      <c r="DA15" s="28"/>
      <c r="DB15" s="118"/>
      <c r="DC15" s="23">
        <v>12097243.4</v>
      </c>
      <c r="DD15" s="23">
        <v>12007826.100000001</v>
      </c>
      <c r="DE15" s="118"/>
      <c r="DF15" s="23"/>
      <c r="DG15" s="23"/>
      <c r="DH15" s="118"/>
      <c r="DI15" s="23"/>
      <c r="DJ15" s="27"/>
      <c r="DK15" s="118"/>
      <c r="DL15" s="27">
        <v>1309791.6000000001</v>
      </c>
      <c r="DM15" s="27">
        <v>1309791.6000000001</v>
      </c>
      <c r="DN15" s="140"/>
      <c r="DO15" s="27"/>
      <c r="DP15" s="27"/>
      <c r="DQ15" s="132"/>
      <c r="DR15" s="23">
        <f>81000+243000</f>
        <v>324000</v>
      </c>
      <c r="DS15" s="23">
        <v>0</v>
      </c>
      <c r="DT15" s="118"/>
      <c r="DU15" s="44">
        <v>7164956.0499999998</v>
      </c>
      <c r="DV15" s="27">
        <v>6376810.7800000003</v>
      </c>
      <c r="DW15" s="118"/>
      <c r="DX15" s="23"/>
      <c r="DY15" s="27"/>
      <c r="DZ15" s="118"/>
      <c r="EA15" s="23"/>
      <c r="EB15" s="23"/>
      <c r="EC15" s="115"/>
      <c r="ED15" s="23"/>
      <c r="EE15" s="23"/>
      <c r="EF15" s="118"/>
      <c r="EG15" s="23">
        <v>4217323.2300000004</v>
      </c>
      <c r="EH15" s="23">
        <v>4217323.2300000004</v>
      </c>
      <c r="EI15" s="118"/>
      <c r="EJ15" s="23">
        <v>17963434.34</v>
      </c>
      <c r="EK15" s="27">
        <v>6930138.3799999999</v>
      </c>
      <c r="EL15" s="118"/>
      <c r="EM15" s="27"/>
      <c r="EN15" s="27"/>
      <c r="EO15" s="118"/>
      <c r="EP15" s="23"/>
      <c r="EQ15" s="27"/>
      <c r="ER15" s="115"/>
      <c r="ES15" s="28">
        <v>11963939.390000001</v>
      </c>
      <c r="ET15" s="28"/>
      <c r="EU15" s="118"/>
      <c r="EV15" s="27">
        <v>202954</v>
      </c>
      <c r="EW15" s="27">
        <v>202954</v>
      </c>
      <c r="EX15" s="118"/>
      <c r="EY15" s="23"/>
      <c r="EZ15" s="23"/>
      <c r="FA15" s="118"/>
      <c r="FB15" s="23">
        <v>9051016</v>
      </c>
      <c r="FC15" s="66">
        <v>6788259</v>
      </c>
      <c r="FD15" s="118"/>
      <c r="FE15" s="23"/>
      <c r="FF15" s="23"/>
      <c r="FG15" s="115"/>
      <c r="FH15" s="23"/>
      <c r="FI15" s="23"/>
      <c r="FJ15" s="118"/>
      <c r="FK15" s="23"/>
      <c r="FL15" s="23"/>
      <c r="FM15" s="115"/>
      <c r="FN15" s="31"/>
      <c r="FO15" s="31"/>
      <c r="FP15" s="118"/>
      <c r="FQ15" s="23"/>
      <c r="FR15" s="23"/>
      <c r="FS15" s="115"/>
      <c r="FT15" s="23"/>
      <c r="FU15" s="23"/>
      <c r="FV15" s="115"/>
      <c r="FW15" s="23"/>
      <c r="FX15" s="23"/>
      <c r="FY15" s="115"/>
      <c r="FZ15" s="27">
        <v>800000</v>
      </c>
      <c r="GA15" s="27">
        <v>745749.99</v>
      </c>
      <c r="GB15" s="115"/>
      <c r="GC15" s="31"/>
      <c r="GD15" s="31"/>
      <c r="GE15" s="118"/>
      <c r="GF15" s="35"/>
      <c r="GG15" s="34"/>
      <c r="GH15" s="115"/>
      <c r="GI15" s="23">
        <v>341000</v>
      </c>
      <c r="GJ15" s="23">
        <v>341000</v>
      </c>
      <c r="GK15" s="115"/>
      <c r="GL15" s="31"/>
      <c r="GM15" s="31"/>
      <c r="GN15" s="118"/>
      <c r="GO15" s="23"/>
      <c r="GP15" s="23"/>
      <c r="GQ15" s="115"/>
      <c r="GR15" s="23"/>
      <c r="GS15" s="27"/>
      <c r="GT15" s="115"/>
      <c r="GU15" s="23"/>
      <c r="GV15" s="23"/>
      <c r="GW15" s="118"/>
      <c r="GX15" s="31"/>
      <c r="GY15" s="31"/>
      <c r="GZ15" s="118"/>
      <c r="HA15" s="23"/>
      <c r="HB15" s="27"/>
      <c r="HC15" s="137"/>
      <c r="HD15" s="33"/>
      <c r="HE15" s="33"/>
      <c r="HF15" s="121"/>
      <c r="HG15" s="32"/>
      <c r="HH15" s="32"/>
      <c r="HI15" s="118"/>
      <c r="HJ15" s="28"/>
      <c r="HK15" s="28"/>
      <c r="HL15" s="118"/>
      <c r="HM15" s="23"/>
      <c r="HN15" s="23"/>
      <c r="HO15" s="118"/>
      <c r="HP15" s="23"/>
      <c r="HQ15" s="23"/>
      <c r="HR15" s="115"/>
      <c r="HS15" s="23"/>
      <c r="HT15" s="23"/>
      <c r="HU15" s="118"/>
      <c r="HV15" s="31"/>
      <c r="HW15" s="31"/>
      <c r="HX15" s="118"/>
      <c r="HY15" s="31"/>
      <c r="HZ15" s="31"/>
      <c r="IA15" s="118"/>
      <c r="IB15" s="42"/>
      <c r="IC15" s="27"/>
      <c r="ID15" s="132"/>
      <c r="IE15" s="23"/>
      <c r="IF15" s="27"/>
      <c r="IG15" s="134"/>
      <c r="IH15" s="23"/>
      <c r="II15" s="23"/>
      <c r="IJ15" s="132"/>
      <c r="IK15" s="30">
        <f t="shared" si="6"/>
        <v>461369720.45999998</v>
      </c>
      <c r="IL15" s="30">
        <f t="shared" si="7"/>
        <v>343800731.99000001</v>
      </c>
      <c r="IM15" s="23">
        <v>205939265</v>
      </c>
      <c r="IN15" s="23">
        <v>151536882</v>
      </c>
      <c r="IO15" s="115"/>
      <c r="IP15" s="42">
        <v>1311448</v>
      </c>
      <c r="IQ15" s="27">
        <v>794551</v>
      </c>
      <c r="IR15" s="115"/>
      <c r="IS15" s="23">
        <v>218711601</v>
      </c>
      <c r="IT15" s="27">
        <v>163783269</v>
      </c>
      <c r="IU15" s="115"/>
      <c r="IV15" s="23"/>
      <c r="IW15" s="23"/>
      <c r="IX15" s="115"/>
      <c r="IY15" s="23">
        <v>3286293.12</v>
      </c>
      <c r="IZ15" s="23">
        <v>306218.88</v>
      </c>
      <c r="JA15" s="115"/>
      <c r="JB15" s="23"/>
      <c r="JC15" s="23"/>
      <c r="JD15" s="115"/>
      <c r="JE15" s="23">
        <v>2759654</v>
      </c>
      <c r="JF15" s="23">
        <v>1970799</v>
      </c>
      <c r="JG15" s="115"/>
      <c r="JH15" s="23">
        <v>5368330.3099999996</v>
      </c>
      <c r="JI15" s="27">
        <v>2218027.39</v>
      </c>
      <c r="JJ15" s="115"/>
      <c r="JK15" s="23">
        <v>22118580</v>
      </c>
      <c r="JL15" s="23">
        <v>21889560</v>
      </c>
      <c r="JM15" s="115"/>
      <c r="JN15" s="23">
        <v>141750</v>
      </c>
      <c r="JO15" s="23">
        <v>141750</v>
      </c>
      <c r="JP15" s="115"/>
      <c r="JQ15" s="23">
        <v>21989.200000000001</v>
      </c>
      <c r="JR15" s="23">
        <v>7422.72</v>
      </c>
      <c r="JS15" s="115"/>
      <c r="JT15" s="23">
        <v>1287798.07</v>
      </c>
      <c r="JU15" s="23">
        <v>954900</v>
      </c>
      <c r="JV15" s="115"/>
      <c r="JW15" s="23">
        <v>420971.76</v>
      </c>
      <c r="JX15" s="23">
        <v>196380</v>
      </c>
      <c r="JY15" s="115"/>
      <c r="JZ15" s="23"/>
      <c r="KA15" s="27"/>
      <c r="KB15" s="115"/>
      <c r="KC15" s="23"/>
      <c r="KD15" s="23"/>
      <c r="KE15" s="115"/>
      <c r="KF15" s="23">
        <v>2040</v>
      </c>
      <c r="KG15" s="23">
        <v>972</v>
      </c>
      <c r="KH15" s="115"/>
      <c r="KI15" s="29">
        <f t="shared" si="8"/>
        <v>67000613.019999996</v>
      </c>
      <c r="KJ15" s="29">
        <f t="shared" si="9"/>
        <v>22890848.859999999</v>
      </c>
      <c r="KK15" s="27">
        <v>711778.1</v>
      </c>
      <c r="KL15" s="27">
        <v>177944.5</v>
      </c>
      <c r="KM15" s="121"/>
      <c r="KN15" s="27">
        <v>18748800</v>
      </c>
      <c r="KO15" s="27">
        <v>14146230</v>
      </c>
      <c r="KP15" s="115"/>
      <c r="KQ15" s="28">
        <v>2260974.5099999998</v>
      </c>
      <c r="KR15" s="28">
        <v>628711.97</v>
      </c>
      <c r="KS15" s="118"/>
      <c r="KT15" s="27"/>
      <c r="KU15" s="27"/>
      <c r="KV15" s="121"/>
      <c r="KW15" s="26"/>
      <c r="KX15" s="26"/>
      <c r="KY15" s="121"/>
      <c r="KZ15" s="24"/>
      <c r="LA15" s="24"/>
      <c r="LB15" s="121"/>
      <c r="LC15" s="25">
        <v>37341098</v>
      </c>
      <c r="LD15" s="25">
        <v>0</v>
      </c>
      <c r="LE15" s="121"/>
      <c r="LF15" s="23"/>
      <c r="LG15" s="27"/>
      <c r="LH15" s="118"/>
      <c r="LI15" s="23">
        <v>7937962.4100000001</v>
      </c>
      <c r="LJ15" s="27">
        <v>7937962.3899999997</v>
      </c>
      <c r="LK15" s="121"/>
      <c r="LL15" s="25"/>
      <c r="LM15" s="25"/>
      <c r="LN15" s="121"/>
      <c r="LO15" s="27"/>
      <c r="LP15" s="27"/>
      <c r="LQ15" s="121"/>
      <c r="LR15" s="24"/>
      <c r="LS15" s="24"/>
      <c r="LT15" s="121"/>
      <c r="LU15" s="27"/>
      <c r="LV15" s="27"/>
      <c r="LW15" s="121"/>
      <c r="LX15" s="23"/>
      <c r="LY15" s="23"/>
      <c r="LZ15" s="130"/>
      <c r="MA15" s="9"/>
      <c r="MB15" s="9"/>
      <c r="MC15" s="9"/>
      <c r="MD15" s="7"/>
      <c r="ME15" s="7"/>
      <c r="MF15" s="9"/>
      <c r="MG15" s="9"/>
      <c r="MH15" s="9"/>
      <c r="MI15" s="9"/>
      <c r="MJ15" s="9"/>
      <c r="MK15" s="9"/>
      <c r="ML15" s="9"/>
      <c r="MM15" s="9"/>
      <c r="MN15" s="7"/>
      <c r="MO15" s="9"/>
      <c r="MP15" s="9"/>
      <c r="MQ15" s="9"/>
      <c r="MR15" s="7"/>
      <c r="MS15" s="9"/>
      <c r="MT15" s="7"/>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3"/>
      <c r="PY15" s="3"/>
      <c r="PZ15" s="3"/>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row>
    <row r="16" spans="1:743" ht="25.5" x14ac:dyDescent="0.25">
      <c r="A16" s="45" t="s">
        <v>136</v>
      </c>
      <c r="B16" s="29">
        <f t="shared" si="0"/>
        <v>99342259.5</v>
      </c>
      <c r="C16" s="29">
        <f t="shared" si="1"/>
        <v>71955312.99000001</v>
      </c>
      <c r="D16" s="21">
        <f t="shared" si="2"/>
        <v>56936246.850000001</v>
      </c>
      <c r="E16" s="21">
        <f t="shared" si="3"/>
        <v>43699625.850000001</v>
      </c>
      <c r="F16" s="23">
        <v>42936500</v>
      </c>
      <c r="G16" s="40">
        <v>32202377</v>
      </c>
      <c r="H16" s="118"/>
      <c r="I16" s="23">
        <f>3989754
+10009992.85</f>
        <v>13999746.85</v>
      </c>
      <c r="J16" s="39">
        <v>11497248.85</v>
      </c>
      <c r="K16" s="118"/>
      <c r="L16" s="39"/>
      <c r="M16" s="39"/>
      <c r="N16" s="147"/>
      <c r="O16" s="29">
        <f t="shared" si="4"/>
        <v>18074662.899999999</v>
      </c>
      <c r="P16" s="29">
        <f t="shared" si="5"/>
        <v>9986455.4399999995</v>
      </c>
      <c r="Q16" s="23"/>
      <c r="R16" s="23"/>
      <c r="S16" s="118"/>
      <c r="T16" s="23"/>
      <c r="U16" s="23"/>
      <c r="V16" s="118"/>
      <c r="W16" s="23"/>
      <c r="X16" s="23"/>
      <c r="Y16" s="118"/>
      <c r="Z16" s="23"/>
      <c r="AA16" s="23"/>
      <c r="AB16" s="118"/>
      <c r="AC16" s="28"/>
      <c r="AD16" s="28"/>
      <c r="AE16" s="121"/>
      <c r="AF16" s="23">
        <v>658766.27</v>
      </c>
      <c r="AG16" s="23">
        <v>494700</v>
      </c>
      <c r="AH16" s="118"/>
      <c r="AI16" s="23">
        <v>504017</v>
      </c>
      <c r="AJ16" s="23">
        <v>378013</v>
      </c>
      <c r="AK16" s="118"/>
      <c r="AL16" s="23"/>
      <c r="AM16" s="23"/>
      <c r="AN16" s="118"/>
      <c r="AO16" s="23"/>
      <c r="AP16" s="27"/>
      <c r="AQ16" s="118"/>
      <c r="AR16" s="28"/>
      <c r="AS16" s="28"/>
      <c r="AT16" s="118"/>
      <c r="AU16" s="28"/>
      <c r="AV16" s="28"/>
      <c r="AW16" s="118"/>
      <c r="AX16" s="28"/>
      <c r="AY16" s="28"/>
      <c r="AZ16" s="118"/>
      <c r="BA16" s="44">
        <v>8000000</v>
      </c>
      <c r="BB16" s="23">
        <v>3415722.88</v>
      </c>
      <c r="BC16" s="118"/>
      <c r="BD16" s="23">
        <v>1050868.7</v>
      </c>
      <c r="BE16" s="23">
        <v>569424.59</v>
      </c>
      <c r="BF16" s="118"/>
      <c r="BG16" s="23">
        <v>113400</v>
      </c>
      <c r="BH16" s="23">
        <v>113400</v>
      </c>
      <c r="BI16" s="118"/>
      <c r="BJ16" s="38"/>
      <c r="BK16" s="23"/>
      <c r="BL16" s="118"/>
      <c r="BM16" s="23"/>
      <c r="BN16" s="27"/>
      <c r="BO16" s="118"/>
      <c r="BP16" s="23">
        <v>812384</v>
      </c>
      <c r="BQ16" s="27">
        <v>609288</v>
      </c>
      <c r="BR16" s="118"/>
      <c r="BS16" s="23"/>
      <c r="BT16" s="27"/>
      <c r="BU16" s="118"/>
      <c r="BV16" s="23"/>
      <c r="BW16" s="23"/>
      <c r="BX16" s="118"/>
      <c r="BY16" s="23">
        <v>2643907.0099999998</v>
      </c>
      <c r="BZ16" s="27">
        <v>2643907.0099999998</v>
      </c>
      <c r="CA16" s="118"/>
      <c r="CB16" s="31"/>
      <c r="CC16" s="31"/>
      <c r="CD16" s="118"/>
      <c r="CE16" s="23"/>
      <c r="CF16" s="23"/>
      <c r="CG16" s="118"/>
      <c r="CH16" s="28"/>
      <c r="CI16" s="28"/>
      <c r="CJ16" s="118"/>
      <c r="CK16" s="23">
        <v>122486.23</v>
      </c>
      <c r="CL16" s="27">
        <v>0</v>
      </c>
      <c r="CM16" s="118"/>
      <c r="CN16" s="23"/>
      <c r="CO16" s="27"/>
      <c r="CP16" s="118"/>
      <c r="CQ16" s="28"/>
      <c r="CR16" s="28"/>
      <c r="CS16" s="118"/>
      <c r="CT16" s="28"/>
      <c r="CU16" s="28"/>
      <c r="CV16" s="118"/>
      <c r="CW16" s="23"/>
      <c r="CX16" s="27"/>
      <c r="CY16" s="118"/>
      <c r="CZ16" s="28"/>
      <c r="DA16" s="28"/>
      <c r="DB16" s="118"/>
      <c r="DC16" s="23"/>
      <c r="DD16" s="23"/>
      <c r="DE16" s="118"/>
      <c r="DF16" s="23"/>
      <c r="DG16" s="23"/>
      <c r="DH16" s="118"/>
      <c r="DI16" s="23"/>
      <c r="DJ16" s="27"/>
      <c r="DK16" s="118"/>
      <c r="DL16" s="27"/>
      <c r="DM16" s="27"/>
      <c r="DN16" s="140"/>
      <c r="DO16" s="44">
        <f>1069197.51+1000210.61+98249.03</f>
        <v>2167657.15</v>
      </c>
      <c r="DP16" s="27">
        <v>98249.03</v>
      </c>
      <c r="DQ16" s="132"/>
      <c r="DR16" s="23"/>
      <c r="DS16" s="23"/>
      <c r="DT16" s="118"/>
      <c r="DU16" s="23">
        <v>739578.54</v>
      </c>
      <c r="DV16" s="27">
        <v>528146.93000000005</v>
      </c>
      <c r="DW16" s="118"/>
      <c r="DX16" s="23"/>
      <c r="DY16" s="27"/>
      <c r="DZ16" s="118"/>
      <c r="EA16" s="23"/>
      <c r="EB16" s="23"/>
      <c r="EC16" s="115"/>
      <c r="ED16" s="23"/>
      <c r="EE16" s="23"/>
      <c r="EF16" s="118"/>
      <c r="EG16" s="23"/>
      <c r="EH16" s="23"/>
      <c r="EI16" s="118"/>
      <c r="EJ16" s="23"/>
      <c r="EK16" s="27"/>
      <c r="EL16" s="118"/>
      <c r="EM16" s="27"/>
      <c r="EN16" s="27"/>
      <c r="EO16" s="118"/>
      <c r="EP16" s="23"/>
      <c r="EQ16" s="27"/>
      <c r="ER16" s="115"/>
      <c r="ES16" s="28"/>
      <c r="ET16" s="28"/>
      <c r="EU16" s="118"/>
      <c r="EV16" s="27">
        <v>7620</v>
      </c>
      <c r="EW16" s="27">
        <v>7620</v>
      </c>
      <c r="EX16" s="118"/>
      <c r="EY16" s="23"/>
      <c r="EZ16" s="23"/>
      <c r="FA16" s="118"/>
      <c r="FB16" s="23">
        <v>503978</v>
      </c>
      <c r="FC16" s="27">
        <v>377984</v>
      </c>
      <c r="FD16" s="118"/>
      <c r="FE16" s="23"/>
      <c r="FF16" s="23"/>
      <c r="FG16" s="115"/>
      <c r="FH16" s="23"/>
      <c r="FI16" s="23"/>
      <c r="FJ16" s="118"/>
      <c r="FK16" s="23"/>
      <c r="FL16" s="23"/>
      <c r="FM16" s="115"/>
      <c r="FN16" s="31"/>
      <c r="FO16" s="31"/>
      <c r="FP16" s="118"/>
      <c r="FQ16" s="23">
        <v>750000</v>
      </c>
      <c r="FR16" s="23">
        <v>750000</v>
      </c>
      <c r="FS16" s="115"/>
      <c r="FT16" s="23"/>
      <c r="FU16" s="23"/>
      <c r="FV16" s="115"/>
      <c r="FW16" s="23"/>
      <c r="FX16" s="23"/>
      <c r="FY16" s="115"/>
      <c r="FZ16" s="27"/>
      <c r="GA16" s="27"/>
      <c r="GB16" s="115"/>
      <c r="GC16" s="31"/>
      <c r="GD16" s="31"/>
      <c r="GE16" s="118"/>
      <c r="GF16" s="35"/>
      <c r="GG16" s="34"/>
      <c r="GH16" s="115"/>
      <c r="GI16" s="23"/>
      <c r="GJ16" s="23"/>
      <c r="GK16" s="115"/>
      <c r="GL16" s="31"/>
      <c r="GM16" s="31"/>
      <c r="GN16" s="118"/>
      <c r="GO16" s="23"/>
      <c r="GP16" s="23"/>
      <c r="GQ16" s="115"/>
      <c r="GR16" s="23"/>
      <c r="GS16" s="27"/>
      <c r="GT16" s="115"/>
      <c r="GU16" s="23"/>
      <c r="GV16" s="23"/>
      <c r="GW16" s="118"/>
      <c r="GX16" s="31"/>
      <c r="GY16" s="31"/>
      <c r="GZ16" s="118"/>
      <c r="HA16" s="23"/>
      <c r="HB16" s="27"/>
      <c r="HC16" s="137"/>
      <c r="HD16" s="33"/>
      <c r="HE16" s="33"/>
      <c r="HF16" s="121"/>
      <c r="HG16" s="32"/>
      <c r="HH16" s="32"/>
      <c r="HI16" s="118"/>
      <c r="HJ16" s="28"/>
      <c r="HK16" s="28"/>
      <c r="HL16" s="118"/>
      <c r="HM16" s="23"/>
      <c r="HN16" s="23"/>
      <c r="HO16" s="118"/>
      <c r="HP16" s="23"/>
      <c r="HQ16" s="23"/>
      <c r="HR16" s="115"/>
      <c r="HS16" s="23"/>
      <c r="HT16" s="23"/>
      <c r="HU16" s="118"/>
      <c r="HV16" s="31"/>
      <c r="HW16" s="31"/>
      <c r="HX16" s="118"/>
      <c r="HY16" s="31"/>
      <c r="HZ16" s="31"/>
      <c r="IA16" s="118"/>
      <c r="IB16" s="23"/>
      <c r="IC16" s="27"/>
      <c r="ID16" s="132"/>
      <c r="IE16" s="23"/>
      <c r="IF16" s="27"/>
      <c r="IG16" s="134"/>
      <c r="IH16" s="23"/>
      <c r="II16" s="23"/>
      <c r="IJ16" s="132"/>
      <c r="IK16" s="30">
        <f t="shared" si="6"/>
        <v>22554945.689999998</v>
      </c>
      <c r="IL16" s="30">
        <f t="shared" si="7"/>
        <v>17070287.550000001</v>
      </c>
      <c r="IM16" s="23">
        <v>15107063.25</v>
      </c>
      <c r="IN16" s="23">
        <v>11349542</v>
      </c>
      <c r="IO16" s="115"/>
      <c r="IP16" s="42"/>
      <c r="IQ16" s="27"/>
      <c r="IR16" s="115"/>
      <c r="IS16" s="23">
        <v>4972529</v>
      </c>
      <c r="IT16" s="27">
        <v>3796230</v>
      </c>
      <c r="IU16" s="115"/>
      <c r="IV16" s="23"/>
      <c r="IW16" s="23"/>
      <c r="IX16" s="115"/>
      <c r="IY16" s="23">
        <v>58164.480000000003</v>
      </c>
      <c r="IZ16" s="23">
        <v>6205.71</v>
      </c>
      <c r="JA16" s="115"/>
      <c r="JB16" s="23"/>
      <c r="JC16" s="23"/>
      <c r="JD16" s="115"/>
      <c r="JE16" s="23">
        <v>81108</v>
      </c>
      <c r="JF16" s="23">
        <v>60800</v>
      </c>
      <c r="JG16" s="115"/>
      <c r="JH16" s="23">
        <v>203910.96</v>
      </c>
      <c r="JI16" s="27">
        <v>55136.15</v>
      </c>
      <c r="JJ16" s="115"/>
      <c r="JK16" s="23">
        <v>1536715.62</v>
      </c>
      <c r="JL16" s="23">
        <v>1326837.24</v>
      </c>
      <c r="JM16" s="115"/>
      <c r="JN16" s="23">
        <v>28350</v>
      </c>
      <c r="JO16" s="23">
        <v>28350</v>
      </c>
      <c r="JP16" s="115"/>
      <c r="JQ16" s="23">
        <v>2444.4</v>
      </c>
      <c r="JR16" s="23">
        <v>0</v>
      </c>
      <c r="JS16" s="115"/>
      <c r="JT16" s="23">
        <v>469246.31</v>
      </c>
      <c r="JU16" s="23">
        <v>380000</v>
      </c>
      <c r="JV16" s="115"/>
      <c r="JW16" s="23">
        <v>23387.32</v>
      </c>
      <c r="JX16" s="23">
        <v>0</v>
      </c>
      <c r="JY16" s="115"/>
      <c r="JZ16" s="23">
        <v>71950.899999999994</v>
      </c>
      <c r="KA16" s="27">
        <v>67111</v>
      </c>
      <c r="KB16" s="115"/>
      <c r="KC16" s="23"/>
      <c r="KD16" s="23"/>
      <c r="KE16" s="115"/>
      <c r="KF16" s="23">
        <v>75.45</v>
      </c>
      <c r="KG16" s="23">
        <v>75.45</v>
      </c>
      <c r="KH16" s="115"/>
      <c r="KI16" s="29">
        <f t="shared" si="8"/>
        <v>1776404.06</v>
      </c>
      <c r="KJ16" s="29">
        <f t="shared" si="9"/>
        <v>1198944.1500000001</v>
      </c>
      <c r="KK16" s="27">
        <v>71177.81</v>
      </c>
      <c r="KL16" s="27">
        <v>17794.46</v>
      </c>
      <c r="KM16" s="121"/>
      <c r="KN16" s="27">
        <v>1640520</v>
      </c>
      <c r="KO16" s="27">
        <v>1177915.83</v>
      </c>
      <c r="KP16" s="115"/>
      <c r="KQ16" s="28">
        <v>64706.25</v>
      </c>
      <c r="KR16" s="28">
        <v>3233.86</v>
      </c>
      <c r="KS16" s="118"/>
      <c r="KT16" s="27"/>
      <c r="KU16" s="27"/>
      <c r="KV16" s="121"/>
      <c r="KW16" s="26"/>
      <c r="KX16" s="26"/>
      <c r="KY16" s="121"/>
      <c r="KZ16" s="24"/>
      <c r="LA16" s="24"/>
      <c r="LB16" s="121"/>
      <c r="LC16" s="24"/>
      <c r="LD16" s="25"/>
      <c r="LE16" s="121"/>
      <c r="LF16" s="23"/>
      <c r="LG16" s="27"/>
      <c r="LH16" s="118"/>
      <c r="LI16" s="23"/>
      <c r="LJ16" s="27"/>
      <c r="LK16" s="121"/>
      <c r="LL16" s="25"/>
      <c r="LM16" s="25"/>
      <c r="LN16" s="121"/>
      <c r="LO16" s="27"/>
      <c r="LP16" s="27"/>
      <c r="LQ16" s="121"/>
      <c r="LR16" s="24"/>
      <c r="LS16" s="24"/>
      <c r="LT16" s="121"/>
      <c r="LU16" s="27"/>
      <c r="LV16" s="27"/>
      <c r="LW16" s="121"/>
      <c r="LX16" s="23"/>
      <c r="LY16" s="23"/>
      <c r="LZ16" s="130"/>
      <c r="MA16" s="9"/>
      <c r="MB16" s="9"/>
      <c r="MC16" s="9"/>
      <c r="MD16" s="7"/>
      <c r="ME16" s="7"/>
      <c r="MF16" s="9"/>
      <c r="MG16" s="9"/>
      <c r="MH16" s="9"/>
      <c r="MI16" s="9"/>
      <c r="MJ16" s="9"/>
      <c r="MK16" s="9"/>
      <c r="ML16" s="9"/>
      <c r="MM16" s="9"/>
      <c r="MN16" s="7"/>
      <c r="MO16" s="9"/>
      <c r="MP16" s="9"/>
      <c r="MQ16" s="9"/>
      <c r="MR16" s="7"/>
      <c r="MS16" s="9"/>
      <c r="MT16" s="7"/>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3"/>
      <c r="PY16" s="3"/>
      <c r="PZ16" s="3"/>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row>
    <row r="17" spans="1:743" x14ac:dyDescent="0.25">
      <c r="A17" s="46" t="s">
        <v>135</v>
      </c>
      <c r="B17" s="29">
        <f t="shared" si="0"/>
        <v>33480903.320000004</v>
      </c>
      <c r="C17" s="29">
        <f t="shared" si="1"/>
        <v>24124595.300000001</v>
      </c>
      <c r="D17" s="21">
        <f t="shared" si="2"/>
        <v>7115691.71</v>
      </c>
      <c r="E17" s="21">
        <f t="shared" si="3"/>
        <v>5336772.71</v>
      </c>
      <c r="F17" s="23">
        <v>5858300</v>
      </c>
      <c r="G17" s="40">
        <v>4393727</v>
      </c>
      <c r="H17" s="118"/>
      <c r="I17" s="23">
        <v>1257391.71</v>
      </c>
      <c r="J17" s="39">
        <v>943045.71</v>
      </c>
      <c r="K17" s="118"/>
      <c r="L17" s="39"/>
      <c r="M17" s="39"/>
      <c r="N17" s="147"/>
      <c r="O17" s="29">
        <f t="shared" si="4"/>
        <v>23600602.170000002</v>
      </c>
      <c r="P17" s="29">
        <f t="shared" si="5"/>
        <v>16102959</v>
      </c>
      <c r="Q17" s="23"/>
      <c r="R17" s="23"/>
      <c r="S17" s="118"/>
      <c r="T17" s="23"/>
      <c r="U17" s="23"/>
      <c r="V17" s="118"/>
      <c r="W17" s="23"/>
      <c r="X17" s="23"/>
      <c r="Y17" s="118"/>
      <c r="Z17" s="23"/>
      <c r="AA17" s="23"/>
      <c r="AB17" s="118"/>
      <c r="AC17" s="28"/>
      <c r="AD17" s="28"/>
      <c r="AE17" s="121"/>
      <c r="AF17" s="23"/>
      <c r="AG17" s="23"/>
      <c r="AH17" s="118"/>
      <c r="AI17" s="23"/>
      <c r="AJ17" s="23"/>
      <c r="AK17" s="118"/>
      <c r="AL17" s="23"/>
      <c r="AM17" s="23"/>
      <c r="AN17" s="118"/>
      <c r="AO17" s="23"/>
      <c r="AP17" s="27"/>
      <c r="AQ17" s="118"/>
      <c r="AR17" s="28"/>
      <c r="AS17" s="28"/>
      <c r="AT17" s="118"/>
      <c r="AU17" s="28"/>
      <c r="AV17" s="28"/>
      <c r="AW17" s="118"/>
      <c r="AX17" s="28"/>
      <c r="AY17" s="28"/>
      <c r="AZ17" s="118"/>
      <c r="BA17" s="23"/>
      <c r="BB17" s="23"/>
      <c r="BC17" s="118"/>
      <c r="BD17" s="23"/>
      <c r="BE17" s="23"/>
      <c r="BF17" s="118"/>
      <c r="BG17" s="23"/>
      <c r="BH17" s="23"/>
      <c r="BI17" s="118"/>
      <c r="BJ17" s="38"/>
      <c r="BK17" s="23"/>
      <c r="BL17" s="118"/>
      <c r="BM17" s="23"/>
      <c r="BN17" s="27"/>
      <c r="BO17" s="118"/>
      <c r="BP17" s="23"/>
      <c r="BQ17" s="27"/>
      <c r="BR17" s="118"/>
      <c r="BS17" s="23"/>
      <c r="BT17" s="27"/>
      <c r="BU17" s="118"/>
      <c r="BV17" s="23"/>
      <c r="BW17" s="23"/>
      <c r="BX17" s="118"/>
      <c r="BY17" s="23">
        <v>2574735.02</v>
      </c>
      <c r="BZ17" s="27">
        <v>2574735.02</v>
      </c>
      <c r="CA17" s="118"/>
      <c r="CB17" s="31"/>
      <c r="CC17" s="31"/>
      <c r="CD17" s="118"/>
      <c r="CE17" s="23"/>
      <c r="CF17" s="23"/>
      <c r="CG17" s="118"/>
      <c r="CH17" s="28">
        <v>28500</v>
      </c>
      <c r="CI17" s="28">
        <v>0</v>
      </c>
      <c r="CJ17" s="118"/>
      <c r="CK17" s="23"/>
      <c r="CL17" s="27"/>
      <c r="CM17" s="118"/>
      <c r="CN17" s="23"/>
      <c r="CO17" s="27"/>
      <c r="CP17" s="118"/>
      <c r="CQ17" s="28"/>
      <c r="CR17" s="28"/>
      <c r="CS17" s="118"/>
      <c r="CT17" s="28"/>
      <c r="CU17" s="28"/>
      <c r="CV17" s="118"/>
      <c r="CW17" s="23">
        <v>15151515.15</v>
      </c>
      <c r="CX17" s="27">
        <v>10234526.43</v>
      </c>
      <c r="CY17" s="118"/>
      <c r="CZ17" s="28"/>
      <c r="DA17" s="28"/>
      <c r="DB17" s="118"/>
      <c r="DC17" s="23">
        <f>582388.55+698985.29</f>
        <v>1281373.8400000001</v>
      </c>
      <c r="DD17" s="23">
        <v>582388.55000000005</v>
      </c>
      <c r="DE17" s="118"/>
      <c r="DF17" s="23"/>
      <c r="DG17" s="23"/>
      <c r="DH17" s="118"/>
      <c r="DI17" s="23"/>
      <c r="DJ17" s="27"/>
      <c r="DK17" s="118"/>
      <c r="DL17" s="27"/>
      <c r="DM17" s="27"/>
      <c r="DN17" s="140"/>
      <c r="DO17" s="44">
        <v>1151872.1599999999</v>
      </c>
      <c r="DP17" s="27">
        <v>0</v>
      </c>
      <c r="DQ17" s="132"/>
      <c r="DR17" s="23"/>
      <c r="DS17" s="23"/>
      <c r="DT17" s="118"/>
      <c r="DU17" s="23"/>
      <c r="DV17" s="65"/>
      <c r="DW17" s="118"/>
      <c r="DX17" s="23"/>
      <c r="DY17" s="27"/>
      <c r="DZ17" s="118"/>
      <c r="EA17" s="23"/>
      <c r="EB17" s="23"/>
      <c r="EC17" s="115"/>
      <c r="ED17" s="23"/>
      <c r="EE17" s="23"/>
      <c r="EF17" s="118"/>
      <c r="EG17" s="23"/>
      <c r="EH17" s="23"/>
      <c r="EI17" s="118"/>
      <c r="EJ17" s="23"/>
      <c r="EK17" s="27"/>
      <c r="EL17" s="118"/>
      <c r="EM17" s="27"/>
      <c r="EN17" s="27"/>
      <c r="EO17" s="118"/>
      <c r="EP17" s="23"/>
      <c r="EQ17" s="27"/>
      <c r="ER17" s="115"/>
      <c r="ES17" s="28"/>
      <c r="ET17" s="28"/>
      <c r="EU17" s="118"/>
      <c r="EV17" s="27">
        <v>7421</v>
      </c>
      <c r="EW17" s="27">
        <v>7421</v>
      </c>
      <c r="EX17" s="118"/>
      <c r="EY17" s="23"/>
      <c r="EZ17" s="23"/>
      <c r="FA17" s="118"/>
      <c r="FB17" s="23">
        <v>2805185</v>
      </c>
      <c r="FC17" s="27">
        <v>2103888</v>
      </c>
      <c r="FD17" s="118"/>
      <c r="FE17" s="23"/>
      <c r="FF17" s="23"/>
      <c r="FG17" s="115"/>
      <c r="FH17" s="23"/>
      <c r="FI17" s="23"/>
      <c r="FJ17" s="118"/>
      <c r="FK17" s="23"/>
      <c r="FL17" s="23"/>
      <c r="FM17" s="115"/>
      <c r="FN17" s="31"/>
      <c r="FO17" s="31"/>
      <c r="FP17" s="118"/>
      <c r="FQ17" s="23"/>
      <c r="FR17" s="23"/>
      <c r="FS17" s="115"/>
      <c r="FT17" s="23"/>
      <c r="FU17" s="23"/>
      <c r="FV17" s="115"/>
      <c r="FW17" s="23">
        <v>600000</v>
      </c>
      <c r="FX17" s="23">
        <v>600000</v>
      </c>
      <c r="FY17" s="115"/>
      <c r="FZ17" s="27"/>
      <c r="GA17" s="27"/>
      <c r="GB17" s="115"/>
      <c r="GC17" s="31"/>
      <c r="GD17" s="31"/>
      <c r="GE17" s="118"/>
      <c r="GF17" s="35"/>
      <c r="GG17" s="34"/>
      <c r="GH17" s="115"/>
      <c r="GI17" s="23"/>
      <c r="GJ17" s="23"/>
      <c r="GK17" s="115"/>
      <c r="GL17" s="31"/>
      <c r="GM17" s="31"/>
      <c r="GN17" s="118"/>
      <c r="GO17" s="23"/>
      <c r="GP17" s="23"/>
      <c r="GQ17" s="115"/>
      <c r="GR17" s="23"/>
      <c r="GS17" s="27"/>
      <c r="GT17" s="115"/>
      <c r="GU17" s="23"/>
      <c r="GV17" s="23"/>
      <c r="GW17" s="118"/>
      <c r="GX17" s="31"/>
      <c r="GY17" s="31"/>
      <c r="GZ17" s="118"/>
      <c r="HA17" s="23"/>
      <c r="HB17" s="27"/>
      <c r="HC17" s="137"/>
      <c r="HD17" s="33"/>
      <c r="HE17" s="33"/>
      <c r="HF17" s="121"/>
      <c r="HG17" s="32"/>
      <c r="HH17" s="32"/>
      <c r="HI17" s="118"/>
      <c r="HJ17" s="28"/>
      <c r="HK17" s="28"/>
      <c r="HL17" s="118"/>
      <c r="HM17" s="23"/>
      <c r="HN17" s="23"/>
      <c r="HO17" s="118"/>
      <c r="HP17" s="23"/>
      <c r="HQ17" s="23"/>
      <c r="HR17" s="115"/>
      <c r="HS17" s="23"/>
      <c r="HT17" s="23"/>
      <c r="HU17" s="118"/>
      <c r="HV17" s="31"/>
      <c r="HW17" s="31"/>
      <c r="HX17" s="118"/>
      <c r="HY17" s="31"/>
      <c r="HZ17" s="31"/>
      <c r="IA17" s="118"/>
      <c r="IB17" s="23"/>
      <c r="IC17" s="27"/>
      <c r="ID17" s="132"/>
      <c r="IE17" s="23"/>
      <c r="IF17" s="27"/>
      <c r="IG17" s="134"/>
      <c r="IH17" s="23"/>
      <c r="II17" s="23"/>
      <c r="IJ17" s="132"/>
      <c r="IK17" s="30">
        <f t="shared" si="6"/>
        <v>288600</v>
      </c>
      <c r="IL17" s="30">
        <f t="shared" si="7"/>
        <v>208854.15</v>
      </c>
      <c r="IM17" s="23"/>
      <c r="IN17" s="23"/>
      <c r="IO17" s="115"/>
      <c r="IP17" s="23"/>
      <c r="IQ17" s="27"/>
      <c r="IR17" s="115"/>
      <c r="IS17" s="23"/>
      <c r="IT17" s="27"/>
      <c r="IU17" s="115"/>
      <c r="IV17" s="23"/>
      <c r="IW17" s="23"/>
      <c r="IX17" s="115"/>
      <c r="IY17" s="23"/>
      <c r="IZ17" s="23"/>
      <c r="JA17" s="115"/>
      <c r="JB17" s="23"/>
      <c r="JC17" s="23"/>
      <c r="JD17" s="115"/>
      <c r="JE17" s="23"/>
      <c r="JF17" s="23"/>
      <c r="JG17" s="115"/>
      <c r="JH17" s="23"/>
      <c r="JI17" s="27"/>
      <c r="JJ17" s="115"/>
      <c r="JK17" s="23"/>
      <c r="JL17" s="23"/>
      <c r="JM17" s="115"/>
      <c r="JN17" s="23"/>
      <c r="JO17" s="23"/>
      <c r="JP17" s="115"/>
      <c r="JQ17" s="23"/>
      <c r="JR17" s="23"/>
      <c r="JS17" s="115"/>
      <c r="JT17" s="23"/>
      <c r="JU17" s="23"/>
      <c r="JV17" s="115"/>
      <c r="JW17" s="23"/>
      <c r="JX17" s="23"/>
      <c r="JY17" s="115"/>
      <c r="JZ17" s="23"/>
      <c r="KA17" s="27"/>
      <c r="KB17" s="115"/>
      <c r="KC17" s="23">
        <v>288600</v>
      </c>
      <c r="KD17" s="23">
        <v>208854.15</v>
      </c>
      <c r="KE17" s="115"/>
      <c r="KF17" s="23"/>
      <c r="KG17" s="23"/>
      <c r="KH17" s="115"/>
      <c r="KI17" s="29">
        <f t="shared" si="8"/>
        <v>2476009.44</v>
      </c>
      <c r="KJ17" s="29">
        <f t="shared" si="9"/>
        <v>2476009.44</v>
      </c>
      <c r="KK17" s="27"/>
      <c r="KL17" s="27"/>
      <c r="KM17" s="121"/>
      <c r="KN17" s="27"/>
      <c r="KO17" s="27"/>
      <c r="KP17" s="115"/>
      <c r="KQ17" s="28"/>
      <c r="KR17" s="28"/>
      <c r="KS17" s="118"/>
      <c r="KT17" s="27"/>
      <c r="KU17" s="27"/>
      <c r="KV17" s="121"/>
      <c r="KW17" s="26"/>
      <c r="KX17" s="26"/>
      <c r="KY17" s="121"/>
      <c r="KZ17" s="24"/>
      <c r="LA17" s="24"/>
      <c r="LB17" s="121"/>
      <c r="LC17" s="24"/>
      <c r="LD17" s="24"/>
      <c r="LE17" s="121"/>
      <c r="LF17" s="23"/>
      <c r="LG17" s="27"/>
      <c r="LH17" s="118"/>
      <c r="LI17" s="23">
        <v>2476009.44</v>
      </c>
      <c r="LJ17" s="27">
        <v>2476009.44</v>
      </c>
      <c r="LK17" s="121"/>
      <c r="LL17" s="25"/>
      <c r="LM17" s="25"/>
      <c r="LN17" s="121"/>
      <c r="LO17" s="27"/>
      <c r="LP17" s="27"/>
      <c r="LQ17" s="121"/>
      <c r="LR17" s="24"/>
      <c r="LS17" s="24"/>
      <c r="LT17" s="121"/>
      <c r="LU17" s="27"/>
      <c r="LV17" s="27"/>
      <c r="LW17" s="121"/>
      <c r="LX17" s="23"/>
      <c r="LY17" s="23"/>
      <c r="LZ17" s="130"/>
      <c r="MA17" s="9"/>
      <c r="MB17" s="9"/>
      <c r="MC17" s="9"/>
      <c r="MD17" s="7"/>
      <c r="ME17" s="7"/>
      <c r="MF17" s="9"/>
      <c r="MG17" s="9"/>
      <c r="MH17" s="9"/>
      <c r="MI17" s="9"/>
      <c r="MJ17" s="9"/>
      <c r="MK17" s="9"/>
      <c r="ML17" s="9"/>
      <c r="MM17" s="9"/>
      <c r="MN17" s="7"/>
      <c r="MO17" s="9"/>
      <c r="MP17" s="9"/>
      <c r="MQ17" s="9"/>
      <c r="MR17" s="7"/>
      <c r="MS17" s="9"/>
      <c r="MT17" s="7"/>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3"/>
      <c r="PY17" s="3"/>
      <c r="PZ17" s="3"/>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row>
    <row r="18" spans="1:743" x14ac:dyDescent="0.25">
      <c r="A18" s="46" t="s">
        <v>134</v>
      </c>
      <c r="B18" s="29">
        <f t="shared" si="0"/>
        <v>4357926.28</v>
      </c>
      <c r="C18" s="29">
        <f t="shared" si="1"/>
        <v>3352686.93</v>
      </c>
      <c r="D18" s="21">
        <f t="shared" si="2"/>
        <v>3578653.58</v>
      </c>
      <c r="E18" s="21">
        <f t="shared" si="3"/>
        <v>2683990.58</v>
      </c>
      <c r="F18" s="23">
        <v>3249600</v>
      </c>
      <c r="G18" s="40">
        <v>2437200</v>
      </c>
      <c r="H18" s="118"/>
      <c r="I18" s="23">
        <v>329053.58</v>
      </c>
      <c r="J18" s="39">
        <v>246790.58</v>
      </c>
      <c r="K18" s="118"/>
      <c r="L18" s="39"/>
      <c r="M18" s="39"/>
      <c r="N18" s="147"/>
      <c r="O18" s="29">
        <f t="shared" si="4"/>
        <v>663872.69999999995</v>
      </c>
      <c r="P18" s="29">
        <f t="shared" si="5"/>
        <v>600870.69999999995</v>
      </c>
      <c r="Q18" s="23"/>
      <c r="R18" s="23"/>
      <c r="S18" s="118"/>
      <c r="T18" s="23"/>
      <c r="U18" s="23"/>
      <c r="V18" s="118"/>
      <c r="W18" s="23"/>
      <c r="X18" s="23"/>
      <c r="Y18" s="118"/>
      <c r="Z18" s="23"/>
      <c r="AA18" s="23"/>
      <c r="AB18" s="118"/>
      <c r="AC18" s="28"/>
      <c r="AD18" s="28"/>
      <c r="AE18" s="121"/>
      <c r="AF18" s="23"/>
      <c r="AG18" s="23"/>
      <c r="AH18" s="118"/>
      <c r="AI18" s="23"/>
      <c r="AJ18" s="23"/>
      <c r="AK18" s="118"/>
      <c r="AL18" s="23"/>
      <c r="AM18" s="23"/>
      <c r="AN18" s="118"/>
      <c r="AO18" s="23"/>
      <c r="AP18" s="27"/>
      <c r="AQ18" s="118"/>
      <c r="AR18" s="28"/>
      <c r="AS18" s="28"/>
      <c r="AT18" s="118"/>
      <c r="AU18" s="28"/>
      <c r="AV18" s="28"/>
      <c r="AW18" s="118"/>
      <c r="AX18" s="28"/>
      <c r="AY18" s="28"/>
      <c r="AZ18" s="118"/>
      <c r="BA18" s="23"/>
      <c r="BB18" s="23"/>
      <c r="BC18" s="118"/>
      <c r="BD18" s="23"/>
      <c r="BE18" s="23"/>
      <c r="BF18" s="118"/>
      <c r="BG18" s="23"/>
      <c r="BH18" s="23"/>
      <c r="BI18" s="118"/>
      <c r="BJ18" s="38"/>
      <c r="BK18" s="23"/>
      <c r="BL18" s="118"/>
      <c r="BM18" s="23"/>
      <c r="BN18" s="27"/>
      <c r="BO18" s="118"/>
      <c r="BP18" s="23"/>
      <c r="BQ18" s="27"/>
      <c r="BR18" s="118"/>
      <c r="BS18" s="23"/>
      <c r="BT18" s="27"/>
      <c r="BU18" s="118"/>
      <c r="BV18" s="23"/>
      <c r="BW18" s="23"/>
      <c r="BX18" s="118"/>
      <c r="BY18" s="23"/>
      <c r="BZ18" s="27"/>
      <c r="CA18" s="118"/>
      <c r="CB18" s="31"/>
      <c r="CC18" s="31"/>
      <c r="CD18" s="118"/>
      <c r="CE18" s="23"/>
      <c r="CF18" s="23"/>
      <c r="CG18" s="118"/>
      <c r="CH18" s="28">
        <v>34650</v>
      </c>
      <c r="CI18" s="28">
        <v>34650</v>
      </c>
      <c r="CJ18" s="118"/>
      <c r="CK18" s="23"/>
      <c r="CL18" s="27"/>
      <c r="CM18" s="118"/>
      <c r="CN18" s="23"/>
      <c r="CO18" s="27"/>
      <c r="CP18" s="118"/>
      <c r="CQ18" s="28"/>
      <c r="CR18" s="28"/>
      <c r="CS18" s="118"/>
      <c r="CT18" s="28"/>
      <c r="CU18" s="28"/>
      <c r="CV18" s="118"/>
      <c r="CW18" s="23"/>
      <c r="CX18" s="27"/>
      <c r="CY18" s="118"/>
      <c r="CZ18" s="28"/>
      <c r="DA18" s="28"/>
      <c r="DB18" s="118"/>
      <c r="DC18" s="23">
        <v>377214.7</v>
      </c>
      <c r="DD18" s="23">
        <v>377214.7</v>
      </c>
      <c r="DE18" s="118"/>
      <c r="DF18" s="23"/>
      <c r="DG18" s="23"/>
      <c r="DH18" s="118"/>
      <c r="DI18" s="23"/>
      <c r="DJ18" s="27"/>
      <c r="DK18" s="118"/>
      <c r="DL18" s="27"/>
      <c r="DM18" s="27"/>
      <c r="DN18" s="140"/>
      <c r="DO18" s="27"/>
      <c r="DP18" s="27"/>
      <c r="DQ18" s="132"/>
      <c r="DR18" s="23"/>
      <c r="DS18" s="23"/>
      <c r="DT18" s="118"/>
      <c r="DU18" s="23"/>
      <c r="DV18" s="27"/>
      <c r="DW18" s="118"/>
      <c r="DX18" s="23"/>
      <c r="DY18" s="27"/>
      <c r="DZ18" s="118"/>
      <c r="EA18" s="23"/>
      <c r="EB18" s="23"/>
      <c r="EC18" s="115"/>
      <c r="ED18" s="23"/>
      <c r="EE18" s="23"/>
      <c r="EF18" s="118"/>
      <c r="EG18" s="23"/>
      <c r="EH18" s="23"/>
      <c r="EI18" s="118"/>
      <c r="EJ18" s="23"/>
      <c r="EK18" s="27"/>
      <c r="EL18" s="118"/>
      <c r="EM18" s="27"/>
      <c r="EN18" s="27"/>
      <c r="EO18" s="118"/>
      <c r="EP18" s="23"/>
      <c r="EQ18" s="27"/>
      <c r="ER18" s="115"/>
      <c r="ES18" s="28"/>
      <c r="ET18" s="28"/>
      <c r="EU18" s="118"/>
      <c r="EV18" s="27"/>
      <c r="EW18" s="27"/>
      <c r="EX18" s="118"/>
      <c r="EY18" s="23"/>
      <c r="EZ18" s="23"/>
      <c r="FA18" s="118"/>
      <c r="FB18" s="23">
        <v>252008</v>
      </c>
      <c r="FC18" s="27">
        <v>189006</v>
      </c>
      <c r="FD18" s="118"/>
      <c r="FE18" s="23"/>
      <c r="FF18" s="23"/>
      <c r="FG18" s="115"/>
      <c r="FH18" s="23"/>
      <c r="FI18" s="23"/>
      <c r="FJ18" s="118"/>
      <c r="FK18" s="23"/>
      <c r="FL18" s="23"/>
      <c r="FM18" s="115"/>
      <c r="FN18" s="31"/>
      <c r="FO18" s="31"/>
      <c r="FP18" s="118"/>
      <c r="FQ18" s="23"/>
      <c r="FR18" s="23"/>
      <c r="FS18" s="115"/>
      <c r="FT18" s="23"/>
      <c r="FU18" s="23"/>
      <c r="FV18" s="115"/>
      <c r="FW18" s="23"/>
      <c r="FX18" s="23"/>
      <c r="FY18" s="115"/>
      <c r="FZ18" s="27"/>
      <c r="GA18" s="27"/>
      <c r="GB18" s="115"/>
      <c r="GC18" s="31"/>
      <c r="GD18" s="31"/>
      <c r="GE18" s="118"/>
      <c r="GF18" s="35"/>
      <c r="GG18" s="34"/>
      <c r="GH18" s="115"/>
      <c r="GI18" s="23"/>
      <c r="GJ18" s="23"/>
      <c r="GK18" s="115"/>
      <c r="GL18" s="31"/>
      <c r="GM18" s="31"/>
      <c r="GN18" s="118"/>
      <c r="GO18" s="23"/>
      <c r="GP18" s="23"/>
      <c r="GQ18" s="115"/>
      <c r="GR18" s="23"/>
      <c r="GS18" s="27"/>
      <c r="GT18" s="115"/>
      <c r="GU18" s="23"/>
      <c r="GV18" s="23"/>
      <c r="GW18" s="118"/>
      <c r="GX18" s="31"/>
      <c r="GY18" s="31"/>
      <c r="GZ18" s="118"/>
      <c r="HA18" s="23"/>
      <c r="HB18" s="27"/>
      <c r="HC18" s="137"/>
      <c r="HD18" s="33"/>
      <c r="HE18" s="33"/>
      <c r="HF18" s="121"/>
      <c r="HG18" s="32"/>
      <c r="HH18" s="32"/>
      <c r="HI18" s="118"/>
      <c r="HJ18" s="28"/>
      <c r="HK18" s="28"/>
      <c r="HL18" s="118"/>
      <c r="HM18" s="23"/>
      <c r="HN18" s="23"/>
      <c r="HO18" s="118"/>
      <c r="HP18" s="23"/>
      <c r="HQ18" s="23"/>
      <c r="HR18" s="115"/>
      <c r="HS18" s="23"/>
      <c r="HT18" s="23"/>
      <c r="HU18" s="118"/>
      <c r="HV18" s="31"/>
      <c r="HW18" s="31"/>
      <c r="HX18" s="118"/>
      <c r="HY18" s="31"/>
      <c r="HZ18" s="31"/>
      <c r="IA18" s="118"/>
      <c r="IB18" s="23"/>
      <c r="IC18" s="27"/>
      <c r="ID18" s="132"/>
      <c r="IE18" s="23"/>
      <c r="IF18" s="27"/>
      <c r="IG18" s="134"/>
      <c r="IH18" s="23"/>
      <c r="II18" s="23"/>
      <c r="IJ18" s="132"/>
      <c r="IK18" s="30">
        <f t="shared" si="6"/>
        <v>115400</v>
      </c>
      <c r="IL18" s="30">
        <f t="shared" si="7"/>
        <v>67825.649999999994</v>
      </c>
      <c r="IM18" s="23"/>
      <c r="IN18" s="23"/>
      <c r="IO18" s="115"/>
      <c r="IP18" s="23"/>
      <c r="IQ18" s="27"/>
      <c r="IR18" s="115"/>
      <c r="IS18" s="23"/>
      <c r="IT18" s="27"/>
      <c r="IU18" s="115"/>
      <c r="IV18" s="23"/>
      <c r="IW18" s="23"/>
      <c r="IX18" s="115"/>
      <c r="IY18" s="23"/>
      <c r="IZ18" s="23"/>
      <c r="JA18" s="115"/>
      <c r="JB18" s="23"/>
      <c r="JC18" s="23"/>
      <c r="JD18" s="115"/>
      <c r="JE18" s="23"/>
      <c r="JF18" s="23"/>
      <c r="JG18" s="115"/>
      <c r="JH18" s="23"/>
      <c r="JI18" s="27"/>
      <c r="JJ18" s="115"/>
      <c r="JK18" s="23"/>
      <c r="JL18" s="23"/>
      <c r="JM18" s="115"/>
      <c r="JN18" s="23"/>
      <c r="JO18" s="23"/>
      <c r="JP18" s="115"/>
      <c r="JQ18" s="23"/>
      <c r="JR18" s="23"/>
      <c r="JS18" s="115"/>
      <c r="JT18" s="23"/>
      <c r="JU18" s="23"/>
      <c r="JV18" s="115"/>
      <c r="JW18" s="23"/>
      <c r="JX18" s="23"/>
      <c r="JY18" s="115"/>
      <c r="JZ18" s="23"/>
      <c r="KA18" s="27"/>
      <c r="KB18" s="115"/>
      <c r="KC18" s="23">
        <v>115400</v>
      </c>
      <c r="KD18" s="23">
        <v>67825.649999999994</v>
      </c>
      <c r="KE18" s="115"/>
      <c r="KF18" s="23"/>
      <c r="KG18" s="23"/>
      <c r="KH18" s="115"/>
      <c r="KI18" s="29">
        <f t="shared" si="8"/>
        <v>0</v>
      </c>
      <c r="KJ18" s="29">
        <f t="shared" si="9"/>
        <v>0</v>
      </c>
      <c r="KK18" s="27"/>
      <c r="KL18" s="27"/>
      <c r="KM18" s="121"/>
      <c r="KN18" s="27"/>
      <c r="KO18" s="27"/>
      <c r="KP18" s="115"/>
      <c r="KQ18" s="28"/>
      <c r="KR18" s="28"/>
      <c r="KS18" s="118"/>
      <c r="KT18" s="27"/>
      <c r="KU18" s="27"/>
      <c r="KV18" s="121"/>
      <c r="KW18" s="26"/>
      <c r="KX18" s="26"/>
      <c r="KY18" s="121"/>
      <c r="KZ18" s="24"/>
      <c r="LA18" s="24"/>
      <c r="LB18" s="121"/>
      <c r="LC18" s="24"/>
      <c r="LD18" s="24"/>
      <c r="LE18" s="121"/>
      <c r="LF18" s="23"/>
      <c r="LG18" s="27"/>
      <c r="LH18" s="118"/>
      <c r="LI18" s="23"/>
      <c r="LJ18" s="27"/>
      <c r="LK18" s="121"/>
      <c r="LL18" s="25"/>
      <c r="LM18" s="25"/>
      <c r="LN18" s="121"/>
      <c r="LO18" s="27"/>
      <c r="LP18" s="27"/>
      <c r="LQ18" s="121"/>
      <c r="LR18" s="24"/>
      <c r="LS18" s="24"/>
      <c r="LT18" s="121"/>
      <c r="LU18" s="27"/>
      <c r="LV18" s="27"/>
      <c r="LW18" s="121"/>
      <c r="LX18" s="23"/>
      <c r="LY18" s="23"/>
      <c r="LZ18" s="130"/>
      <c r="MA18" s="9"/>
      <c r="MB18" s="9"/>
      <c r="MC18" s="9"/>
      <c r="MD18" s="7"/>
      <c r="ME18" s="7"/>
      <c r="MF18" s="9"/>
      <c r="MG18" s="9"/>
      <c r="MH18" s="9"/>
      <c r="MI18" s="9"/>
      <c r="MJ18" s="9"/>
      <c r="MK18" s="9"/>
      <c r="ML18" s="9"/>
      <c r="MM18" s="9"/>
      <c r="MN18" s="7"/>
      <c r="MO18" s="9"/>
      <c r="MP18" s="9"/>
      <c r="MQ18" s="9"/>
      <c r="MR18" s="7"/>
      <c r="MS18" s="9"/>
      <c r="MT18" s="7"/>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3"/>
      <c r="PY18" s="3"/>
      <c r="PZ18" s="3"/>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row>
    <row r="19" spans="1:743" x14ac:dyDescent="0.25">
      <c r="A19" s="46" t="s">
        <v>133</v>
      </c>
      <c r="B19" s="29">
        <f t="shared" si="0"/>
        <v>9184471.4800000004</v>
      </c>
      <c r="C19" s="29">
        <f t="shared" si="1"/>
        <v>7073261.1800000006</v>
      </c>
      <c r="D19" s="21">
        <f t="shared" si="2"/>
        <v>6097427.1699999999</v>
      </c>
      <c r="E19" s="21">
        <f t="shared" si="3"/>
        <v>4573073.17</v>
      </c>
      <c r="F19" s="23">
        <v>5370300</v>
      </c>
      <c r="G19" s="40">
        <v>4027725</v>
      </c>
      <c r="H19" s="118"/>
      <c r="I19" s="23">
        <v>727127.17</v>
      </c>
      <c r="J19" s="39">
        <v>545348.17000000004</v>
      </c>
      <c r="K19" s="118"/>
      <c r="L19" s="39"/>
      <c r="M19" s="39"/>
      <c r="N19" s="147"/>
      <c r="O19" s="29">
        <f t="shared" si="4"/>
        <v>2971644.31</v>
      </c>
      <c r="P19" s="29">
        <f t="shared" si="5"/>
        <v>2424143.4700000002</v>
      </c>
      <c r="Q19" s="23"/>
      <c r="R19" s="23"/>
      <c r="S19" s="118"/>
      <c r="T19" s="23"/>
      <c r="U19" s="23"/>
      <c r="V19" s="118"/>
      <c r="W19" s="23"/>
      <c r="X19" s="23"/>
      <c r="Y19" s="118"/>
      <c r="Z19" s="23"/>
      <c r="AA19" s="23"/>
      <c r="AB19" s="118"/>
      <c r="AC19" s="28"/>
      <c r="AD19" s="28"/>
      <c r="AE19" s="121"/>
      <c r="AF19" s="23"/>
      <c r="AG19" s="23"/>
      <c r="AH19" s="118"/>
      <c r="AI19" s="23"/>
      <c r="AJ19" s="23"/>
      <c r="AK19" s="118"/>
      <c r="AL19" s="23"/>
      <c r="AM19" s="23"/>
      <c r="AN19" s="118"/>
      <c r="AO19" s="23"/>
      <c r="AP19" s="27"/>
      <c r="AQ19" s="118"/>
      <c r="AR19" s="28"/>
      <c r="AS19" s="28"/>
      <c r="AT19" s="118"/>
      <c r="AU19" s="28"/>
      <c r="AV19" s="28"/>
      <c r="AW19" s="118"/>
      <c r="AX19" s="28"/>
      <c r="AY19" s="28"/>
      <c r="AZ19" s="118"/>
      <c r="BA19" s="23"/>
      <c r="BB19" s="23"/>
      <c r="BC19" s="118"/>
      <c r="BD19" s="23"/>
      <c r="BE19" s="23"/>
      <c r="BF19" s="118"/>
      <c r="BG19" s="23"/>
      <c r="BH19" s="23"/>
      <c r="BI19" s="118"/>
      <c r="BJ19" s="38"/>
      <c r="BK19" s="23"/>
      <c r="BL19" s="118"/>
      <c r="BM19" s="23"/>
      <c r="BN19" s="27"/>
      <c r="BO19" s="118"/>
      <c r="BP19" s="23"/>
      <c r="BQ19" s="27"/>
      <c r="BR19" s="118"/>
      <c r="BS19" s="23"/>
      <c r="BT19" s="27"/>
      <c r="BU19" s="118"/>
      <c r="BV19" s="23"/>
      <c r="BW19" s="23"/>
      <c r="BX19" s="118"/>
      <c r="BY19" s="23"/>
      <c r="BZ19" s="27"/>
      <c r="CA19" s="118"/>
      <c r="CB19" s="31"/>
      <c r="CC19" s="31"/>
      <c r="CD19" s="118"/>
      <c r="CE19" s="23"/>
      <c r="CF19" s="23"/>
      <c r="CG19" s="118"/>
      <c r="CH19" s="28"/>
      <c r="CI19" s="28"/>
      <c r="CJ19" s="118"/>
      <c r="CK19" s="23"/>
      <c r="CL19" s="27"/>
      <c r="CM19" s="118"/>
      <c r="CN19" s="23"/>
      <c r="CO19" s="27"/>
      <c r="CP19" s="118"/>
      <c r="CQ19" s="28"/>
      <c r="CR19" s="28"/>
      <c r="CS19" s="118"/>
      <c r="CT19" s="28"/>
      <c r="CU19" s="28"/>
      <c r="CV19" s="118"/>
      <c r="CW19" s="23"/>
      <c r="CX19" s="27"/>
      <c r="CY19" s="118"/>
      <c r="CZ19" s="28"/>
      <c r="DA19" s="28"/>
      <c r="DB19" s="118"/>
      <c r="DC19" s="23">
        <v>609191.31000000006</v>
      </c>
      <c r="DD19" s="23">
        <v>609191.31000000006</v>
      </c>
      <c r="DE19" s="118"/>
      <c r="DF19" s="23"/>
      <c r="DG19" s="23"/>
      <c r="DH19" s="118"/>
      <c r="DI19" s="23"/>
      <c r="DJ19" s="27"/>
      <c r="DK19" s="118"/>
      <c r="DL19" s="27"/>
      <c r="DM19" s="27"/>
      <c r="DN19" s="140"/>
      <c r="DO19" s="27"/>
      <c r="DP19" s="27"/>
      <c r="DQ19" s="132"/>
      <c r="DR19" s="23"/>
      <c r="DS19" s="23"/>
      <c r="DT19" s="118"/>
      <c r="DU19" s="23"/>
      <c r="DV19" s="27"/>
      <c r="DW19" s="118"/>
      <c r="DX19" s="23"/>
      <c r="DY19" s="27"/>
      <c r="DZ19" s="118"/>
      <c r="EA19" s="23"/>
      <c r="EB19" s="23"/>
      <c r="EC19" s="115"/>
      <c r="ED19" s="23"/>
      <c r="EE19" s="23"/>
      <c r="EF19" s="118"/>
      <c r="EG19" s="23"/>
      <c r="EH19" s="23"/>
      <c r="EI19" s="118"/>
      <c r="EJ19" s="23"/>
      <c r="EK19" s="27"/>
      <c r="EL19" s="118"/>
      <c r="EM19" s="27"/>
      <c r="EN19" s="27"/>
      <c r="EO19" s="118"/>
      <c r="EP19" s="23"/>
      <c r="EQ19" s="27"/>
      <c r="ER19" s="115"/>
      <c r="ES19" s="28"/>
      <c r="ET19" s="28"/>
      <c r="EU19" s="118"/>
      <c r="EV19" s="27"/>
      <c r="EW19" s="27"/>
      <c r="EX19" s="118"/>
      <c r="EY19" s="23">
        <v>800000</v>
      </c>
      <c r="EZ19" s="23">
        <v>643112.41</v>
      </c>
      <c r="FA19" s="118"/>
      <c r="FB19" s="23">
        <v>1562453</v>
      </c>
      <c r="FC19" s="27">
        <v>1171839.75</v>
      </c>
      <c r="FD19" s="118"/>
      <c r="FE19" s="23"/>
      <c r="FF19" s="23"/>
      <c r="FG19" s="115"/>
      <c r="FH19" s="23"/>
      <c r="FI19" s="23"/>
      <c r="FJ19" s="118"/>
      <c r="FK19" s="23"/>
      <c r="FL19" s="23"/>
      <c r="FM19" s="115"/>
      <c r="FN19" s="31"/>
      <c r="FO19" s="31"/>
      <c r="FP19" s="118"/>
      <c r="FQ19" s="23"/>
      <c r="FR19" s="23"/>
      <c r="FS19" s="115"/>
      <c r="FT19" s="23"/>
      <c r="FU19" s="23"/>
      <c r="FV19" s="115"/>
      <c r="FW19" s="23"/>
      <c r="FX19" s="23"/>
      <c r="FY19" s="115"/>
      <c r="FZ19" s="27"/>
      <c r="GA19" s="27"/>
      <c r="GB19" s="115"/>
      <c r="GC19" s="31"/>
      <c r="GD19" s="31"/>
      <c r="GE19" s="118"/>
      <c r="GF19" s="35"/>
      <c r="GG19" s="34"/>
      <c r="GH19" s="115"/>
      <c r="GI19" s="23"/>
      <c r="GJ19" s="23"/>
      <c r="GK19" s="115"/>
      <c r="GL19" s="31"/>
      <c r="GM19" s="31"/>
      <c r="GN19" s="118"/>
      <c r="GO19" s="23"/>
      <c r="GP19" s="23"/>
      <c r="GQ19" s="115"/>
      <c r="GR19" s="23"/>
      <c r="GS19" s="27"/>
      <c r="GT19" s="115"/>
      <c r="GU19" s="23"/>
      <c r="GV19" s="23"/>
      <c r="GW19" s="118"/>
      <c r="GX19" s="31"/>
      <c r="GY19" s="31"/>
      <c r="GZ19" s="118"/>
      <c r="HA19" s="23"/>
      <c r="HB19" s="27"/>
      <c r="HC19" s="137"/>
      <c r="HD19" s="33"/>
      <c r="HE19" s="33"/>
      <c r="HF19" s="121"/>
      <c r="HG19" s="32"/>
      <c r="HH19" s="32"/>
      <c r="HI19" s="118"/>
      <c r="HJ19" s="28"/>
      <c r="HK19" s="28"/>
      <c r="HL19" s="118"/>
      <c r="HM19" s="23"/>
      <c r="HN19" s="23"/>
      <c r="HO19" s="118"/>
      <c r="HP19" s="23"/>
      <c r="HQ19" s="23"/>
      <c r="HR19" s="115"/>
      <c r="HS19" s="23"/>
      <c r="HT19" s="23"/>
      <c r="HU19" s="118"/>
      <c r="HV19" s="31"/>
      <c r="HW19" s="31"/>
      <c r="HX19" s="118"/>
      <c r="HY19" s="31"/>
      <c r="HZ19" s="31"/>
      <c r="IA19" s="118"/>
      <c r="IB19" s="23"/>
      <c r="IC19" s="27"/>
      <c r="ID19" s="132"/>
      <c r="IE19" s="23"/>
      <c r="IF19" s="27"/>
      <c r="IG19" s="134"/>
      <c r="IH19" s="23"/>
      <c r="II19" s="23"/>
      <c r="IJ19" s="132"/>
      <c r="IK19" s="30">
        <f t="shared" si="6"/>
        <v>115400</v>
      </c>
      <c r="IL19" s="30">
        <f t="shared" si="7"/>
        <v>76044.539999999994</v>
      </c>
      <c r="IM19" s="23"/>
      <c r="IN19" s="23"/>
      <c r="IO19" s="115"/>
      <c r="IP19" s="23"/>
      <c r="IQ19" s="27"/>
      <c r="IR19" s="115"/>
      <c r="IS19" s="23"/>
      <c r="IT19" s="27"/>
      <c r="IU19" s="115"/>
      <c r="IV19" s="23"/>
      <c r="IW19" s="23"/>
      <c r="IX19" s="115"/>
      <c r="IY19" s="23"/>
      <c r="IZ19" s="23"/>
      <c r="JA19" s="115"/>
      <c r="JB19" s="23"/>
      <c r="JC19" s="23"/>
      <c r="JD19" s="115"/>
      <c r="JE19" s="23"/>
      <c r="JF19" s="23"/>
      <c r="JG19" s="115"/>
      <c r="JH19" s="23"/>
      <c r="JI19" s="27"/>
      <c r="JJ19" s="115"/>
      <c r="JK19" s="23"/>
      <c r="JL19" s="23"/>
      <c r="JM19" s="115"/>
      <c r="JN19" s="23"/>
      <c r="JO19" s="23"/>
      <c r="JP19" s="115"/>
      <c r="JQ19" s="23"/>
      <c r="JR19" s="23"/>
      <c r="JS19" s="115"/>
      <c r="JT19" s="23"/>
      <c r="JU19" s="23"/>
      <c r="JV19" s="115"/>
      <c r="JW19" s="23"/>
      <c r="JX19" s="23"/>
      <c r="JY19" s="115"/>
      <c r="JZ19" s="23"/>
      <c r="KA19" s="27"/>
      <c r="KB19" s="115"/>
      <c r="KC19" s="23">
        <v>115400</v>
      </c>
      <c r="KD19" s="23">
        <v>76044.539999999994</v>
      </c>
      <c r="KE19" s="115"/>
      <c r="KF19" s="23"/>
      <c r="KG19" s="23"/>
      <c r="KH19" s="115"/>
      <c r="KI19" s="29">
        <f t="shared" si="8"/>
        <v>0</v>
      </c>
      <c r="KJ19" s="29">
        <f t="shared" si="9"/>
        <v>0</v>
      </c>
      <c r="KK19" s="27"/>
      <c r="KL19" s="27"/>
      <c r="KM19" s="121"/>
      <c r="KN19" s="27"/>
      <c r="KO19" s="27"/>
      <c r="KP19" s="115"/>
      <c r="KQ19" s="28"/>
      <c r="KR19" s="28"/>
      <c r="KS19" s="118"/>
      <c r="KT19" s="27"/>
      <c r="KU19" s="27"/>
      <c r="KV19" s="121"/>
      <c r="KW19" s="26"/>
      <c r="KX19" s="26"/>
      <c r="KY19" s="121"/>
      <c r="KZ19" s="24"/>
      <c r="LA19" s="24"/>
      <c r="LB19" s="121"/>
      <c r="LC19" s="24"/>
      <c r="LD19" s="24"/>
      <c r="LE19" s="121"/>
      <c r="LF19" s="23"/>
      <c r="LG19" s="27"/>
      <c r="LH19" s="118"/>
      <c r="LI19" s="23"/>
      <c r="LJ19" s="27"/>
      <c r="LK19" s="121"/>
      <c r="LL19" s="25"/>
      <c r="LM19" s="25"/>
      <c r="LN19" s="121"/>
      <c r="LO19" s="27"/>
      <c r="LP19" s="27"/>
      <c r="LQ19" s="121"/>
      <c r="LR19" s="24"/>
      <c r="LS19" s="24"/>
      <c r="LT19" s="121"/>
      <c r="LU19" s="27"/>
      <c r="LV19" s="27"/>
      <c r="LW19" s="121"/>
      <c r="LX19" s="23"/>
      <c r="LY19" s="23"/>
      <c r="LZ19" s="130"/>
      <c r="MA19" s="9"/>
      <c r="MB19" s="9"/>
      <c r="MC19" s="9"/>
      <c r="MD19" s="7"/>
      <c r="ME19" s="7"/>
      <c r="MF19" s="9"/>
      <c r="MG19" s="9"/>
      <c r="MH19" s="9"/>
      <c r="MI19" s="9"/>
      <c r="MJ19" s="9"/>
      <c r="MK19" s="9"/>
      <c r="ML19" s="9"/>
      <c r="MM19" s="9"/>
      <c r="MN19" s="7"/>
      <c r="MO19" s="9"/>
      <c r="MP19" s="9"/>
      <c r="MQ19" s="9"/>
      <c r="MR19" s="7"/>
      <c r="MS19" s="9"/>
      <c r="MT19" s="7"/>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3"/>
      <c r="PY19" s="3"/>
      <c r="PZ19" s="3"/>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row>
    <row r="20" spans="1:743" x14ac:dyDescent="0.25">
      <c r="A20" s="46" t="s">
        <v>132</v>
      </c>
      <c r="B20" s="29">
        <f t="shared" si="0"/>
        <v>3969502.9</v>
      </c>
      <c r="C20" s="29">
        <f t="shared" si="1"/>
        <v>3022563.27</v>
      </c>
      <c r="D20" s="21">
        <f t="shared" si="2"/>
        <v>3158287.9</v>
      </c>
      <c r="E20" s="21">
        <f t="shared" si="3"/>
        <v>2368717.9</v>
      </c>
      <c r="F20" s="23">
        <v>2822400</v>
      </c>
      <c r="G20" s="40">
        <v>2116800</v>
      </c>
      <c r="H20" s="118"/>
      <c r="I20" s="23">
        <v>335887.9</v>
      </c>
      <c r="J20" s="39">
        <v>251917.9</v>
      </c>
      <c r="K20" s="118"/>
      <c r="L20" s="39"/>
      <c r="M20" s="39"/>
      <c r="N20" s="147"/>
      <c r="O20" s="29">
        <f t="shared" si="4"/>
        <v>695815</v>
      </c>
      <c r="P20" s="29">
        <f t="shared" si="5"/>
        <v>582409</v>
      </c>
      <c r="Q20" s="23"/>
      <c r="R20" s="23"/>
      <c r="S20" s="118"/>
      <c r="T20" s="23"/>
      <c r="U20" s="23"/>
      <c r="V20" s="118"/>
      <c r="W20" s="23"/>
      <c r="X20" s="23"/>
      <c r="Y20" s="118"/>
      <c r="Z20" s="23"/>
      <c r="AA20" s="23"/>
      <c r="AB20" s="118"/>
      <c r="AC20" s="28"/>
      <c r="AD20" s="28"/>
      <c r="AE20" s="121"/>
      <c r="AF20" s="23"/>
      <c r="AG20" s="23"/>
      <c r="AH20" s="118"/>
      <c r="AI20" s="23"/>
      <c r="AJ20" s="23"/>
      <c r="AK20" s="118"/>
      <c r="AL20" s="23"/>
      <c r="AM20" s="23"/>
      <c r="AN20" s="118"/>
      <c r="AO20" s="23"/>
      <c r="AP20" s="27"/>
      <c r="AQ20" s="118"/>
      <c r="AR20" s="28"/>
      <c r="AS20" s="28"/>
      <c r="AT20" s="118"/>
      <c r="AU20" s="28"/>
      <c r="AV20" s="28"/>
      <c r="AW20" s="118"/>
      <c r="AX20" s="28"/>
      <c r="AY20" s="28"/>
      <c r="AZ20" s="118"/>
      <c r="BA20" s="23"/>
      <c r="BB20" s="23"/>
      <c r="BC20" s="118"/>
      <c r="BD20" s="23"/>
      <c r="BE20" s="23"/>
      <c r="BF20" s="118"/>
      <c r="BG20" s="23"/>
      <c r="BH20" s="23"/>
      <c r="BI20" s="118"/>
      <c r="BJ20" s="38"/>
      <c r="BK20" s="23"/>
      <c r="BL20" s="118"/>
      <c r="BM20" s="23"/>
      <c r="BN20" s="27"/>
      <c r="BO20" s="118"/>
      <c r="BP20" s="23"/>
      <c r="BQ20" s="27"/>
      <c r="BR20" s="118"/>
      <c r="BS20" s="23"/>
      <c r="BT20" s="27"/>
      <c r="BU20" s="118"/>
      <c r="BV20" s="23"/>
      <c r="BW20" s="23"/>
      <c r="BX20" s="118"/>
      <c r="BY20" s="23"/>
      <c r="BZ20" s="27"/>
      <c r="CA20" s="118"/>
      <c r="CB20" s="31"/>
      <c r="CC20" s="31"/>
      <c r="CD20" s="118"/>
      <c r="CE20" s="23"/>
      <c r="CF20" s="23"/>
      <c r="CG20" s="118"/>
      <c r="CH20" s="28">
        <v>29700</v>
      </c>
      <c r="CI20" s="28">
        <v>29700</v>
      </c>
      <c r="CJ20" s="118"/>
      <c r="CK20" s="23"/>
      <c r="CL20" s="27"/>
      <c r="CM20" s="118"/>
      <c r="CN20" s="23"/>
      <c r="CO20" s="27"/>
      <c r="CP20" s="118"/>
      <c r="CQ20" s="28"/>
      <c r="CR20" s="28"/>
      <c r="CS20" s="118"/>
      <c r="CT20" s="28"/>
      <c r="CU20" s="28"/>
      <c r="CV20" s="118"/>
      <c r="CW20" s="23"/>
      <c r="CX20" s="27"/>
      <c r="CY20" s="118"/>
      <c r="CZ20" s="28"/>
      <c r="DA20" s="28"/>
      <c r="DB20" s="118"/>
      <c r="DC20" s="23">
        <v>212500</v>
      </c>
      <c r="DD20" s="23">
        <v>212500</v>
      </c>
      <c r="DE20" s="118"/>
      <c r="DF20" s="23"/>
      <c r="DG20" s="23"/>
      <c r="DH20" s="118"/>
      <c r="DI20" s="23"/>
      <c r="DJ20" s="27"/>
      <c r="DK20" s="118"/>
      <c r="DL20" s="27"/>
      <c r="DM20" s="27"/>
      <c r="DN20" s="140"/>
      <c r="DO20" s="27"/>
      <c r="DP20" s="27"/>
      <c r="DQ20" s="132"/>
      <c r="DR20" s="23"/>
      <c r="DS20" s="23"/>
      <c r="DT20" s="118"/>
      <c r="DU20" s="23"/>
      <c r="DV20" s="27"/>
      <c r="DW20" s="118"/>
      <c r="DX20" s="23"/>
      <c r="DY20" s="27"/>
      <c r="DZ20" s="118"/>
      <c r="EA20" s="23"/>
      <c r="EB20" s="23"/>
      <c r="EC20" s="115"/>
      <c r="ED20" s="23"/>
      <c r="EE20" s="23"/>
      <c r="EF20" s="118"/>
      <c r="EG20" s="23"/>
      <c r="EH20" s="23"/>
      <c r="EI20" s="118"/>
      <c r="EJ20" s="23"/>
      <c r="EK20" s="27"/>
      <c r="EL20" s="118"/>
      <c r="EM20" s="27"/>
      <c r="EN20" s="27"/>
      <c r="EO20" s="118"/>
      <c r="EP20" s="23"/>
      <c r="EQ20" s="27"/>
      <c r="ER20" s="115"/>
      <c r="ES20" s="28"/>
      <c r="ET20" s="28"/>
      <c r="EU20" s="118"/>
      <c r="EV20" s="27"/>
      <c r="EW20" s="27"/>
      <c r="EX20" s="118"/>
      <c r="EY20" s="23"/>
      <c r="EZ20" s="23"/>
      <c r="FA20" s="118"/>
      <c r="FB20" s="23">
        <v>453615</v>
      </c>
      <c r="FC20" s="27">
        <v>340209</v>
      </c>
      <c r="FD20" s="118"/>
      <c r="FE20" s="23"/>
      <c r="FF20" s="23"/>
      <c r="FG20" s="115"/>
      <c r="FH20" s="23"/>
      <c r="FI20" s="23"/>
      <c r="FJ20" s="118"/>
      <c r="FK20" s="23"/>
      <c r="FL20" s="23"/>
      <c r="FM20" s="115"/>
      <c r="FN20" s="31"/>
      <c r="FO20" s="31"/>
      <c r="FP20" s="118"/>
      <c r="FQ20" s="23"/>
      <c r="FR20" s="23"/>
      <c r="FS20" s="115"/>
      <c r="FT20" s="23"/>
      <c r="FU20" s="23"/>
      <c r="FV20" s="115"/>
      <c r="FW20" s="23"/>
      <c r="FX20" s="23"/>
      <c r="FY20" s="115"/>
      <c r="FZ20" s="27"/>
      <c r="GA20" s="27"/>
      <c r="GB20" s="115"/>
      <c r="GC20" s="31"/>
      <c r="GD20" s="31"/>
      <c r="GE20" s="118"/>
      <c r="GF20" s="35"/>
      <c r="GG20" s="34"/>
      <c r="GH20" s="115"/>
      <c r="GI20" s="23"/>
      <c r="GJ20" s="23"/>
      <c r="GK20" s="115"/>
      <c r="GL20" s="31"/>
      <c r="GM20" s="31"/>
      <c r="GN20" s="118"/>
      <c r="GO20" s="23"/>
      <c r="GP20" s="23"/>
      <c r="GQ20" s="115"/>
      <c r="GR20" s="23"/>
      <c r="GS20" s="27"/>
      <c r="GT20" s="115"/>
      <c r="GU20" s="23"/>
      <c r="GV20" s="23"/>
      <c r="GW20" s="118"/>
      <c r="GX20" s="31"/>
      <c r="GY20" s="31"/>
      <c r="GZ20" s="118"/>
      <c r="HA20" s="23"/>
      <c r="HB20" s="27"/>
      <c r="HC20" s="137"/>
      <c r="HD20" s="33"/>
      <c r="HE20" s="33"/>
      <c r="HF20" s="121"/>
      <c r="HG20" s="32"/>
      <c r="HH20" s="32"/>
      <c r="HI20" s="118"/>
      <c r="HJ20" s="28"/>
      <c r="HK20" s="28"/>
      <c r="HL20" s="118"/>
      <c r="HM20" s="23"/>
      <c r="HN20" s="23"/>
      <c r="HO20" s="118"/>
      <c r="HP20" s="23"/>
      <c r="HQ20" s="23"/>
      <c r="HR20" s="115"/>
      <c r="HS20" s="23"/>
      <c r="HT20" s="23"/>
      <c r="HU20" s="118"/>
      <c r="HV20" s="31"/>
      <c r="HW20" s="31"/>
      <c r="HX20" s="118"/>
      <c r="HY20" s="31"/>
      <c r="HZ20" s="31"/>
      <c r="IA20" s="118"/>
      <c r="IB20" s="23"/>
      <c r="IC20" s="27"/>
      <c r="ID20" s="132"/>
      <c r="IE20" s="23"/>
      <c r="IF20" s="27"/>
      <c r="IG20" s="134"/>
      <c r="IH20" s="23"/>
      <c r="II20" s="23"/>
      <c r="IJ20" s="132"/>
      <c r="IK20" s="30">
        <f t="shared" si="6"/>
        <v>115400</v>
      </c>
      <c r="IL20" s="30">
        <f t="shared" si="7"/>
        <v>71436.37</v>
      </c>
      <c r="IM20" s="23"/>
      <c r="IN20" s="23"/>
      <c r="IO20" s="115"/>
      <c r="IP20" s="23"/>
      <c r="IQ20" s="27"/>
      <c r="IR20" s="115"/>
      <c r="IS20" s="23"/>
      <c r="IT20" s="27"/>
      <c r="IU20" s="115"/>
      <c r="IV20" s="23"/>
      <c r="IW20" s="23"/>
      <c r="IX20" s="115"/>
      <c r="IY20" s="23"/>
      <c r="IZ20" s="23"/>
      <c r="JA20" s="115"/>
      <c r="JB20" s="23"/>
      <c r="JC20" s="23"/>
      <c r="JD20" s="115"/>
      <c r="JE20" s="23"/>
      <c r="JF20" s="23"/>
      <c r="JG20" s="115"/>
      <c r="JH20" s="23"/>
      <c r="JI20" s="27"/>
      <c r="JJ20" s="115"/>
      <c r="JK20" s="23"/>
      <c r="JL20" s="23"/>
      <c r="JM20" s="115"/>
      <c r="JN20" s="23"/>
      <c r="JO20" s="23"/>
      <c r="JP20" s="115"/>
      <c r="JQ20" s="23"/>
      <c r="JR20" s="23"/>
      <c r="JS20" s="115"/>
      <c r="JT20" s="23"/>
      <c r="JU20" s="23"/>
      <c r="JV20" s="115"/>
      <c r="JW20" s="23"/>
      <c r="JX20" s="23"/>
      <c r="JY20" s="115"/>
      <c r="JZ20" s="23"/>
      <c r="KA20" s="27"/>
      <c r="KB20" s="115"/>
      <c r="KC20" s="23">
        <v>115400</v>
      </c>
      <c r="KD20" s="23">
        <v>71436.37</v>
      </c>
      <c r="KE20" s="115"/>
      <c r="KF20" s="23"/>
      <c r="KG20" s="23"/>
      <c r="KH20" s="115"/>
      <c r="KI20" s="29">
        <f t="shared" si="8"/>
        <v>0</v>
      </c>
      <c r="KJ20" s="29">
        <f t="shared" si="9"/>
        <v>0</v>
      </c>
      <c r="KK20" s="27"/>
      <c r="KL20" s="27"/>
      <c r="KM20" s="121"/>
      <c r="KN20" s="27"/>
      <c r="KO20" s="27"/>
      <c r="KP20" s="115"/>
      <c r="KQ20" s="28"/>
      <c r="KR20" s="28"/>
      <c r="KS20" s="118"/>
      <c r="KT20" s="27"/>
      <c r="KU20" s="27"/>
      <c r="KV20" s="121"/>
      <c r="KW20" s="26"/>
      <c r="KX20" s="26"/>
      <c r="KY20" s="121"/>
      <c r="KZ20" s="24"/>
      <c r="LA20" s="24"/>
      <c r="LB20" s="121"/>
      <c r="LC20" s="24"/>
      <c r="LD20" s="24"/>
      <c r="LE20" s="121"/>
      <c r="LF20" s="23"/>
      <c r="LG20" s="27"/>
      <c r="LH20" s="118"/>
      <c r="LI20" s="23"/>
      <c r="LJ20" s="27"/>
      <c r="LK20" s="121"/>
      <c r="LL20" s="25"/>
      <c r="LM20" s="25"/>
      <c r="LN20" s="121"/>
      <c r="LO20" s="27"/>
      <c r="LP20" s="27"/>
      <c r="LQ20" s="121"/>
      <c r="LR20" s="24"/>
      <c r="LS20" s="24"/>
      <c r="LT20" s="121"/>
      <c r="LU20" s="27"/>
      <c r="LV20" s="27"/>
      <c r="LW20" s="121"/>
      <c r="LX20" s="23"/>
      <c r="LY20" s="23"/>
      <c r="LZ20" s="130"/>
      <c r="MA20" s="9"/>
      <c r="MB20" s="9"/>
      <c r="MC20" s="9"/>
      <c r="MD20" s="7"/>
      <c r="ME20" s="7"/>
      <c r="MF20" s="9"/>
      <c r="MG20" s="9"/>
      <c r="MH20" s="9"/>
      <c r="MI20" s="9"/>
      <c r="MJ20" s="9"/>
      <c r="MK20" s="9"/>
      <c r="ML20" s="9"/>
      <c r="MM20" s="9"/>
      <c r="MN20" s="7"/>
      <c r="MO20" s="9"/>
      <c r="MP20" s="9"/>
      <c r="MQ20" s="9"/>
      <c r="MR20" s="7"/>
      <c r="MS20" s="9"/>
      <c r="MT20" s="7"/>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3"/>
      <c r="PY20" s="3"/>
      <c r="PZ20" s="3"/>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row>
    <row r="21" spans="1:743" x14ac:dyDescent="0.25">
      <c r="A21" s="45" t="s">
        <v>131</v>
      </c>
      <c r="B21" s="29">
        <f t="shared" si="0"/>
        <v>338427041.01000005</v>
      </c>
      <c r="C21" s="29">
        <f t="shared" si="1"/>
        <v>245438213.89000002</v>
      </c>
      <c r="D21" s="21">
        <f t="shared" si="2"/>
        <v>144402117.17000002</v>
      </c>
      <c r="E21" s="21">
        <f t="shared" si="3"/>
        <v>109590492.17</v>
      </c>
      <c r="F21" s="23">
        <v>113925800</v>
      </c>
      <c r="G21" s="40">
        <v>85444352</v>
      </c>
      <c r="H21" s="118"/>
      <c r="I21" s="23">
        <f>5155609
+25320708.17</f>
        <v>30476317.170000002</v>
      </c>
      <c r="J21" s="39">
        <v>24146140.170000002</v>
      </c>
      <c r="K21" s="118"/>
      <c r="L21" s="39"/>
      <c r="M21" s="39"/>
      <c r="N21" s="147"/>
      <c r="O21" s="29">
        <f t="shared" si="4"/>
        <v>56775510.240000002</v>
      </c>
      <c r="P21" s="29">
        <f t="shared" si="5"/>
        <v>37137675.140000001</v>
      </c>
      <c r="Q21" s="23"/>
      <c r="R21" s="23"/>
      <c r="S21" s="118"/>
      <c r="T21" s="23">
        <v>2502919.2000000002</v>
      </c>
      <c r="U21" s="23">
        <v>2502919.2000000002</v>
      </c>
      <c r="V21" s="118"/>
      <c r="W21" s="23"/>
      <c r="X21" s="23"/>
      <c r="Y21" s="118"/>
      <c r="Z21" s="23"/>
      <c r="AA21" s="23"/>
      <c r="AB21" s="118"/>
      <c r="AC21" s="28"/>
      <c r="AD21" s="28"/>
      <c r="AE21" s="121"/>
      <c r="AF21" s="23">
        <v>1329806.58</v>
      </c>
      <c r="AG21" s="23">
        <v>997355</v>
      </c>
      <c r="AH21" s="118"/>
      <c r="AI21" s="23">
        <v>2822495</v>
      </c>
      <c r="AJ21" s="23">
        <v>2116871</v>
      </c>
      <c r="AK21" s="118"/>
      <c r="AL21" s="23"/>
      <c r="AM21" s="23"/>
      <c r="AN21" s="118"/>
      <c r="AO21" s="23">
        <v>2860000</v>
      </c>
      <c r="AP21" s="27">
        <v>2594524.42</v>
      </c>
      <c r="AQ21" s="118"/>
      <c r="AR21" s="28"/>
      <c r="AS21" s="28"/>
      <c r="AT21" s="118"/>
      <c r="AU21" s="28">
        <v>2819692.27</v>
      </c>
      <c r="AV21" s="28">
        <v>0</v>
      </c>
      <c r="AW21" s="118"/>
      <c r="AX21" s="28"/>
      <c r="AY21" s="28"/>
      <c r="AZ21" s="118"/>
      <c r="BA21" s="44">
        <f>5062374.39+7490390</f>
        <v>12552764.390000001</v>
      </c>
      <c r="BB21" s="23">
        <f>4851334.03+4138200</f>
        <v>8989534.0300000012</v>
      </c>
      <c r="BC21" s="118"/>
      <c r="BD21" s="23">
        <v>6628071.5899999999</v>
      </c>
      <c r="BE21" s="23">
        <v>3225396.67</v>
      </c>
      <c r="BF21" s="118"/>
      <c r="BG21" s="23">
        <v>567000</v>
      </c>
      <c r="BH21" s="23">
        <v>566999.96</v>
      </c>
      <c r="BI21" s="118"/>
      <c r="BJ21" s="38"/>
      <c r="BK21" s="23"/>
      <c r="BL21" s="118"/>
      <c r="BM21" s="23"/>
      <c r="BN21" s="27"/>
      <c r="BO21" s="118"/>
      <c r="BP21" s="23"/>
      <c r="BQ21" s="27"/>
      <c r="BR21" s="118"/>
      <c r="BS21" s="23"/>
      <c r="BT21" s="27"/>
      <c r="BU21" s="118"/>
      <c r="BV21" s="23"/>
      <c r="BW21" s="23"/>
      <c r="BX21" s="118"/>
      <c r="BY21" s="23">
        <v>7875358.6699999999</v>
      </c>
      <c r="BZ21" s="27">
        <v>4598337.04</v>
      </c>
      <c r="CA21" s="118"/>
      <c r="CB21" s="31"/>
      <c r="CC21" s="31"/>
      <c r="CD21" s="118"/>
      <c r="CE21" s="23"/>
      <c r="CF21" s="23"/>
      <c r="CG21" s="118"/>
      <c r="CH21" s="28"/>
      <c r="CI21" s="28"/>
      <c r="CJ21" s="118"/>
      <c r="CK21" s="23">
        <v>575299.55000000005</v>
      </c>
      <c r="CL21" s="27">
        <v>0</v>
      </c>
      <c r="CM21" s="118"/>
      <c r="CN21" s="23"/>
      <c r="CO21" s="27"/>
      <c r="CP21" s="118"/>
      <c r="CQ21" s="28"/>
      <c r="CR21" s="28"/>
      <c r="CS21" s="118"/>
      <c r="CT21" s="28"/>
      <c r="CU21" s="28"/>
      <c r="CV21" s="118"/>
      <c r="CW21" s="23"/>
      <c r="CX21" s="27"/>
      <c r="CY21" s="118"/>
      <c r="CZ21" s="28"/>
      <c r="DA21" s="28"/>
      <c r="DB21" s="118"/>
      <c r="DC21" s="23"/>
      <c r="DD21" s="23"/>
      <c r="DE21" s="118"/>
      <c r="DF21" s="23"/>
      <c r="DG21" s="23"/>
      <c r="DH21" s="118"/>
      <c r="DI21" s="23"/>
      <c r="DJ21" s="27"/>
      <c r="DK21" s="118"/>
      <c r="DL21" s="27"/>
      <c r="DM21" s="27"/>
      <c r="DN21" s="140"/>
      <c r="DO21" s="44">
        <v>1697850</v>
      </c>
      <c r="DP21" s="27">
        <v>0</v>
      </c>
      <c r="DQ21" s="132"/>
      <c r="DR21" s="23"/>
      <c r="DS21" s="23"/>
      <c r="DT21" s="118"/>
      <c r="DU21" s="23">
        <v>7452632.9900000002</v>
      </c>
      <c r="DV21" s="27">
        <f>1508396.19+3852951.63</f>
        <v>5361347.82</v>
      </c>
      <c r="DW21" s="118"/>
      <c r="DX21" s="23"/>
      <c r="DY21" s="27"/>
      <c r="DZ21" s="118"/>
      <c r="EA21" s="23"/>
      <c r="EB21" s="23"/>
      <c r="EC21" s="115"/>
      <c r="ED21" s="23"/>
      <c r="EE21" s="23"/>
      <c r="EF21" s="118"/>
      <c r="EG21" s="23"/>
      <c r="EH21" s="23"/>
      <c r="EI21" s="118"/>
      <c r="EJ21" s="23"/>
      <c r="EK21" s="27"/>
      <c r="EL21" s="118"/>
      <c r="EM21" s="27"/>
      <c r="EN21" s="27"/>
      <c r="EO21" s="118"/>
      <c r="EP21" s="23"/>
      <c r="EQ21" s="27"/>
      <c r="ER21" s="115"/>
      <c r="ES21" s="28"/>
      <c r="ET21" s="28"/>
      <c r="EU21" s="118"/>
      <c r="EV21" s="27">
        <v>22698</v>
      </c>
      <c r="EW21" s="27">
        <v>22698</v>
      </c>
      <c r="EX21" s="118"/>
      <c r="EY21" s="23"/>
      <c r="EZ21" s="23"/>
      <c r="FA21" s="118"/>
      <c r="FB21" s="23">
        <v>3628922</v>
      </c>
      <c r="FC21" s="27">
        <v>2721692</v>
      </c>
      <c r="FD21" s="118"/>
      <c r="FE21" s="23"/>
      <c r="FF21" s="23"/>
      <c r="FG21" s="115"/>
      <c r="FH21" s="23"/>
      <c r="FI21" s="23"/>
      <c r="FJ21" s="118"/>
      <c r="FK21" s="23"/>
      <c r="FL21" s="23"/>
      <c r="FM21" s="115"/>
      <c r="FN21" s="31"/>
      <c r="FO21" s="31"/>
      <c r="FP21" s="118"/>
      <c r="FQ21" s="23">
        <v>3440000</v>
      </c>
      <c r="FR21" s="23">
        <v>3440000</v>
      </c>
      <c r="FS21" s="115"/>
      <c r="FT21" s="23"/>
      <c r="FU21" s="23"/>
      <c r="FV21" s="115"/>
      <c r="FW21" s="23"/>
      <c r="FX21" s="23"/>
      <c r="FY21" s="115"/>
      <c r="FZ21" s="27"/>
      <c r="GA21" s="27"/>
      <c r="GB21" s="115"/>
      <c r="GC21" s="31"/>
      <c r="GD21" s="31"/>
      <c r="GE21" s="118"/>
      <c r="GF21" s="35"/>
      <c r="GG21" s="34"/>
      <c r="GH21" s="115"/>
      <c r="GI21" s="23"/>
      <c r="GJ21" s="23"/>
      <c r="GK21" s="115"/>
      <c r="GL21" s="31"/>
      <c r="GM21" s="31"/>
      <c r="GN21" s="118"/>
      <c r="GO21" s="23"/>
      <c r="GP21" s="23"/>
      <c r="GQ21" s="115"/>
      <c r="GR21" s="23"/>
      <c r="GS21" s="27"/>
      <c r="GT21" s="115"/>
      <c r="GU21" s="23"/>
      <c r="GV21" s="23"/>
      <c r="GW21" s="118"/>
      <c r="GX21" s="31"/>
      <c r="GY21" s="31"/>
      <c r="GZ21" s="118"/>
      <c r="HA21" s="23"/>
      <c r="HB21" s="27"/>
      <c r="HC21" s="137"/>
      <c r="HD21" s="33"/>
      <c r="HE21" s="33"/>
      <c r="HF21" s="121"/>
      <c r="HG21" s="32"/>
      <c r="HH21" s="32"/>
      <c r="HI21" s="118"/>
      <c r="HJ21" s="28"/>
      <c r="HK21" s="28"/>
      <c r="HL21" s="118"/>
      <c r="HM21" s="23"/>
      <c r="HN21" s="23"/>
      <c r="HO21" s="118"/>
      <c r="HP21" s="23"/>
      <c r="HQ21" s="23"/>
      <c r="HR21" s="115"/>
      <c r="HS21" s="23"/>
      <c r="HT21" s="23"/>
      <c r="HU21" s="118"/>
      <c r="HV21" s="31"/>
      <c r="HW21" s="31"/>
      <c r="HX21" s="118"/>
      <c r="HY21" s="31"/>
      <c r="HZ21" s="31"/>
      <c r="IA21" s="118"/>
      <c r="IB21" s="23"/>
      <c r="IC21" s="27"/>
      <c r="ID21" s="132"/>
      <c r="IE21" s="23"/>
      <c r="IF21" s="27"/>
      <c r="IG21" s="134"/>
      <c r="IH21" s="23"/>
      <c r="II21" s="23"/>
      <c r="IJ21" s="132"/>
      <c r="IK21" s="30">
        <f t="shared" si="6"/>
        <v>130237095.22000001</v>
      </c>
      <c r="IL21" s="30">
        <f t="shared" si="7"/>
        <v>94099638.520000011</v>
      </c>
      <c r="IM21" s="23">
        <v>88990698.75</v>
      </c>
      <c r="IN21" s="23">
        <v>62872175</v>
      </c>
      <c r="IO21" s="115"/>
      <c r="IP21" s="42"/>
      <c r="IQ21" s="27"/>
      <c r="IR21" s="115"/>
      <c r="IS21" s="23">
        <v>36218721</v>
      </c>
      <c r="IT21" s="27">
        <v>27164043</v>
      </c>
      <c r="IU21" s="115"/>
      <c r="IV21" s="23"/>
      <c r="IW21" s="23"/>
      <c r="IX21" s="115"/>
      <c r="IY21" s="23">
        <v>741597.12</v>
      </c>
      <c r="IZ21" s="23">
        <v>93330.64</v>
      </c>
      <c r="JA21" s="115"/>
      <c r="JB21" s="23"/>
      <c r="JC21" s="23"/>
      <c r="JD21" s="115"/>
      <c r="JE21" s="23">
        <v>108144</v>
      </c>
      <c r="JF21" s="23">
        <v>76602</v>
      </c>
      <c r="JG21" s="115"/>
      <c r="JH21" s="23">
        <v>725066.33</v>
      </c>
      <c r="JI21" s="27">
        <v>637818.29</v>
      </c>
      <c r="JJ21" s="115"/>
      <c r="JK21" s="23">
        <v>2625206.7599999998</v>
      </c>
      <c r="JL21" s="23">
        <f>1812221.72+744778.28</f>
        <v>2557000</v>
      </c>
      <c r="JM21" s="115"/>
      <c r="JN21" s="23">
        <v>56700</v>
      </c>
      <c r="JO21" s="23">
        <v>56700</v>
      </c>
      <c r="JP21" s="115"/>
      <c r="JQ21" s="23">
        <v>9676.2000000000007</v>
      </c>
      <c r="JR21" s="23">
        <v>9676.2000000000007</v>
      </c>
      <c r="JS21" s="115"/>
      <c r="JT21" s="23">
        <v>533233.16</v>
      </c>
      <c r="JU21" s="23">
        <v>416300</v>
      </c>
      <c r="JV21" s="115"/>
      <c r="JW21" s="23">
        <v>175404.9</v>
      </c>
      <c r="JX21" s="23">
        <v>172900</v>
      </c>
      <c r="JY21" s="115"/>
      <c r="JZ21" s="23">
        <v>52647</v>
      </c>
      <c r="KA21" s="27">
        <v>43093.39</v>
      </c>
      <c r="KB21" s="115"/>
      <c r="KC21" s="23"/>
      <c r="KD21" s="23"/>
      <c r="KE21" s="115"/>
      <c r="KF21" s="23"/>
      <c r="KG21" s="23"/>
      <c r="KH21" s="115"/>
      <c r="KI21" s="29">
        <f t="shared" si="8"/>
        <v>7012318.3799999999</v>
      </c>
      <c r="KJ21" s="29">
        <f t="shared" si="9"/>
        <v>4610408.0599999996</v>
      </c>
      <c r="KK21" s="27">
        <v>355889.05</v>
      </c>
      <c r="KL21" s="27">
        <v>88972.21</v>
      </c>
      <c r="KM21" s="121"/>
      <c r="KN21" s="27">
        <v>6093360</v>
      </c>
      <c r="KO21" s="27">
        <v>4490331.01</v>
      </c>
      <c r="KP21" s="115"/>
      <c r="KQ21" s="28">
        <v>563069.32999999996</v>
      </c>
      <c r="KR21" s="28">
        <v>31104.84</v>
      </c>
      <c r="KS21" s="118"/>
      <c r="KT21" s="27"/>
      <c r="KU21" s="27"/>
      <c r="KV21" s="121"/>
      <c r="KW21" s="26"/>
      <c r="KX21" s="26"/>
      <c r="KY21" s="121"/>
      <c r="KZ21" s="24"/>
      <c r="LA21" s="24"/>
      <c r="LB21" s="121"/>
      <c r="LC21" s="24"/>
      <c r="LD21" s="24"/>
      <c r="LE21" s="121"/>
      <c r="LF21" s="23"/>
      <c r="LG21" s="27"/>
      <c r="LH21" s="118"/>
      <c r="LI21" s="23"/>
      <c r="LJ21" s="27"/>
      <c r="LK21" s="121"/>
      <c r="LL21" s="25"/>
      <c r="LM21" s="25"/>
      <c r="LN21" s="121"/>
      <c r="LO21" s="27"/>
      <c r="LP21" s="27"/>
      <c r="LQ21" s="121"/>
      <c r="LR21" s="24"/>
      <c r="LS21" s="24"/>
      <c r="LT21" s="121"/>
      <c r="LU21" s="27"/>
      <c r="LV21" s="27"/>
      <c r="LW21" s="121"/>
      <c r="LX21" s="23"/>
      <c r="LY21" s="23"/>
      <c r="LZ21" s="130"/>
      <c r="MA21" s="9"/>
      <c r="MB21" s="9"/>
      <c r="MC21" s="9"/>
      <c r="MD21" s="7"/>
      <c r="ME21" s="7"/>
      <c r="MF21" s="9"/>
      <c r="MG21" s="9"/>
      <c r="MH21" s="9"/>
      <c r="MI21" s="9"/>
      <c r="MJ21" s="9"/>
      <c r="MK21" s="9"/>
      <c r="ML21" s="9"/>
      <c r="MM21" s="9"/>
      <c r="MN21" s="7"/>
      <c r="MO21" s="9"/>
      <c r="MP21" s="9"/>
      <c r="MQ21" s="9"/>
      <c r="MR21" s="7"/>
      <c r="MS21" s="9"/>
      <c r="MT21" s="7"/>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3"/>
      <c r="PY21" s="3"/>
      <c r="PZ21" s="3"/>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row>
    <row r="22" spans="1:743" x14ac:dyDescent="0.25">
      <c r="A22" s="46" t="s">
        <v>130</v>
      </c>
      <c r="B22" s="29">
        <f t="shared" si="0"/>
        <v>28822256.25</v>
      </c>
      <c r="C22" s="29">
        <f t="shared" si="1"/>
        <v>15987564.84</v>
      </c>
      <c r="D22" s="21">
        <f t="shared" si="2"/>
        <v>9135706.9000000004</v>
      </c>
      <c r="E22" s="21">
        <f t="shared" si="3"/>
        <v>6851782.9000000004</v>
      </c>
      <c r="F22" s="23">
        <v>6610100</v>
      </c>
      <c r="G22" s="40">
        <v>4957577</v>
      </c>
      <c r="H22" s="118"/>
      <c r="I22" s="23">
        <v>2525606.9</v>
      </c>
      <c r="J22" s="39">
        <v>1894205.9</v>
      </c>
      <c r="K22" s="118"/>
      <c r="L22" s="39"/>
      <c r="M22" s="39"/>
      <c r="N22" s="147"/>
      <c r="O22" s="29">
        <f t="shared" si="4"/>
        <v>9932263.4600000009</v>
      </c>
      <c r="P22" s="29">
        <f t="shared" si="5"/>
        <v>6113600.9800000004</v>
      </c>
      <c r="Q22" s="23"/>
      <c r="R22" s="23"/>
      <c r="S22" s="118"/>
      <c r="T22" s="23"/>
      <c r="U22" s="23"/>
      <c r="V22" s="118"/>
      <c r="W22" s="23"/>
      <c r="X22" s="23"/>
      <c r="Y22" s="118"/>
      <c r="Z22" s="23"/>
      <c r="AA22" s="23"/>
      <c r="AB22" s="118"/>
      <c r="AC22" s="28"/>
      <c r="AD22" s="28"/>
      <c r="AE22" s="121"/>
      <c r="AF22" s="23"/>
      <c r="AG22" s="23"/>
      <c r="AH22" s="118"/>
      <c r="AI22" s="23"/>
      <c r="AJ22" s="23"/>
      <c r="AK22" s="118"/>
      <c r="AL22" s="23"/>
      <c r="AM22" s="23"/>
      <c r="AN22" s="118"/>
      <c r="AO22" s="23"/>
      <c r="AP22" s="27"/>
      <c r="AQ22" s="118"/>
      <c r="AR22" s="28"/>
      <c r="AS22" s="28"/>
      <c r="AT22" s="118"/>
      <c r="AU22" s="28"/>
      <c r="AV22" s="28"/>
      <c r="AW22" s="118"/>
      <c r="AX22" s="28"/>
      <c r="AY22" s="28"/>
      <c r="AZ22" s="118"/>
      <c r="BA22" s="23"/>
      <c r="BB22" s="23"/>
      <c r="BC22" s="118"/>
      <c r="BD22" s="23"/>
      <c r="BE22" s="23"/>
      <c r="BF22" s="118"/>
      <c r="BG22" s="23"/>
      <c r="BH22" s="23"/>
      <c r="BI22" s="118"/>
      <c r="BJ22" s="38"/>
      <c r="BK22" s="23"/>
      <c r="BL22" s="118"/>
      <c r="BM22" s="23"/>
      <c r="BN22" s="27"/>
      <c r="BO22" s="118"/>
      <c r="BP22" s="23"/>
      <c r="BQ22" s="27"/>
      <c r="BR22" s="118"/>
      <c r="BS22" s="23"/>
      <c r="BT22" s="27"/>
      <c r="BU22" s="118"/>
      <c r="BV22" s="23"/>
      <c r="BW22" s="23"/>
      <c r="BX22" s="118"/>
      <c r="BY22" s="23">
        <v>4277134.45</v>
      </c>
      <c r="BZ22" s="27">
        <v>1319626.1299999999</v>
      </c>
      <c r="CA22" s="118"/>
      <c r="CB22" s="31"/>
      <c r="CC22" s="31"/>
      <c r="CD22" s="118"/>
      <c r="CE22" s="23"/>
      <c r="CF22" s="23"/>
      <c r="CG22" s="118"/>
      <c r="CH22" s="28"/>
      <c r="CI22" s="28"/>
      <c r="CJ22" s="118"/>
      <c r="CK22" s="23"/>
      <c r="CL22" s="27"/>
      <c r="CM22" s="118"/>
      <c r="CN22" s="23"/>
      <c r="CO22" s="27"/>
      <c r="CP22" s="118"/>
      <c r="CQ22" s="28"/>
      <c r="CR22" s="28"/>
      <c r="CS22" s="118"/>
      <c r="CT22" s="28"/>
      <c r="CU22" s="28"/>
      <c r="CV22" s="118"/>
      <c r="CW22" s="23">
        <v>1849026.83</v>
      </c>
      <c r="CX22" s="27">
        <v>1849026.83</v>
      </c>
      <c r="CY22" s="118"/>
      <c r="CZ22" s="28"/>
      <c r="DA22" s="28"/>
      <c r="DB22" s="118"/>
      <c r="DC22" s="23">
        <f>516262.2+843486.48</f>
        <v>1359748.68</v>
      </c>
      <c r="DD22" s="23">
        <v>1334594.02</v>
      </c>
      <c r="DE22" s="118"/>
      <c r="DF22" s="23"/>
      <c r="DG22" s="23"/>
      <c r="DH22" s="118"/>
      <c r="DI22" s="23"/>
      <c r="DJ22" s="27"/>
      <c r="DK22" s="118"/>
      <c r="DL22" s="27"/>
      <c r="DM22" s="27"/>
      <c r="DN22" s="140"/>
      <c r="DO22" s="44">
        <v>569990.5</v>
      </c>
      <c r="DP22" s="27"/>
      <c r="DQ22" s="132"/>
      <c r="DR22" s="23"/>
      <c r="DS22" s="23"/>
      <c r="DT22" s="118"/>
      <c r="DU22" s="23"/>
      <c r="DV22" s="27"/>
      <c r="DW22" s="118"/>
      <c r="DX22" s="23"/>
      <c r="DY22" s="27"/>
      <c r="DZ22" s="118"/>
      <c r="EA22" s="23"/>
      <c r="EB22" s="23"/>
      <c r="EC22" s="115"/>
      <c r="ED22" s="23"/>
      <c r="EE22" s="23"/>
      <c r="EF22" s="118"/>
      <c r="EG22" s="23"/>
      <c r="EH22" s="23"/>
      <c r="EI22" s="118"/>
      <c r="EJ22" s="23"/>
      <c r="EK22" s="27"/>
      <c r="EL22" s="118"/>
      <c r="EM22" s="27"/>
      <c r="EN22" s="27"/>
      <c r="EO22" s="118"/>
      <c r="EP22" s="23"/>
      <c r="EQ22" s="27"/>
      <c r="ER22" s="115"/>
      <c r="ES22" s="28"/>
      <c r="ET22" s="28"/>
      <c r="EU22" s="118"/>
      <c r="EV22" s="27">
        <v>12327</v>
      </c>
      <c r="EW22" s="27">
        <v>12327</v>
      </c>
      <c r="EX22" s="118"/>
      <c r="EY22" s="23">
        <v>800000</v>
      </c>
      <c r="EZ22" s="23">
        <v>800000</v>
      </c>
      <c r="FA22" s="118"/>
      <c r="FB22" s="23">
        <v>1064036</v>
      </c>
      <c r="FC22" s="27">
        <v>798027</v>
      </c>
      <c r="FD22" s="118"/>
      <c r="FE22" s="23"/>
      <c r="FF22" s="23"/>
      <c r="FG22" s="115"/>
      <c r="FH22" s="23"/>
      <c r="FI22" s="23"/>
      <c r="FJ22" s="118"/>
      <c r="FK22" s="23"/>
      <c r="FL22" s="23"/>
      <c r="FM22" s="115"/>
      <c r="FN22" s="31"/>
      <c r="FO22" s="31"/>
      <c r="FP22" s="118"/>
      <c r="FQ22" s="23"/>
      <c r="FR22" s="23"/>
      <c r="FS22" s="115"/>
      <c r="FT22" s="23"/>
      <c r="FU22" s="23"/>
      <c r="FV22" s="115"/>
      <c r="FW22" s="23"/>
      <c r="FX22" s="23"/>
      <c r="FY22" s="115"/>
      <c r="FZ22" s="27"/>
      <c r="GA22" s="27"/>
      <c r="GB22" s="115"/>
      <c r="GC22" s="31"/>
      <c r="GD22" s="31"/>
      <c r="GE22" s="118"/>
      <c r="GF22" s="35"/>
      <c r="GG22" s="34"/>
      <c r="GH22" s="115"/>
      <c r="GI22" s="23"/>
      <c r="GJ22" s="23"/>
      <c r="GK22" s="115"/>
      <c r="GL22" s="31"/>
      <c r="GM22" s="31"/>
      <c r="GN22" s="118"/>
      <c r="GO22" s="23"/>
      <c r="GP22" s="23"/>
      <c r="GQ22" s="115"/>
      <c r="GR22" s="23"/>
      <c r="GS22" s="27"/>
      <c r="GT22" s="115"/>
      <c r="GU22" s="23"/>
      <c r="GV22" s="23"/>
      <c r="GW22" s="118"/>
      <c r="GX22" s="31"/>
      <c r="GY22" s="31"/>
      <c r="GZ22" s="118"/>
      <c r="HA22" s="23"/>
      <c r="HB22" s="27"/>
      <c r="HC22" s="137"/>
      <c r="HD22" s="33"/>
      <c r="HE22" s="33"/>
      <c r="HF22" s="121"/>
      <c r="HG22" s="32"/>
      <c r="HH22" s="32"/>
      <c r="HI22" s="118"/>
      <c r="HJ22" s="28"/>
      <c r="HK22" s="28"/>
      <c r="HL22" s="118"/>
      <c r="HM22" s="23"/>
      <c r="HN22" s="23"/>
      <c r="HO22" s="118"/>
      <c r="HP22" s="23"/>
      <c r="HQ22" s="23"/>
      <c r="HR22" s="115"/>
      <c r="HS22" s="23"/>
      <c r="HT22" s="23"/>
      <c r="HU22" s="118"/>
      <c r="HV22" s="31"/>
      <c r="HW22" s="31"/>
      <c r="HX22" s="118"/>
      <c r="HY22" s="31"/>
      <c r="HZ22" s="31"/>
      <c r="IA22" s="118"/>
      <c r="IB22" s="42"/>
      <c r="IC22" s="27"/>
      <c r="ID22" s="132"/>
      <c r="IE22" s="23"/>
      <c r="IF22" s="27"/>
      <c r="IG22" s="134"/>
      <c r="IH22" s="23"/>
      <c r="II22" s="23"/>
      <c r="IJ22" s="132"/>
      <c r="IK22" s="30">
        <f t="shared" si="6"/>
        <v>288600</v>
      </c>
      <c r="IL22" s="30">
        <f t="shared" si="7"/>
        <v>182475.19</v>
      </c>
      <c r="IM22" s="23"/>
      <c r="IN22" s="23"/>
      <c r="IO22" s="115"/>
      <c r="IP22" s="23"/>
      <c r="IQ22" s="27"/>
      <c r="IR22" s="115"/>
      <c r="IS22" s="23"/>
      <c r="IT22" s="27"/>
      <c r="IU22" s="115"/>
      <c r="IV22" s="23"/>
      <c r="IW22" s="23"/>
      <c r="IX22" s="115"/>
      <c r="IY22" s="23"/>
      <c r="IZ22" s="23"/>
      <c r="JA22" s="115"/>
      <c r="JB22" s="23"/>
      <c r="JC22" s="23"/>
      <c r="JD22" s="115"/>
      <c r="JE22" s="23"/>
      <c r="JF22" s="23"/>
      <c r="JG22" s="115"/>
      <c r="JH22" s="23"/>
      <c r="JI22" s="27"/>
      <c r="JJ22" s="115"/>
      <c r="JK22" s="23"/>
      <c r="JL22" s="23"/>
      <c r="JM22" s="115"/>
      <c r="JN22" s="23"/>
      <c r="JO22" s="23"/>
      <c r="JP22" s="115"/>
      <c r="JQ22" s="23"/>
      <c r="JR22" s="23"/>
      <c r="JS22" s="115"/>
      <c r="JT22" s="23"/>
      <c r="JU22" s="23"/>
      <c r="JV22" s="115"/>
      <c r="JW22" s="23"/>
      <c r="JX22" s="23"/>
      <c r="JY22" s="115"/>
      <c r="JZ22" s="23"/>
      <c r="KA22" s="27"/>
      <c r="KB22" s="115"/>
      <c r="KC22" s="23">
        <v>288600</v>
      </c>
      <c r="KD22" s="23">
        <v>182475.19</v>
      </c>
      <c r="KE22" s="115"/>
      <c r="KF22" s="23"/>
      <c r="KG22" s="23"/>
      <c r="KH22" s="115"/>
      <c r="KI22" s="29">
        <f t="shared" si="8"/>
        <v>9465685.8900000006</v>
      </c>
      <c r="KJ22" s="29">
        <f t="shared" si="9"/>
        <v>2839705.77</v>
      </c>
      <c r="KK22" s="27"/>
      <c r="KL22" s="27"/>
      <c r="KM22" s="121"/>
      <c r="KN22" s="27"/>
      <c r="KO22" s="27"/>
      <c r="KP22" s="115"/>
      <c r="KQ22" s="28"/>
      <c r="KR22" s="28"/>
      <c r="KS22" s="118"/>
      <c r="KT22" s="27"/>
      <c r="KU22" s="27"/>
      <c r="KV22" s="121"/>
      <c r="KW22" s="26"/>
      <c r="KX22" s="26"/>
      <c r="KY22" s="121"/>
      <c r="KZ22" s="24"/>
      <c r="LA22" s="24"/>
      <c r="LB22" s="121"/>
      <c r="LC22" s="24"/>
      <c r="LD22" s="24"/>
      <c r="LE22" s="121"/>
      <c r="LF22" s="23"/>
      <c r="LG22" s="27"/>
      <c r="LH22" s="118"/>
      <c r="LI22" s="23">
        <v>9465685.8900000006</v>
      </c>
      <c r="LJ22" s="27">
        <v>2839705.77</v>
      </c>
      <c r="LK22" s="121"/>
      <c r="LL22" s="25"/>
      <c r="LM22" s="25"/>
      <c r="LN22" s="121"/>
      <c r="LO22" s="27"/>
      <c r="LP22" s="27"/>
      <c r="LQ22" s="121"/>
      <c r="LR22" s="24"/>
      <c r="LS22" s="24"/>
      <c r="LT22" s="121"/>
      <c r="LU22" s="27"/>
      <c r="LV22" s="27"/>
      <c r="LW22" s="121"/>
      <c r="LX22" s="23"/>
      <c r="LY22" s="23"/>
      <c r="LZ22" s="130"/>
      <c r="MA22" s="9"/>
      <c r="MB22" s="9"/>
      <c r="MC22" s="9"/>
      <c r="MD22" s="7"/>
      <c r="ME22" s="7"/>
      <c r="MF22" s="9"/>
      <c r="MG22" s="9"/>
      <c r="MH22" s="9"/>
      <c r="MI22" s="9"/>
      <c r="MJ22" s="9"/>
      <c r="MK22" s="9"/>
      <c r="ML22" s="9"/>
      <c r="MM22" s="9"/>
      <c r="MN22" s="7"/>
      <c r="MO22" s="9"/>
      <c r="MP22" s="9"/>
      <c r="MQ22" s="9"/>
      <c r="MR22" s="7"/>
      <c r="MS22" s="9"/>
      <c r="MT22" s="7"/>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3"/>
      <c r="PY22" s="3"/>
      <c r="PZ22" s="3"/>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row>
    <row r="23" spans="1:743" x14ac:dyDescent="0.25">
      <c r="A23" s="46" t="s">
        <v>129</v>
      </c>
      <c r="B23" s="29">
        <f t="shared" si="0"/>
        <v>11522340.469999999</v>
      </c>
      <c r="C23" s="29">
        <f t="shared" si="1"/>
        <v>6896269.5300000003</v>
      </c>
      <c r="D23" s="21">
        <f t="shared" si="2"/>
        <v>4904423.13</v>
      </c>
      <c r="E23" s="21">
        <f t="shared" si="3"/>
        <v>3678320.13</v>
      </c>
      <c r="F23" s="23">
        <v>4511400</v>
      </c>
      <c r="G23" s="40">
        <v>3383550</v>
      </c>
      <c r="H23" s="118"/>
      <c r="I23" s="23">
        <v>393023.13</v>
      </c>
      <c r="J23" s="39">
        <v>294770.13</v>
      </c>
      <c r="K23" s="118"/>
      <c r="L23" s="39"/>
      <c r="M23" s="39"/>
      <c r="N23" s="147"/>
      <c r="O23" s="29">
        <f t="shared" si="4"/>
        <v>6329317.3399999999</v>
      </c>
      <c r="P23" s="29">
        <f t="shared" si="5"/>
        <v>3149432.66</v>
      </c>
      <c r="Q23" s="23"/>
      <c r="R23" s="23"/>
      <c r="S23" s="118"/>
      <c r="T23" s="23"/>
      <c r="U23" s="23"/>
      <c r="V23" s="118"/>
      <c r="W23" s="23"/>
      <c r="X23" s="23"/>
      <c r="Y23" s="118"/>
      <c r="Z23" s="23"/>
      <c r="AA23" s="23"/>
      <c r="AB23" s="118"/>
      <c r="AC23" s="28"/>
      <c r="AD23" s="28"/>
      <c r="AE23" s="121"/>
      <c r="AF23" s="23"/>
      <c r="AG23" s="23"/>
      <c r="AH23" s="118"/>
      <c r="AI23" s="23"/>
      <c r="AJ23" s="23"/>
      <c r="AK23" s="118"/>
      <c r="AL23" s="23"/>
      <c r="AM23" s="23"/>
      <c r="AN23" s="118"/>
      <c r="AO23" s="23"/>
      <c r="AP23" s="27"/>
      <c r="AQ23" s="118"/>
      <c r="AR23" s="28"/>
      <c r="AS23" s="28"/>
      <c r="AT23" s="118"/>
      <c r="AU23" s="28"/>
      <c r="AV23" s="28"/>
      <c r="AW23" s="118"/>
      <c r="AX23" s="28"/>
      <c r="AY23" s="28"/>
      <c r="AZ23" s="118"/>
      <c r="BA23" s="23"/>
      <c r="BB23" s="23"/>
      <c r="BC23" s="118"/>
      <c r="BD23" s="23"/>
      <c r="BE23" s="23"/>
      <c r="BF23" s="118"/>
      <c r="BG23" s="23"/>
      <c r="BH23" s="23"/>
      <c r="BI23" s="118"/>
      <c r="BJ23" s="38"/>
      <c r="BK23" s="23"/>
      <c r="BL23" s="118"/>
      <c r="BM23" s="23"/>
      <c r="BN23" s="27"/>
      <c r="BO23" s="118"/>
      <c r="BP23" s="23"/>
      <c r="BQ23" s="27"/>
      <c r="BR23" s="118"/>
      <c r="BS23" s="23"/>
      <c r="BT23" s="27"/>
      <c r="BU23" s="118"/>
      <c r="BV23" s="23"/>
      <c r="BW23" s="23"/>
      <c r="BX23" s="118"/>
      <c r="BY23" s="23">
        <v>2688740.7</v>
      </c>
      <c r="BZ23" s="27">
        <v>806622.21</v>
      </c>
      <c r="CA23" s="118"/>
      <c r="CB23" s="31"/>
      <c r="CC23" s="31"/>
      <c r="CD23" s="118"/>
      <c r="CE23" s="23"/>
      <c r="CF23" s="23"/>
      <c r="CG23" s="118"/>
      <c r="CH23" s="28"/>
      <c r="CI23" s="28"/>
      <c r="CJ23" s="118"/>
      <c r="CK23" s="23"/>
      <c r="CL23" s="27"/>
      <c r="CM23" s="118"/>
      <c r="CN23" s="23"/>
      <c r="CO23" s="27"/>
      <c r="CP23" s="118"/>
      <c r="CQ23" s="28"/>
      <c r="CR23" s="28"/>
      <c r="CS23" s="118"/>
      <c r="CT23" s="28"/>
      <c r="CU23" s="28"/>
      <c r="CV23" s="118"/>
      <c r="CW23" s="23"/>
      <c r="CX23" s="27"/>
      <c r="CY23" s="118"/>
      <c r="CZ23" s="28"/>
      <c r="DA23" s="28"/>
      <c r="DB23" s="118"/>
      <c r="DC23" s="23">
        <v>899773.45</v>
      </c>
      <c r="DD23" s="23">
        <v>899773.45</v>
      </c>
      <c r="DE23" s="118"/>
      <c r="DF23" s="23"/>
      <c r="DG23" s="23"/>
      <c r="DH23" s="118"/>
      <c r="DI23" s="23"/>
      <c r="DJ23" s="27"/>
      <c r="DK23" s="118"/>
      <c r="DL23" s="27"/>
      <c r="DM23" s="27"/>
      <c r="DN23" s="140"/>
      <c r="DO23" s="44">
        <v>727671.19</v>
      </c>
      <c r="DP23" s="27"/>
      <c r="DQ23" s="132"/>
      <c r="DR23" s="23"/>
      <c r="DS23" s="23"/>
      <c r="DT23" s="118"/>
      <c r="DU23" s="23"/>
      <c r="DV23" s="27"/>
      <c r="DW23" s="118"/>
      <c r="DX23" s="23"/>
      <c r="DY23" s="27"/>
      <c r="DZ23" s="118"/>
      <c r="EA23" s="23"/>
      <c r="EB23" s="23"/>
      <c r="EC23" s="115"/>
      <c r="ED23" s="23"/>
      <c r="EE23" s="23"/>
      <c r="EF23" s="118"/>
      <c r="EG23" s="23"/>
      <c r="EH23" s="23"/>
      <c r="EI23" s="118"/>
      <c r="EJ23" s="23"/>
      <c r="EK23" s="27"/>
      <c r="EL23" s="118"/>
      <c r="EM23" s="27"/>
      <c r="EN23" s="27"/>
      <c r="EO23" s="118"/>
      <c r="EP23" s="23"/>
      <c r="EQ23" s="27"/>
      <c r="ER23" s="115"/>
      <c r="ES23" s="28"/>
      <c r="ET23" s="28"/>
      <c r="EU23" s="118"/>
      <c r="EV23" s="27">
        <v>7749</v>
      </c>
      <c r="EW23" s="27">
        <v>7749</v>
      </c>
      <c r="EX23" s="118"/>
      <c r="EY23" s="23"/>
      <c r="EZ23" s="23"/>
      <c r="FA23" s="118"/>
      <c r="FB23" s="23">
        <v>580383</v>
      </c>
      <c r="FC23" s="27">
        <v>435288</v>
      </c>
      <c r="FD23" s="118"/>
      <c r="FE23" s="23"/>
      <c r="FF23" s="23"/>
      <c r="FG23" s="115"/>
      <c r="FH23" s="23"/>
      <c r="FI23" s="23"/>
      <c r="FJ23" s="118"/>
      <c r="FK23" s="23"/>
      <c r="FL23" s="23"/>
      <c r="FM23" s="115"/>
      <c r="FN23" s="31"/>
      <c r="FO23" s="31"/>
      <c r="FP23" s="118"/>
      <c r="FQ23" s="23"/>
      <c r="FR23" s="23"/>
      <c r="FS23" s="115"/>
      <c r="FT23" s="23"/>
      <c r="FU23" s="23"/>
      <c r="FV23" s="115"/>
      <c r="FW23" s="23">
        <v>1000000</v>
      </c>
      <c r="FX23" s="23">
        <v>1000000</v>
      </c>
      <c r="FY23" s="115"/>
      <c r="FZ23" s="27">
        <v>425000</v>
      </c>
      <c r="GA23" s="27">
        <v>0</v>
      </c>
      <c r="GB23" s="115"/>
      <c r="GC23" s="31"/>
      <c r="GD23" s="31"/>
      <c r="GE23" s="118"/>
      <c r="GF23" s="35"/>
      <c r="GG23" s="34"/>
      <c r="GH23" s="115"/>
      <c r="GI23" s="23"/>
      <c r="GJ23" s="23"/>
      <c r="GK23" s="115"/>
      <c r="GL23" s="31"/>
      <c r="GM23" s="31"/>
      <c r="GN23" s="118"/>
      <c r="GO23" s="23"/>
      <c r="GP23" s="23"/>
      <c r="GQ23" s="115"/>
      <c r="GR23" s="23"/>
      <c r="GS23" s="27"/>
      <c r="GT23" s="115"/>
      <c r="GU23" s="23"/>
      <c r="GV23" s="23"/>
      <c r="GW23" s="118"/>
      <c r="GX23" s="31"/>
      <c r="GY23" s="31"/>
      <c r="GZ23" s="118"/>
      <c r="HA23" s="23"/>
      <c r="HB23" s="27"/>
      <c r="HC23" s="137"/>
      <c r="HD23" s="33"/>
      <c r="HE23" s="33"/>
      <c r="HF23" s="121"/>
      <c r="HG23" s="32"/>
      <c r="HH23" s="32"/>
      <c r="HI23" s="118"/>
      <c r="HJ23" s="28"/>
      <c r="HK23" s="28"/>
      <c r="HL23" s="118"/>
      <c r="HM23" s="23"/>
      <c r="HN23" s="23"/>
      <c r="HO23" s="118"/>
      <c r="HP23" s="23"/>
      <c r="HQ23" s="23"/>
      <c r="HR23" s="115"/>
      <c r="HS23" s="23"/>
      <c r="HT23" s="23"/>
      <c r="HU23" s="118"/>
      <c r="HV23" s="31"/>
      <c r="HW23" s="31"/>
      <c r="HX23" s="118"/>
      <c r="HY23" s="31"/>
      <c r="HZ23" s="31"/>
      <c r="IA23" s="118"/>
      <c r="IB23" s="23"/>
      <c r="IC23" s="27"/>
      <c r="ID23" s="132"/>
      <c r="IE23" s="23"/>
      <c r="IF23" s="27"/>
      <c r="IG23" s="134"/>
      <c r="IH23" s="23"/>
      <c r="II23" s="23"/>
      <c r="IJ23" s="132"/>
      <c r="IK23" s="30">
        <f t="shared" si="6"/>
        <v>288600</v>
      </c>
      <c r="IL23" s="30">
        <f t="shared" si="7"/>
        <v>68516.740000000005</v>
      </c>
      <c r="IM23" s="23"/>
      <c r="IN23" s="23"/>
      <c r="IO23" s="115"/>
      <c r="IP23" s="23"/>
      <c r="IQ23" s="27"/>
      <c r="IR23" s="115"/>
      <c r="IS23" s="23"/>
      <c r="IT23" s="27"/>
      <c r="IU23" s="115"/>
      <c r="IV23" s="23"/>
      <c r="IW23" s="23"/>
      <c r="IX23" s="115"/>
      <c r="IY23" s="23"/>
      <c r="IZ23" s="23"/>
      <c r="JA23" s="115"/>
      <c r="JB23" s="23"/>
      <c r="JC23" s="23"/>
      <c r="JD23" s="115"/>
      <c r="JE23" s="23"/>
      <c r="JF23" s="23"/>
      <c r="JG23" s="115"/>
      <c r="JH23" s="23"/>
      <c r="JI23" s="27"/>
      <c r="JJ23" s="115"/>
      <c r="JK23" s="23"/>
      <c r="JL23" s="23"/>
      <c r="JM23" s="115"/>
      <c r="JN23" s="23"/>
      <c r="JO23" s="23"/>
      <c r="JP23" s="115"/>
      <c r="JQ23" s="23"/>
      <c r="JR23" s="23"/>
      <c r="JS23" s="115"/>
      <c r="JT23" s="23"/>
      <c r="JU23" s="23"/>
      <c r="JV23" s="115"/>
      <c r="JW23" s="23"/>
      <c r="JX23" s="23"/>
      <c r="JY23" s="115"/>
      <c r="JZ23" s="23"/>
      <c r="KA23" s="27"/>
      <c r="KB23" s="115"/>
      <c r="KC23" s="23">
        <v>288600</v>
      </c>
      <c r="KD23" s="23">
        <v>68516.740000000005</v>
      </c>
      <c r="KE23" s="115"/>
      <c r="KF23" s="23"/>
      <c r="KG23" s="23"/>
      <c r="KH23" s="115"/>
      <c r="KI23" s="29">
        <f t="shared" si="8"/>
        <v>0</v>
      </c>
      <c r="KJ23" s="29">
        <f t="shared" si="9"/>
        <v>0</v>
      </c>
      <c r="KK23" s="27"/>
      <c r="KL23" s="27"/>
      <c r="KM23" s="121"/>
      <c r="KN23" s="27"/>
      <c r="KO23" s="27"/>
      <c r="KP23" s="115"/>
      <c r="KQ23" s="28"/>
      <c r="KR23" s="28"/>
      <c r="KS23" s="118"/>
      <c r="KT23" s="27"/>
      <c r="KU23" s="27"/>
      <c r="KV23" s="121"/>
      <c r="KW23" s="26"/>
      <c r="KX23" s="26"/>
      <c r="KY23" s="121"/>
      <c r="KZ23" s="24"/>
      <c r="LA23" s="24"/>
      <c r="LB23" s="121"/>
      <c r="LC23" s="24"/>
      <c r="LD23" s="24"/>
      <c r="LE23" s="121"/>
      <c r="LF23" s="23"/>
      <c r="LG23" s="27"/>
      <c r="LH23" s="118"/>
      <c r="LI23" s="23"/>
      <c r="LJ23" s="27"/>
      <c r="LK23" s="121"/>
      <c r="LL23" s="25"/>
      <c r="LM23" s="25"/>
      <c r="LN23" s="121"/>
      <c r="LO23" s="27"/>
      <c r="LP23" s="27"/>
      <c r="LQ23" s="121"/>
      <c r="LR23" s="24"/>
      <c r="LS23" s="24"/>
      <c r="LT23" s="121"/>
      <c r="LU23" s="27"/>
      <c r="LV23" s="27"/>
      <c r="LW23" s="121"/>
      <c r="LX23" s="23"/>
      <c r="LY23" s="23"/>
      <c r="LZ23" s="130"/>
      <c r="MA23" s="9"/>
      <c r="MB23" s="9"/>
      <c r="MC23" s="9"/>
      <c r="MD23" s="7"/>
      <c r="ME23" s="7"/>
      <c r="MF23" s="9"/>
      <c r="MG23" s="9"/>
      <c r="MH23" s="9"/>
      <c r="MI23" s="9"/>
      <c r="MJ23" s="9"/>
      <c r="MK23" s="9"/>
      <c r="ML23" s="9"/>
      <c r="MM23" s="9"/>
      <c r="MN23" s="7"/>
      <c r="MO23" s="9"/>
      <c r="MP23" s="9"/>
      <c r="MQ23" s="9"/>
      <c r="MR23" s="7"/>
      <c r="MS23" s="9"/>
      <c r="MT23" s="7"/>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3"/>
      <c r="PY23" s="3"/>
      <c r="PZ23" s="3"/>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row>
    <row r="24" spans="1:743" x14ac:dyDescent="0.25">
      <c r="A24" s="46" t="s">
        <v>128</v>
      </c>
      <c r="B24" s="29">
        <f t="shared" si="0"/>
        <v>27532960.25</v>
      </c>
      <c r="C24" s="29">
        <f t="shared" si="1"/>
        <v>19670648.73</v>
      </c>
      <c r="D24" s="21">
        <f t="shared" si="2"/>
        <v>9970335.1999999993</v>
      </c>
      <c r="E24" s="21">
        <f t="shared" si="3"/>
        <v>7477755.2000000002</v>
      </c>
      <c r="F24" s="23">
        <v>7858000</v>
      </c>
      <c r="G24" s="40">
        <v>5893501</v>
      </c>
      <c r="H24" s="118"/>
      <c r="I24" s="23">
        <v>2112335.2000000002</v>
      </c>
      <c r="J24" s="39">
        <v>1584254.2</v>
      </c>
      <c r="K24" s="118"/>
      <c r="L24" s="39"/>
      <c r="M24" s="39"/>
      <c r="N24" s="147"/>
      <c r="O24" s="29">
        <f t="shared" si="4"/>
        <v>17274025.050000001</v>
      </c>
      <c r="P24" s="29">
        <f t="shared" si="5"/>
        <v>12012479.92</v>
      </c>
      <c r="Q24" s="23"/>
      <c r="R24" s="23"/>
      <c r="S24" s="118"/>
      <c r="T24" s="23"/>
      <c r="U24" s="23"/>
      <c r="V24" s="118"/>
      <c r="W24" s="23"/>
      <c r="X24" s="23"/>
      <c r="Y24" s="118"/>
      <c r="Z24" s="23"/>
      <c r="AA24" s="23"/>
      <c r="AB24" s="118"/>
      <c r="AC24" s="28"/>
      <c r="AD24" s="28"/>
      <c r="AE24" s="121"/>
      <c r="AF24" s="23"/>
      <c r="AG24" s="23"/>
      <c r="AH24" s="118"/>
      <c r="AI24" s="23"/>
      <c r="AJ24" s="23"/>
      <c r="AK24" s="118"/>
      <c r="AL24" s="23"/>
      <c r="AM24" s="23"/>
      <c r="AN24" s="118"/>
      <c r="AO24" s="23"/>
      <c r="AP24" s="27"/>
      <c r="AQ24" s="118"/>
      <c r="AR24" s="28"/>
      <c r="AS24" s="28"/>
      <c r="AT24" s="118"/>
      <c r="AU24" s="28"/>
      <c r="AV24" s="28"/>
      <c r="AW24" s="118"/>
      <c r="AX24" s="28"/>
      <c r="AY24" s="28"/>
      <c r="AZ24" s="118"/>
      <c r="BA24" s="23"/>
      <c r="BB24" s="23"/>
      <c r="BC24" s="118"/>
      <c r="BD24" s="23"/>
      <c r="BE24" s="23"/>
      <c r="BF24" s="118"/>
      <c r="BG24" s="23"/>
      <c r="BH24" s="23"/>
      <c r="BI24" s="118"/>
      <c r="BJ24" s="38"/>
      <c r="BK24" s="23"/>
      <c r="BL24" s="118"/>
      <c r="BM24" s="23"/>
      <c r="BN24" s="27"/>
      <c r="BO24" s="118"/>
      <c r="BP24" s="23"/>
      <c r="BQ24" s="27"/>
      <c r="BR24" s="118"/>
      <c r="BS24" s="23"/>
      <c r="BT24" s="27"/>
      <c r="BU24" s="118"/>
      <c r="BV24" s="23"/>
      <c r="BW24" s="23"/>
      <c r="BX24" s="118"/>
      <c r="BY24" s="23">
        <v>5816851.6100000003</v>
      </c>
      <c r="BZ24" s="27">
        <v>1745055.48</v>
      </c>
      <c r="CA24" s="118"/>
      <c r="CB24" s="31"/>
      <c r="CC24" s="31"/>
      <c r="CD24" s="118"/>
      <c r="CE24" s="23"/>
      <c r="CF24" s="23"/>
      <c r="CG24" s="118"/>
      <c r="CH24" s="28"/>
      <c r="CI24" s="28"/>
      <c r="CJ24" s="118"/>
      <c r="CK24" s="23"/>
      <c r="CL24" s="27"/>
      <c r="CM24" s="118"/>
      <c r="CN24" s="23"/>
      <c r="CO24" s="27"/>
      <c r="CP24" s="118"/>
      <c r="CQ24" s="28"/>
      <c r="CR24" s="28"/>
      <c r="CS24" s="118"/>
      <c r="CT24" s="28"/>
      <c r="CU24" s="28"/>
      <c r="CV24" s="118"/>
      <c r="CW24" s="23"/>
      <c r="CX24" s="27"/>
      <c r="CY24" s="118"/>
      <c r="CZ24" s="28"/>
      <c r="DA24" s="28"/>
      <c r="DB24" s="118"/>
      <c r="DC24" s="23">
        <v>447525</v>
      </c>
      <c r="DD24" s="23">
        <v>447525</v>
      </c>
      <c r="DE24" s="118"/>
      <c r="DF24" s="23"/>
      <c r="DG24" s="23"/>
      <c r="DH24" s="118"/>
      <c r="DI24" s="23"/>
      <c r="DJ24" s="27"/>
      <c r="DK24" s="118"/>
      <c r="DL24" s="27"/>
      <c r="DM24" s="61"/>
      <c r="DN24" s="140"/>
      <c r="DO24" s="44">
        <f>42750+175750+484500+361000</f>
        <v>1064000</v>
      </c>
      <c r="DP24" s="61"/>
      <c r="DQ24" s="132"/>
      <c r="DR24" s="23"/>
      <c r="DS24" s="23"/>
      <c r="DT24" s="118"/>
      <c r="DU24" s="23">
        <v>400884.44</v>
      </c>
      <c r="DV24" s="27">
        <v>400884.44</v>
      </c>
      <c r="DW24" s="118"/>
      <c r="DX24" s="23"/>
      <c r="DY24" s="27"/>
      <c r="DZ24" s="118"/>
      <c r="EA24" s="23"/>
      <c r="EB24" s="23"/>
      <c r="EC24" s="115"/>
      <c r="ED24" s="23"/>
      <c r="EE24" s="23"/>
      <c r="EF24" s="118"/>
      <c r="EG24" s="23"/>
      <c r="EH24" s="23"/>
      <c r="EI24" s="118"/>
      <c r="EJ24" s="23"/>
      <c r="EK24" s="27"/>
      <c r="EL24" s="118"/>
      <c r="EM24" s="27"/>
      <c r="EN24" s="27"/>
      <c r="EO24" s="118"/>
      <c r="EP24" s="23"/>
      <c r="EQ24" s="27"/>
      <c r="ER24" s="115"/>
      <c r="ES24" s="28"/>
      <c r="ET24" s="28"/>
      <c r="EU24" s="118"/>
      <c r="EV24" s="27">
        <v>16765</v>
      </c>
      <c r="EW24" s="27">
        <v>16765</v>
      </c>
      <c r="EX24" s="118"/>
      <c r="EY24" s="23"/>
      <c r="EZ24" s="23"/>
      <c r="FA24" s="118"/>
      <c r="FB24" s="23">
        <v>502999</v>
      </c>
      <c r="FC24" s="27">
        <v>377250</v>
      </c>
      <c r="FD24" s="118"/>
      <c r="FE24" s="23"/>
      <c r="FF24" s="23"/>
      <c r="FG24" s="115"/>
      <c r="FH24" s="23"/>
      <c r="FI24" s="23"/>
      <c r="FJ24" s="118"/>
      <c r="FK24" s="23"/>
      <c r="FL24" s="23"/>
      <c r="FM24" s="115"/>
      <c r="FN24" s="31"/>
      <c r="FO24" s="31"/>
      <c r="FP24" s="118"/>
      <c r="FQ24" s="23"/>
      <c r="FR24" s="23"/>
      <c r="FS24" s="115"/>
      <c r="FT24" s="23"/>
      <c r="FU24" s="23"/>
      <c r="FV24" s="115"/>
      <c r="FW24" s="23"/>
      <c r="FX24" s="23"/>
      <c r="FY24" s="115"/>
      <c r="FZ24" s="27"/>
      <c r="GA24" s="27"/>
      <c r="GB24" s="115"/>
      <c r="GC24" s="31"/>
      <c r="GD24" s="31"/>
      <c r="GE24" s="118"/>
      <c r="GF24" s="35"/>
      <c r="GG24" s="34"/>
      <c r="GH24" s="115"/>
      <c r="GI24" s="23"/>
      <c r="GJ24" s="23"/>
      <c r="GK24" s="115"/>
      <c r="GL24" s="31"/>
      <c r="GM24" s="31"/>
      <c r="GN24" s="118"/>
      <c r="GO24" s="23"/>
      <c r="GP24" s="23"/>
      <c r="GQ24" s="115"/>
      <c r="GR24" s="23"/>
      <c r="GS24" s="27"/>
      <c r="GT24" s="115"/>
      <c r="GU24" s="23">
        <v>9025000</v>
      </c>
      <c r="GV24" s="23">
        <v>9025000</v>
      </c>
      <c r="GW24" s="118"/>
      <c r="GX24" s="31"/>
      <c r="GY24" s="31"/>
      <c r="GZ24" s="118"/>
      <c r="HA24" s="23"/>
      <c r="HB24" s="27"/>
      <c r="HC24" s="137"/>
      <c r="HD24" s="33"/>
      <c r="HE24" s="33"/>
      <c r="HF24" s="121"/>
      <c r="HG24" s="32"/>
      <c r="HH24" s="32"/>
      <c r="HI24" s="118"/>
      <c r="HJ24" s="28"/>
      <c r="HK24" s="28"/>
      <c r="HL24" s="118"/>
      <c r="HM24" s="23"/>
      <c r="HN24" s="23"/>
      <c r="HO24" s="118"/>
      <c r="HP24" s="23"/>
      <c r="HQ24" s="23"/>
      <c r="HR24" s="115"/>
      <c r="HS24" s="23"/>
      <c r="HT24" s="23"/>
      <c r="HU24" s="118"/>
      <c r="HV24" s="31"/>
      <c r="HW24" s="31"/>
      <c r="HX24" s="118"/>
      <c r="HY24" s="31"/>
      <c r="HZ24" s="31"/>
      <c r="IA24" s="118"/>
      <c r="IB24" s="23"/>
      <c r="IC24" s="27"/>
      <c r="ID24" s="132"/>
      <c r="IE24" s="23"/>
      <c r="IF24" s="27"/>
      <c r="IG24" s="134"/>
      <c r="IH24" s="23"/>
      <c r="II24" s="23"/>
      <c r="IJ24" s="132"/>
      <c r="IK24" s="30">
        <f t="shared" si="6"/>
        <v>288600</v>
      </c>
      <c r="IL24" s="30">
        <f t="shared" si="7"/>
        <v>180413.61</v>
      </c>
      <c r="IM24" s="23"/>
      <c r="IN24" s="23"/>
      <c r="IO24" s="115"/>
      <c r="IP24" s="42"/>
      <c r="IQ24" s="27"/>
      <c r="IR24" s="115"/>
      <c r="IS24" s="23"/>
      <c r="IT24" s="27"/>
      <c r="IU24" s="115"/>
      <c r="IV24" s="23"/>
      <c r="IW24" s="23"/>
      <c r="IX24" s="115"/>
      <c r="IY24" s="23"/>
      <c r="IZ24" s="23"/>
      <c r="JA24" s="115"/>
      <c r="JB24" s="23"/>
      <c r="JC24" s="23"/>
      <c r="JD24" s="115"/>
      <c r="JE24" s="23"/>
      <c r="JF24" s="23"/>
      <c r="JG24" s="115"/>
      <c r="JH24" s="23"/>
      <c r="JI24" s="27"/>
      <c r="JJ24" s="115"/>
      <c r="JK24" s="23"/>
      <c r="JL24" s="23"/>
      <c r="JM24" s="115"/>
      <c r="JN24" s="23"/>
      <c r="JO24" s="23"/>
      <c r="JP24" s="115"/>
      <c r="JQ24" s="23"/>
      <c r="JR24" s="23"/>
      <c r="JS24" s="115"/>
      <c r="JT24" s="23"/>
      <c r="JU24" s="23"/>
      <c r="JV24" s="115"/>
      <c r="JW24" s="23"/>
      <c r="JX24" s="23"/>
      <c r="JY24" s="115"/>
      <c r="JZ24" s="23"/>
      <c r="KA24" s="27"/>
      <c r="KB24" s="115"/>
      <c r="KC24" s="23">
        <v>288600</v>
      </c>
      <c r="KD24" s="23">
        <v>180413.61</v>
      </c>
      <c r="KE24" s="115"/>
      <c r="KF24" s="23"/>
      <c r="KG24" s="23"/>
      <c r="KH24" s="115"/>
      <c r="KI24" s="29">
        <f t="shared" si="8"/>
        <v>0</v>
      </c>
      <c r="KJ24" s="29">
        <f t="shared" si="9"/>
        <v>0</v>
      </c>
      <c r="KK24" s="27"/>
      <c r="KL24" s="27"/>
      <c r="KM24" s="121"/>
      <c r="KN24" s="27"/>
      <c r="KO24" s="27"/>
      <c r="KP24" s="115"/>
      <c r="KQ24" s="28"/>
      <c r="KR24" s="28"/>
      <c r="KS24" s="118"/>
      <c r="KT24" s="27"/>
      <c r="KU24" s="27"/>
      <c r="KV24" s="121"/>
      <c r="KW24" s="26"/>
      <c r="KX24" s="26"/>
      <c r="KY24" s="121"/>
      <c r="KZ24" s="24"/>
      <c r="LA24" s="24"/>
      <c r="LB24" s="121"/>
      <c r="LC24" s="24"/>
      <c r="LD24" s="24"/>
      <c r="LE24" s="121"/>
      <c r="LF24" s="23"/>
      <c r="LG24" s="27"/>
      <c r="LH24" s="118"/>
      <c r="LI24" s="23"/>
      <c r="LJ24" s="27"/>
      <c r="LK24" s="121"/>
      <c r="LL24" s="25"/>
      <c r="LM24" s="25"/>
      <c r="LN24" s="121"/>
      <c r="LO24" s="27"/>
      <c r="LP24" s="27"/>
      <c r="LQ24" s="121"/>
      <c r="LR24" s="24"/>
      <c r="LS24" s="24"/>
      <c r="LT24" s="121"/>
      <c r="LU24" s="27"/>
      <c r="LV24" s="27"/>
      <c r="LW24" s="121"/>
      <c r="LX24" s="23"/>
      <c r="LY24" s="23"/>
      <c r="LZ24" s="130"/>
      <c r="MA24" s="9"/>
      <c r="MB24" s="9"/>
      <c r="MC24" s="9"/>
      <c r="MD24" s="7"/>
      <c r="ME24" s="7"/>
      <c r="MF24" s="9"/>
      <c r="MG24" s="9"/>
      <c r="MH24" s="9"/>
      <c r="MI24" s="9"/>
      <c r="MJ24" s="9"/>
      <c r="MK24" s="9"/>
      <c r="ML24" s="9"/>
      <c r="MM24" s="9"/>
      <c r="MN24" s="7"/>
      <c r="MO24" s="9"/>
      <c r="MP24" s="9"/>
      <c r="MQ24" s="9"/>
      <c r="MR24" s="7"/>
      <c r="MS24" s="9"/>
      <c r="MT24" s="7"/>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3"/>
      <c r="PY24" s="3"/>
      <c r="PZ24" s="3"/>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row>
    <row r="25" spans="1:743" x14ac:dyDescent="0.25">
      <c r="A25" s="46" t="s">
        <v>83</v>
      </c>
      <c r="B25" s="29">
        <f t="shared" si="0"/>
        <v>12388391.82</v>
      </c>
      <c r="C25" s="29">
        <f t="shared" si="1"/>
        <v>9408202.9700000007</v>
      </c>
      <c r="D25" s="21">
        <f t="shared" si="2"/>
        <v>10457547.82</v>
      </c>
      <c r="E25" s="21">
        <f t="shared" si="3"/>
        <v>7843164.8200000003</v>
      </c>
      <c r="F25" s="23">
        <v>9340600</v>
      </c>
      <c r="G25" s="40">
        <v>7005451</v>
      </c>
      <c r="H25" s="118"/>
      <c r="I25" s="23">
        <v>1116947.82</v>
      </c>
      <c r="J25" s="39">
        <v>837713.82</v>
      </c>
      <c r="K25" s="118"/>
      <c r="L25" s="39"/>
      <c r="M25" s="39"/>
      <c r="N25" s="147"/>
      <c r="O25" s="29">
        <f t="shared" si="4"/>
        <v>1815444</v>
      </c>
      <c r="P25" s="29">
        <f t="shared" si="5"/>
        <v>1487833</v>
      </c>
      <c r="Q25" s="23"/>
      <c r="R25" s="23"/>
      <c r="S25" s="118"/>
      <c r="T25" s="23"/>
      <c r="U25" s="23"/>
      <c r="V25" s="118"/>
      <c r="W25" s="23"/>
      <c r="X25" s="23"/>
      <c r="Y25" s="118"/>
      <c r="Z25" s="23"/>
      <c r="AA25" s="23"/>
      <c r="AB25" s="118"/>
      <c r="AC25" s="28"/>
      <c r="AD25" s="28"/>
      <c r="AE25" s="121"/>
      <c r="AF25" s="23"/>
      <c r="AG25" s="23"/>
      <c r="AH25" s="118"/>
      <c r="AI25" s="23"/>
      <c r="AJ25" s="23"/>
      <c r="AK25" s="118"/>
      <c r="AL25" s="23"/>
      <c r="AM25" s="23"/>
      <c r="AN25" s="118"/>
      <c r="AO25" s="23"/>
      <c r="AP25" s="27"/>
      <c r="AQ25" s="118"/>
      <c r="AR25" s="28"/>
      <c r="AS25" s="28"/>
      <c r="AT25" s="118"/>
      <c r="AU25" s="28"/>
      <c r="AV25" s="28"/>
      <c r="AW25" s="118"/>
      <c r="AX25" s="28"/>
      <c r="AY25" s="28"/>
      <c r="AZ25" s="118"/>
      <c r="BA25" s="23"/>
      <c r="BB25" s="23"/>
      <c r="BC25" s="118"/>
      <c r="BD25" s="23"/>
      <c r="BE25" s="23"/>
      <c r="BF25" s="118"/>
      <c r="BG25" s="23"/>
      <c r="BH25" s="23"/>
      <c r="BI25" s="118"/>
      <c r="BJ25" s="38"/>
      <c r="BK25" s="23"/>
      <c r="BL25" s="118"/>
      <c r="BM25" s="23"/>
      <c r="BN25" s="27"/>
      <c r="BO25" s="118"/>
      <c r="BP25" s="23"/>
      <c r="BQ25" s="27"/>
      <c r="BR25" s="118"/>
      <c r="BS25" s="23"/>
      <c r="BT25" s="27"/>
      <c r="BU25" s="118"/>
      <c r="BV25" s="23"/>
      <c r="BW25" s="23"/>
      <c r="BX25" s="118"/>
      <c r="BY25" s="23"/>
      <c r="BZ25" s="27"/>
      <c r="CA25" s="118"/>
      <c r="CB25" s="31"/>
      <c r="CC25" s="31"/>
      <c r="CD25" s="118"/>
      <c r="CE25" s="23"/>
      <c r="CF25" s="23"/>
      <c r="CG25" s="118"/>
      <c r="CH25" s="28"/>
      <c r="CI25" s="28"/>
      <c r="CJ25" s="118"/>
      <c r="CK25" s="23"/>
      <c r="CL25" s="27"/>
      <c r="CM25" s="118"/>
      <c r="CN25" s="23"/>
      <c r="CO25" s="27"/>
      <c r="CP25" s="118"/>
      <c r="CQ25" s="28"/>
      <c r="CR25" s="28"/>
      <c r="CS25" s="118"/>
      <c r="CT25" s="28"/>
      <c r="CU25" s="28"/>
      <c r="CV25" s="118"/>
      <c r="CW25" s="23"/>
      <c r="CX25" s="27"/>
      <c r="CY25" s="118"/>
      <c r="CZ25" s="28"/>
      <c r="DA25" s="28"/>
      <c r="DB25" s="118"/>
      <c r="DC25" s="23">
        <v>505000</v>
      </c>
      <c r="DD25" s="23">
        <v>505000</v>
      </c>
      <c r="DE25" s="118"/>
      <c r="DF25" s="23"/>
      <c r="DG25" s="23"/>
      <c r="DH25" s="118"/>
      <c r="DI25" s="23"/>
      <c r="DJ25" s="27"/>
      <c r="DK25" s="118"/>
      <c r="DL25" s="27"/>
      <c r="DM25" s="27"/>
      <c r="DN25" s="140"/>
      <c r="DO25" s="27"/>
      <c r="DP25" s="27"/>
      <c r="DQ25" s="132"/>
      <c r="DR25" s="23"/>
      <c r="DS25" s="23"/>
      <c r="DT25" s="118"/>
      <c r="DU25" s="23"/>
      <c r="DV25" s="27"/>
      <c r="DW25" s="118"/>
      <c r="DX25" s="23"/>
      <c r="DY25" s="27"/>
      <c r="DZ25" s="118"/>
      <c r="EA25" s="23"/>
      <c r="EB25" s="23"/>
      <c r="EC25" s="115"/>
      <c r="ED25" s="23"/>
      <c r="EE25" s="23"/>
      <c r="EF25" s="118"/>
      <c r="EG25" s="23"/>
      <c r="EH25" s="23"/>
      <c r="EI25" s="118"/>
      <c r="EJ25" s="23"/>
      <c r="EK25" s="27"/>
      <c r="EL25" s="118"/>
      <c r="EM25" s="27"/>
      <c r="EN25" s="27"/>
      <c r="EO25" s="118"/>
      <c r="EP25" s="23"/>
      <c r="EQ25" s="27"/>
      <c r="ER25" s="115"/>
      <c r="ES25" s="28"/>
      <c r="ET25" s="28"/>
      <c r="EU25" s="118"/>
      <c r="EV25" s="27"/>
      <c r="EW25" s="27"/>
      <c r="EX25" s="118"/>
      <c r="EY25" s="23"/>
      <c r="EZ25" s="23"/>
      <c r="FA25" s="118"/>
      <c r="FB25" s="23">
        <v>1310444</v>
      </c>
      <c r="FC25" s="27">
        <v>982833</v>
      </c>
      <c r="FD25" s="118"/>
      <c r="FE25" s="23"/>
      <c r="FF25" s="23"/>
      <c r="FG25" s="115"/>
      <c r="FH25" s="23"/>
      <c r="FI25" s="23"/>
      <c r="FJ25" s="118"/>
      <c r="FK25" s="23"/>
      <c r="FL25" s="23"/>
      <c r="FM25" s="115"/>
      <c r="FN25" s="31"/>
      <c r="FO25" s="31"/>
      <c r="FP25" s="118"/>
      <c r="FQ25" s="23"/>
      <c r="FR25" s="23"/>
      <c r="FS25" s="115"/>
      <c r="FT25" s="23"/>
      <c r="FU25" s="23"/>
      <c r="FV25" s="115"/>
      <c r="FW25" s="23"/>
      <c r="FX25" s="23"/>
      <c r="FY25" s="115"/>
      <c r="FZ25" s="27"/>
      <c r="GA25" s="27"/>
      <c r="GB25" s="115"/>
      <c r="GC25" s="31"/>
      <c r="GD25" s="31"/>
      <c r="GE25" s="118"/>
      <c r="GF25" s="35"/>
      <c r="GG25" s="64"/>
      <c r="GH25" s="115"/>
      <c r="GI25" s="23"/>
      <c r="GJ25" s="23"/>
      <c r="GK25" s="115"/>
      <c r="GL25" s="31"/>
      <c r="GM25" s="31"/>
      <c r="GN25" s="118"/>
      <c r="GO25" s="23"/>
      <c r="GP25" s="23"/>
      <c r="GQ25" s="115"/>
      <c r="GR25" s="23"/>
      <c r="GS25" s="27"/>
      <c r="GT25" s="115"/>
      <c r="GU25" s="23"/>
      <c r="GV25" s="23"/>
      <c r="GW25" s="118"/>
      <c r="GX25" s="31"/>
      <c r="GY25" s="31"/>
      <c r="GZ25" s="118"/>
      <c r="HA25" s="23"/>
      <c r="HB25" s="27"/>
      <c r="HC25" s="137"/>
      <c r="HD25" s="33"/>
      <c r="HE25" s="33"/>
      <c r="HF25" s="121"/>
      <c r="HG25" s="32"/>
      <c r="HH25" s="32"/>
      <c r="HI25" s="118"/>
      <c r="HJ25" s="28"/>
      <c r="HK25" s="28"/>
      <c r="HL25" s="118"/>
      <c r="HM25" s="23"/>
      <c r="HN25" s="23"/>
      <c r="HO25" s="118"/>
      <c r="HP25" s="23"/>
      <c r="HQ25" s="23"/>
      <c r="HR25" s="115"/>
      <c r="HS25" s="23"/>
      <c r="HT25" s="23"/>
      <c r="HU25" s="118"/>
      <c r="HV25" s="31"/>
      <c r="HW25" s="31"/>
      <c r="HX25" s="118"/>
      <c r="HY25" s="31"/>
      <c r="HZ25" s="31"/>
      <c r="IA25" s="118"/>
      <c r="IB25" s="23"/>
      <c r="IC25" s="27"/>
      <c r="ID25" s="132"/>
      <c r="IE25" s="23"/>
      <c r="IF25" s="27"/>
      <c r="IG25" s="134"/>
      <c r="IH25" s="23"/>
      <c r="II25" s="23"/>
      <c r="IJ25" s="132"/>
      <c r="IK25" s="30">
        <f t="shared" si="6"/>
        <v>115400</v>
      </c>
      <c r="IL25" s="30">
        <f t="shared" si="7"/>
        <v>77205.149999999994</v>
      </c>
      <c r="IM25" s="23"/>
      <c r="IN25" s="23"/>
      <c r="IO25" s="115"/>
      <c r="IP25" s="23"/>
      <c r="IQ25" s="27"/>
      <c r="IR25" s="115"/>
      <c r="IS25" s="23"/>
      <c r="IT25" s="27"/>
      <c r="IU25" s="115"/>
      <c r="IV25" s="23"/>
      <c r="IW25" s="23"/>
      <c r="IX25" s="115"/>
      <c r="IY25" s="23"/>
      <c r="IZ25" s="23"/>
      <c r="JA25" s="115"/>
      <c r="JB25" s="23"/>
      <c r="JC25" s="23"/>
      <c r="JD25" s="115"/>
      <c r="JE25" s="23"/>
      <c r="JF25" s="23"/>
      <c r="JG25" s="115"/>
      <c r="JH25" s="23"/>
      <c r="JI25" s="27"/>
      <c r="JJ25" s="115"/>
      <c r="JK25" s="23"/>
      <c r="JL25" s="23"/>
      <c r="JM25" s="115"/>
      <c r="JN25" s="23"/>
      <c r="JO25" s="23"/>
      <c r="JP25" s="115"/>
      <c r="JQ25" s="23"/>
      <c r="JR25" s="23"/>
      <c r="JS25" s="115"/>
      <c r="JT25" s="23"/>
      <c r="JU25" s="23"/>
      <c r="JV25" s="115"/>
      <c r="JW25" s="23"/>
      <c r="JX25" s="23"/>
      <c r="JY25" s="115"/>
      <c r="JZ25" s="23"/>
      <c r="KA25" s="27"/>
      <c r="KB25" s="115"/>
      <c r="KC25" s="23">
        <v>115400</v>
      </c>
      <c r="KD25" s="23">
        <v>77205.149999999994</v>
      </c>
      <c r="KE25" s="115"/>
      <c r="KF25" s="23"/>
      <c r="KG25" s="23"/>
      <c r="KH25" s="115"/>
      <c r="KI25" s="29">
        <f t="shared" si="8"/>
        <v>0</v>
      </c>
      <c r="KJ25" s="29">
        <f t="shared" si="9"/>
        <v>0</v>
      </c>
      <c r="KK25" s="27"/>
      <c r="KL25" s="27"/>
      <c r="KM25" s="121"/>
      <c r="KN25" s="27"/>
      <c r="KO25" s="27"/>
      <c r="KP25" s="115"/>
      <c r="KQ25" s="28"/>
      <c r="KR25" s="28"/>
      <c r="KS25" s="118"/>
      <c r="KT25" s="27"/>
      <c r="KU25" s="27"/>
      <c r="KV25" s="121"/>
      <c r="KW25" s="26"/>
      <c r="KX25" s="26"/>
      <c r="KY25" s="121"/>
      <c r="KZ25" s="24"/>
      <c r="LA25" s="24"/>
      <c r="LB25" s="121"/>
      <c r="LC25" s="24"/>
      <c r="LD25" s="24"/>
      <c r="LE25" s="121"/>
      <c r="LF25" s="23"/>
      <c r="LG25" s="27"/>
      <c r="LH25" s="118"/>
      <c r="LI25" s="23"/>
      <c r="LJ25" s="27"/>
      <c r="LK25" s="121"/>
      <c r="LL25" s="25"/>
      <c r="LM25" s="25"/>
      <c r="LN25" s="121"/>
      <c r="LO25" s="27"/>
      <c r="LP25" s="27"/>
      <c r="LQ25" s="121"/>
      <c r="LR25" s="24"/>
      <c r="LS25" s="24"/>
      <c r="LT25" s="121"/>
      <c r="LU25" s="27"/>
      <c r="LV25" s="27"/>
      <c r="LW25" s="121"/>
      <c r="LX25" s="23"/>
      <c r="LY25" s="23"/>
      <c r="LZ25" s="130"/>
      <c r="MA25" s="9"/>
      <c r="MB25" s="9"/>
      <c r="MC25" s="9"/>
      <c r="MD25" s="7"/>
      <c r="ME25" s="7"/>
      <c r="MF25" s="9"/>
      <c r="MG25" s="9"/>
      <c r="MH25" s="9"/>
      <c r="MI25" s="9"/>
      <c r="MJ25" s="9"/>
      <c r="MK25" s="9"/>
      <c r="ML25" s="9"/>
      <c r="MM25" s="9"/>
      <c r="MN25" s="7"/>
      <c r="MO25" s="9"/>
      <c r="MP25" s="9"/>
      <c r="MQ25" s="9"/>
      <c r="MR25" s="7"/>
      <c r="MS25" s="9"/>
      <c r="MT25" s="7"/>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3"/>
      <c r="PY25" s="3"/>
      <c r="PZ25" s="3"/>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row>
    <row r="26" spans="1:743" x14ac:dyDescent="0.25">
      <c r="A26" s="46" t="s">
        <v>127</v>
      </c>
      <c r="B26" s="29">
        <f t="shared" si="0"/>
        <v>9800136.5199999996</v>
      </c>
      <c r="C26" s="29">
        <f t="shared" si="1"/>
        <v>7457639.1300000008</v>
      </c>
      <c r="D26" s="21">
        <f t="shared" si="2"/>
        <v>8099434.3200000003</v>
      </c>
      <c r="E26" s="21">
        <f t="shared" si="3"/>
        <v>6074578.3200000003</v>
      </c>
      <c r="F26" s="27">
        <v>6945500</v>
      </c>
      <c r="G26" s="40">
        <v>5209127</v>
      </c>
      <c r="H26" s="118"/>
      <c r="I26" s="23">
        <v>1153934.32</v>
      </c>
      <c r="J26" s="39">
        <v>865451.32</v>
      </c>
      <c r="K26" s="118"/>
      <c r="L26" s="39"/>
      <c r="M26" s="39"/>
      <c r="N26" s="147"/>
      <c r="O26" s="29">
        <f t="shared" si="4"/>
        <v>1585302.2</v>
      </c>
      <c r="P26" s="29">
        <f t="shared" si="5"/>
        <v>1305755.06</v>
      </c>
      <c r="Q26" s="23"/>
      <c r="R26" s="23"/>
      <c r="S26" s="118"/>
      <c r="T26" s="23"/>
      <c r="U26" s="23"/>
      <c r="V26" s="118"/>
      <c r="W26" s="23"/>
      <c r="X26" s="23"/>
      <c r="Y26" s="118"/>
      <c r="Z26" s="23"/>
      <c r="AA26" s="23"/>
      <c r="AB26" s="118"/>
      <c r="AC26" s="28"/>
      <c r="AD26" s="28"/>
      <c r="AE26" s="121"/>
      <c r="AF26" s="23"/>
      <c r="AG26" s="23"/>
      <c r="AH26" s="118"/>
      <c r="AI26" s="23"/>
      <c r="AJ26" s="23"/>
      <c r="AK26" s="118"/>
      <c r="AL26" s="23"/>
      <c r="AM26" s="23"/>
      <c r="AN26" s="118"/>
      <c r="AO26" s="23"/>
      <c r="AP26" s="27"/>
      <c r="AQ26" s="118"/>
      <c r="AR26" s="28"/>
      <c r="AS26" s="28"/>
      <c r="AT26" s="118"/>
      <c r="AU26" s="28"/>
      <c r="AV26" s="28"/>
      <c r="AW26" s="118"/>
      <c r="AX26" s="28"/>
      <c r="AY26" s="28"/>
      <c r="AZ26" s="118"/>
      <c r="BA26" s="23"/>
      <c r="BB26" s="23"/>
      <c r="BC26" s="118"/>
      <c r="BD26" s="23"/>
      <c r="BE26" s="23"/>
      <c r="BF26" s="118"/>
      <c r="BG26" s="23"/>
      <c r="BH26" s="23"/>
      <c r="BI26" s="118"/>
      <c r="BJ26" s="38"/>
      <c r="BK26" s="23"/>
      <c r="BL26" s="118"/>
      <c r="BM26" s="23"/>
      <c r="BN26" s="27"/>
      <c r="BO26" s="118"/>
      <c r="BP26" s="23"/>
      <c r="BQ26" s="27"/>
      <c r="BR26" s="118"/>
      <c r="BS26" s="23"/>
      <c r="BT26" s="27"/>
      <c r="BU26" s="118"/>
      <c r="BV26" s="23"/>
      <c r="BW26" s="23"/>
      <c r="BX26" s="118"/>
      <c r="BY26" s="23"/>
      <c r="BZ26" s="27"/>
      <c r="CA26" s="118"/>
      <c r="CB26" s="31"/>
      <c r="CC26" s="31"/>
      <c r="CD26" s="118"/>
      <c r="CE26" s="23"/>
      <c r="CF26" s="23"/>
      <c r="CG26" s="118"/>
      <c r="CH26" s="28"/>
      <c r="CI26" s="28"/>
      <c r="CJ26" s="118"/>
      <c r="CK26" s="23"/>
      <c r="CL26" s="27"/>
      <c r="CM26" s="118"/>
      <c r="CN26" s="23"/>
      <c r="CO26" s="27"/>
      <c r="CP26" s="118"/>
      <c r="CQ26" s="28"/>
      <c r="CR26" s="28"/>
      <c r="CS26" s="118"/>
      <c r="CT26" s="28"/>
      <c r="CU26" s="28"/>
      <c r="CV26" s="118"/>
      <c r="CW26" s="23"/>
      <c r="CX26" s="27"/>
      <c r="CY26" s="118"/>
      <c r="CZ26" s="28"/>
      <c r="DA26" s="28"/>
      <c r="DB26" s="118"/>
      <c r="DC26" s="23">
        <v>498875.2</v>
      </c>
      <c r="DD26" s="23">
        <v>498875.2</v>
      </c>
      <c r="DE26" s="118"/>
      <c r="DF26" s="23"/>
      <c r="DG26" s="23"/>
      <c r="DH26" s="118"/>
      <c r="DI26" s="23"/>
      <c r="DJ26" s="27"/>
      <c r="DK26" s="118"/>
      <c r="DL26" s="27"/>
      <c r="DM26" s="27"/>
      <c r="DN26" s="140"/>
      <c r="DO26" s="27"/>
      <c r="DP26" s="27"/>
      <c r="DQ26" s="132"/>
      <c r="DR26" s="23"/>
      <c r="DS26" s="23"/>
      <c r="DT26" s="118"/>
      <c r="DU26" s="23"/>
      <c r="DV26" s="27"/>
      <c r="DW26" s="118"/>
      <c r="DX26" s="23"/>
      <c r="DY26" s="27"/>
      <c r="DZ26" s="118"/>
      <c r="EA26" s="23"/>
      <c r="EB26" s="23"/>
      <c r="EC26" s="115"/>
      <c r="ED26" s="23"/>
      <c r="EE26" s="23"/>
      <c r="EF26" s="118"/>
      <c r="EG26" s="23"/>
      <c r="EH26" s="23"/>
      <c r="EI26" s="118"/>
      <c r="EJ26" s="23"/>
      <c r="EK26" s="27"/>
      <c r="EL26" s="118"/>
      <c r="EM26" s="27"/>
      <c r="EN26" s="27"/>
      <c r="EO26" s="118"/>
      <c r="EP26" s="23"/>
      <c r="EQ26" s="27"/>
      <c r="ER26" s="115"/>
      <c r="ES26" s="28"/>
      <c r="ET26" s="28"/>
      <c r="EU26" s="118"/>
      <c r="EV26" s="27"/>
      <c r="EW26" s="27"/>
      <c r="EX26" s="118"/>
      <c r="EY26" s="23"/>
      <c r="EZ26" s="23"/>
      <c r="FA26" s="118"/>
      <c r="FB26" s="23">
        <v>806427</v>
      </c>
      <c r="FC26" s="27">
        <v>604818</v>
      </c>
      <c r="FD26" s="118"/>
      <c r="FE26" s="23"/>
      <c r="FF26" s="23"/>
      <c r="FG26" s="115"/>
      <c r="FH26" s="23">
        <v>280000</v>
      </c>
      <c r="FI26" s="23">
        <v>202061.86</v>
      </c>
      <c r="FJ26" s="118"/>
      <c r="FK26" s="23"/>
      <c r="FL26" s="23"/>
      <c r="FM26" s="115"/>
      <c r="FN26" s="31"/>
      <c r="FO26" s="31"/>
      <c r="FP26" s="118"/>
      <c r="FQ26" s="23"/>
      <c r="FR26" s="23"/>
      <c r="FS26" s="115"/>
      <c r="FT26" s="23"/>
      <c r="FU26" s="23"/>
      <c r="FV26" s="115"/>
      <c r="FW26" s="23"/>
      <c r="FX26" s="23"/>
      <c r="FY26" s="115"/>
      <c r="FZ26" s="27"/>
      <c r="GA26" s="27"/>
      <c r="GB26" s="115"/>
      <c r="GC26" s="31"/>
      <c r="GD26" s="31"/>
      <c r="GE26" s="118"/>
      <c r="GF26" s="35"/>
      <c r="GG26" s="64"/>
      <c r="GH26" s="115"/>
      <c r="GI26" s="23"/>
      <c r="GJ26" s="23"/>
      <c r="GK26" s="115"/>
      <c r="GL26" s="31"/>
      <c r="GM26" s="31"/>
      <c r="GN26" s="118"/>
      <c r="GO26" s="23"/>
      <c r="GP26" s="23"/>
      <c r="GQ26" s="115"/>
      <c r="GR26" s="23"/>
      <c r="GS26" s="27"/>
      <c r="GT26" s="115"/>
      <c r="GU26" s="23"/>
      <c r="GV26" s="23"/>
      <c r="GW26" s="118"/>
      <c r="GX26" s="31"/>
      <c r="GY26" s="31"/>
      <c r="GZ26" s="118"/>
      <c r="HA26" s="23"/>
      <c r="HB26" s="27"/>
      <c r="HC26" s="137"/>
      <c r="HD26" s="33"/>
      <c r="HE26" s="33"/>
      <c r="HF26" s="121"/>
      <c r="HG26" s="32"/>
      <c r="HH26" s="32"/>
      <c r="HI26" s="118"/>
      <c r="HJ26" s="28"/>
      <c r="HK26" s="28"/>
      <c r="HL26" s="118"/>
      <c r="HM26" s="23"/>
      <c r="HN26" s="23"/>
      <c r="HO26" s="118"/>
      <c r="HP26" s="23"/>
      <c r="HQ26" s="23"/>
      <c r="HR26" s="115"/>
      <c r="HS26" s="23"/>
      <c r="HT26" s="23"/>
      <c r="HU26" s="118"/>
      <c r="HV26" s="31"/>
      <c r="HW26" s="31"/>
      <c r="HX26" s="118"/>
      <c r="HY26" s="31"/>
      <c r="HZ26" s="31"/>
      <c r="IA26" s="118"/>
      <c r="IB26" s="23"/>
      <c r="IC26" s="27"/>
      <c r="ID26" s="132"/>
      <c r="IE26" s="23"/>
      <c r="IF26" s="27"/>
      <c r="IG26" s="134"/>
      <c r="IH26" s="23"/>
      <c r="II26" s="23"/>
      <c r="IJ26" s="132"/>
      <c r="IK26" s="30">
        <f t="shared" si="6"/>
        <v>115400</v>
      </c>
      <c r="IL26" s="30">
        <f t="shared" si="7"/>
        <v>77305.75</v>
      </c>
      <c r="IM26" s="23"/>
      <c r="IN26" s="23"/>
      <c r="IO26" s="115"/>
      <c r="IP26" s="23"/>
      <c r="IQ26" s="27"/>
      <c r="IR26" s="115"/>
      <c r="IS26" s="23"/>
      <c r="IT26" s="27"/>
      <c r="IU26" s="115"/>
      <c r="IV26" s="23"/>
      <c r="IW26" s="23"/>
      <c r="IX26" s="115"/>
      <c r="IY26" s="23"/>
      <c r="IZ26" s="23"/>
      <c r="JA26" s="115"/>
      <c r="JB26" s="23"/>
      <c r="JC26" s="23"/>
      <c r="JD26" s="115"/>
      <c r="JE26" s="23"/>
      <c r="JF26" s="23"/>
      <c r="JG26" s="115"/>
      <c r="JH26" s="23"/>
      <c r="JI26" s="27"/>
      <c r="JJ26" s="115"/>
      <c r="JK26" s="23"/>
      <c r="JL26" s="23"/>
      <c r="JM26" s="115"/>
      <c r="JN26" s="23"/>
      <c r="JO26" s="23"/>
      <c r="JP26" s="115"/>
      <c r="JQ26" s="23"/>
      <c r="JR26" s="23"/>
      <c r="JS26" s="115"/>
      <c r="JT26" s="23"/>
      <c r="JU26" s="23"/>
      <c r="JV26" s="115"/>
      <c r="JW26" s="23"/>
      <c r="JX26" s="23"/>
      <c r="JY26" s="115"/>
      <c r="JZ26" s="23"/>
      <c r="KA26" s="27"/>
      <c r="KB26" s="115"/>
      <c r="KC26" s="23">
        <v>115400</v>
      </c>
      <c r="KD26" s="23">
        <v>77305.75</v>
      </c>
      <c r="KE26" s="115"/>
      <c r="KF26" s="23"/>
      <c r="KG26" s="23"/>
      <c r="KH26" s="115"/>
      <c r="KI26" s="29">
        <f t="shared" si="8"/>
        <v>0</v>
      </c>
      <c r="KJ26" s="29">
        <f t="shared" si="9"/>
        <v>0</v>
      </c>
      <c r="KK26" s="27"/>
      <c r="KL26" s="27"/>
      <c r="KM26" s="121"/>
      <c r="KN26" s="27"/>
      <c r="KO26" s="27"/>
      <c r="KP26" s="115"/>
      <c r="KQ26" s="28"/>
      <c r="KR26" s="28"/>
      <c r="KS26" s="118"/>
      <c r="KT26" s="27"/>
      <c r="KU26" s="27"/>
      <c r="KV26" s="121"/>
      <c r="KW26" s="26"/>
      <c r="KX26" s="26"/>
      <c r="KY26" s="121"/>
      <c r="KZ26" s="24"/>
      <c r="LA26" s="24"/>
      <c r="LB26" s="121"/>
      <c r="LC26" s="24"/>
      <c r="LD26" s="24"/>
      <c r="LE26" s="121"/>
      <c r="LF26" s="23"/>
      <c r="LG26" s="27"/>
      <c r="LH26" s="118"/>
      <c r="LI26" s="23"/>
      <c r="LJ26" s="27"/>
      <c r="LK26" s="121"/>
      <c r="LL26" s="25"/>
      <c r="LM26" s="25"/>
      <c r="LN26" s="121"/>
      <c r="LO26" s="27"/>
      <c r="LP26" s="27"/>
      <c r="LQ26" s="121"/>
      <c r="LR26" s="24"/>
      <c r="LS26" s="24"/>
      <c r="LT26" s="121"/>
      <c r="LU26" s="27"/>
      <c r="LV26" s="27"/>
      <c r="LW26" s="121"/>
      <c r="LX26" s="23"/>
      <c r="LY26" s="23"/>
      <c r="LZ26" s="130"/>
      <c r="MA26" s="9"/>
      <c r="MB26" s="9"/>
      <c r="MC26" s="9"/>
      <c r="MD26" s="7"/>
      <c r="ME26" s="7"/>
      <c r="MF26" s="9"/>
      <c r="MG26" s="9"/>
      <c r="MH26" s="9"/>
      <c r="MI26" s="9"/>
      <c r="MJ26" s="9"/>
      <c r="MK26" s="9"/>
      <c r="ML26" s="9"/>
      <c r="MM26" s="9"/>
      <c r="MN26" s="7"/>
      <c r="MO26" s="9"/>
      <c r="MP26" s="9"/>
      <c r="MQ26" s="9"/>
      <c r="MR26" s="7"/>
      <c r="MS26" s="9"/>
      <c r="MT26" s="7"/>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3"/>
      <c r="PY26" s="3"/>
      <c r="PZ26" s="3"/>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row>
    <row r="27" spans="1:743" x14ac:dyDescent="0.25">
      <c r="A27" s="46" t="s">
        <v>126</v>
      </c>
      <c r="B27" s="29">
        <f t="shared" si="0"/>
        <v>15114049.640000001</v>
      </c>
      <c r="C27" s="29">
        <f t="shared" si="1"/>
        <v>11427926.310000001</v>
      </c>
      <c r="D27" s="21">
        <f t="shared" si="2"/>
        <v>13744589.470000001</v>
      </c>
      <c r="E27" s="21">
        <f t="shared" si="3"/>
        <v>10308443.470000001</v>
      </c>
      <c r="F27" s="23">
        <v>13156900</v>
      </c>
      <c r="G27" s="40">
        <v>9867676</v>
      </c>
      <c r="H27" s="118"/>
      <c r="I27" s="23">
        <v>587689.47</v>
      </c>
      <c r="J27" s="39">
        <v>440767.47</v>
      </c>
      <c r="K27" s="118"/>
      <c r="L27" s="39"/>
      <c r="M27" s="39"/>
      <c r="N27" s="147"/>
      <c r="O27" s="29">
        <f t="shared" si="4"/>
        <v>1080860.17</v>
      </c>
      <c r="P27" s="29">
        <f t="shared" si="5"/>
        <v>929655.16999999993</v>
      </c>
      <c r="Q27" s="23"/>
      <c r="R27" s="23"/>
      <c r="S27" s="118"/>
      <c r="T27" s="23"/>
      <c r="U27" s="23"/>
      <c r="V27" s="118"/>
      <c r="W27" s="23"/>
      <c r="X27" s="23"/>
      <c r="Y27" s="118"/>
      <c r="Z27" s="23"/>
      <c r="AA27" s="23"/>
      <c r="AB27" s="118"/>
      <c r="AC27" s="28"/>
      <c r="AD27" s="28"/>
      <c r="AE27" s="121"/>
      <c r="AF27" s="23"/>
      <c r="AG27" s="23"/>
      <c r="AH27" s="118"/>
      <c r="AI27" s="23"/>
      <c r="AJ27" s="23"/>
      <c r="AK27" s="118"/>
      <c r="AL27" s="23"/>
      <c r="AM27" s="23"/>
      <c r="AN27" s="118"/>
      <c r="AO27" s="23"/>
      <c r="AP27" s="27"/>
      <c r="AQ27" s="118"/>
      <c r="AR27" s="28"/>
      <c r="AS27" s="28"/>
      <c r="AT27" s="118"/>
      <c r="AU27" s="28"/>
      <c r="AV27" s="28"/>
      <c r="AW27" s="118"/>
      <c r="AX27" s="28"/>
      <c r="AY27" s="28"/>
      <c r="AZ27" s="118"/>
      <c r="BA27" s="23"/>
      <c r="BB27" s="23"/>
      <c r="BC27" s="118"/>
      <c r="BD27" s="23"/>
      <c r="BE27" s="23"/>
      <c r="BF27" s="118"/>
      <c r="BG27" s="23"/>
      <c r="BH27" s="23"/>
      <c r="BI27" s="118"/>
      <c r="BJ27" s="38"/>
      <c r="BK27" s="23"/>
      <c r="BL27" s="118"/>
      <c r="BM27" s="23"/>
      <c r="BN27" s="27"/>
      <c r="BO27" s="118"/>
      <c r="BP27" s="23"/>
      <c r="BQ27" s="27"/>
      <c r="BR27" s="118"/>
      <c r="BS27" s="23"/>
      <c r="BT27" s="27"/>
      <c r="BU27" s="118"/>
      <c r="BV27" s="23"/>
      <c r="BW27" s="23"/>
      <c r="BX27" s="118"/>
      <c r="BY27" s="23"/>
      <c r="BZ27" s="27"/>
      <c r="CA27" s="118"/>
      <c r="CB27" s="31"/>
      <c r="CC27" s="31"/>
      <c r="CD27" s="118"/>
      <c r="CE27" s="23"/>
      <c r="CF27" s="23"/>
      <c r="CG27" s="118"/>
      <c r="CH27" s="28"/>
      <c r="CI27" s="28"/>
      <c r="CJ27" s="118"/>
      <c r="CK27" s="23"/>
      <c r="CL27" s="27"/>
      <c r="CM27" s="118"/>
      <c r="CN27" s="23"/>
      <c r="CO27" s="27"/>
      <c r="CP27" s="118"/>
      <c r="CQ27" s="28"/>
      <c r="CR27" s="28"/>
      <c r="CS27" s="118"/>
      <c r="CT27" s="28"/>
      <c r="CU27" s="28"/>
      <c r="CV27" s="118"/>
      <c r="CW27" s="23"/>
      <c r="CX27" s="27"/>
      <c r="CY27" s="118"/>
      <c r="CZ27" s="28"/>
      <c r="DA27" s="28"/>
      <c r="DB27" s="118"/>
      <c r="DC27" s="23">
        <v>476040.17</v>
      </c>
      <c r="DD27" s="23">
        <v>476040.17</v>
      </c>
      <c r="DE27" s="118"/>
      <c r="DF27" s="23"/>
      <c r="DG27" s="23"/>
      <c r="DH27" s="118"/>
      <c r="DI27" s="23"/>
      <c r="DJ27" s="27"/>
      <c r="DK27" s="118"/>
      <c r="DL27" s="27"/>
      <c r="DM27" s="27"/>
      <c r="DN27" s="140"/>
      <c r="DO27" s="27"/>
      <c r="DP27" s="27"/>
      <c r="DQ27" s="132"/>
      <c r="DR27" s="23"/>
      <c r="DS27" s="23"/>
      <c r="DT27" s="118"/>
      <c r="DU27" s="23"/>
      <c r="DV27" s="27"/>
      <c r="DW27" s="118"/>
      <c r="DX27" s="23"/>
      <c r="DY27" s="27"/>
      <c r="DZ27" s="118"/>
      <c r="EA27" s="23"/>
      <c r="EB27" s="23"/>
      <c r="EC27" s="115"/>
      <c r="ED27" s="23"/>
      <c r="EE27" s="23"/>
      <c r="EF27" s="118"/>
      <c r="EG27" s="23"/>
      <c r="EH27" s="23"/>
      <c r="EI27" s="118"/>
      <c r="EJ27" s="23"/>
      <c r="EK27" s="27"/>
      <c r="EL27" s="118"/>
      <c r="EM27" s="27"/>
      <c r="EN27" s="27"/>
      <c r="EO27" s="118"/>
      <c r="EP27" s="23"/>
      <c r="EQ27" s="27"/>
      <c r="ER27" s="115"/>
      <c r="ES27" s="28"/>
      <c r="ET27" s="28"/>
      <c r="EU27" s="118"/>
      <c r="EV27" s="27"/>
      <c r="EW27" s="27"/>
      <c r="EX27" s="118"/>
      <c r="EY27" s="23"/>
      <c r="EZ27" s="23"/>
      <c r="FA27" s="118"/>
      <c r="FB27" s="23">
        <v>604820</v>
      </c>
      <c r="FC27" s="27">
        <v>453615</v>
      </c>
      <c r="FD27" s="118"/>
      <c r="FE27" s="23"/>
      <c r="FF27" s="23"/>
      <c r="FG27" s="115"/>
      <c r="FH27" s="23"/>
      <c r="FI27" s="23"/>
      <c r="FJ27" s="118"/>
      <c r="FK27" s="23"/>
      <c r="FL27" s="23"/>
      <c r="FM27" s="115"/>
      <c r="FN27" s="31"/>
      <c r="FO27" s="31"/>
      <c r="FP27" s="118"/>
      <c r="FQ27" s="23"/>
      <c r="FR27" s="23"/>
      <c r="FS27" s="115"/>
      <c r="FT27" s="23"/>
      <c r="FU27" s="23"/>
      <c r="FV27" s="115"/>
      <c r="FW27" s="23"/>
      <c r="FX27" s="23"/>
      <c r="FY27" s="115"/>
      <c r="FZ27" s="27"/>
      <c r="GA27" s="27"/>
      <c r="GB27" s="115"/>
      <c r="GC27" s="31"/>
      <c r="GD27" s="31"/>
      <c r="GE27" s="118"/>
      <c r="GF27" s="35"/>
      <c r="GG27" s="34"/>
      <c r="GH27" s="115"/>
      <c r="GI27" s="23"/>
      <c r="GJ27" s="23"/>
      <c r="GK27" s="115"/>
      <c r="GL27" s="31"/>
      <c r="GM27" s="31"/>
      <c r="GN27" s="118"/>
      <c r="GO27" s="23"/>
      <c r="GP27" s="23"/>
      <c r="GQ27" s="115"/>
      <c r="GR27" s="23"/>
      <c r="GS27" s="27"/>
      <c r="GT27" s="115"/>
      <c r="GU27" s="23"/>
      <c r="GV27" s="23"/>
      <c r="GW27" s="118"/>
      <c r="GX27" s="31"/>
      <c r="GY27" s="31"/>
      <c r="GZ27" s="118"/>
      <c r="HA27" s="23"/>
      <c r="HB27" s="27"/>
      <c r="HC27" s="137"/>
      <c r="HD27" s="33"/>
      <c r="HE27" s="33"/>
      <c r="HF27" s="121"/>
      <c r="HG27" s="32"/>
      <c r="HH27" s="32"/>
      <c r="HI27" s="118"/>
      <c r="HJ27" s="28"/>
      <c r="HK27" s="28"/>
      <c r="HL27" s="118"/>
      <c r="HM27" s="23"/>
      <c r="HN27" s="23"/>
      <c r="HO27" s="118"/>
      <c r="HP27" s="23"/>
      <c r="HQ27" s="23"/>
      <c r="HR27" s="115"/>
      <c r="HS27" s="23"/>
      <c r="HT27" s="23"/>
      <c r="HU27" s="118"/>
      <c r="HV27" s="31"/>
      <c r="HW27" s="31"/>
      <c r="HX27" s="118"/>
      <c r="HY27" s="31"/>
      <c r="HZ27" s="31"/>
      <c r="IA27" s="118"/>
      <c r="IB27" s="23"/>
      <c r="IC27" s="27"/>
      <c r="ID27" s="132"/>
      <c r="IE27" s="23"/>
      <c r="IF27" s="27"/>
      <c r="IG27" s="134"/>
      <c r="IH27" s="23"/>
      <c r="II27" s="23"/>
      <c r="IJ27" s="132"/>
      <c r="IK27" s="30">
        <f t="shared" si="6"/>
        <v>288600</v>
      </c>
      <c r="IL27" s="30">
        <f t="shared" si="7"/>
        <v>189827.67</v>
      </c>
      <c r="IM27" s="23"/>
      <c r="IN27" s="23"/>
      <c r="IO27" s="115"/>
      <c r="IP27" s="23"/>
      <c r="IQ27" s="27"/>
      <c r="IR27" s="115"/>
      <c r="IS27" s="23"/>
      <c r="IT27" s="27"/>
      <c r="IU27" s="115"/>
      <c r="IV27" s="23"/>
      <c r="IW27" s="23"/>
      <c r="IX27" s="115"/>
      <c r="IY27" s="23"/>
      <c r="IZ27" s="23"/>
      <c r="JA27" s="115"/>
      <c r="JB27" s="23"/>
      <c r="JC27" s="23"/>
      <c r="JD27" s="115"/>
      <c r="JE27" s="23"/>
      <c r="JF27" s="23"/>
      <c r="JG27" s="115"/>
      <c r="JH27" s="23"/>
      <c r="JI27" s="27"/>
      <c r="JJ27" s="115"/>
      <c r="JK27" s="23"/>
      <c r="JL27" s="23"/>
      <c r="JM27" s="115"/>
      <c r="JN27" s="23"/>
      <c r="JO27" s="23"/>
      <c r="JP27" s="115"/>
      <c r="JQ27" s="23"/>
      <c r="JR27" s="23"/>
      <c r="JS27" s="115"/>
      <c r="JT27" s="23"/>
      <c r="JU27" s="23"/>
      <c r="JV27" s="115"/>
      <c r="JW27" s="23"/>
      <c r="JX27" s="23"/>
      <c r="JY27" s="115"/>
      <c r="JZ27" s="23"/>
      <c r="KA27" s="27"/>
      <c r="KB27" s="115"/>
      <c r="KC27" s="23">
        <v>288600</v>
      </c>
      <c r="KD27" s="23">
        <v>189827.67</v>
      </c>
      <c r="KE27" s="115"/>
      <c r="KF27" s="23"/>
      <c r="KG27" s="23"/>
      <c r="KH27" s="115"/>
      <c r="KI27" s="29">
        <f t="shared" si="8"/>
        <v>0</v>
      </c>
      <c r="KJ27" s="29">
        <f t="shared" si="9"/>
        <v>0</v>
      </c>
      <c r="KK27" s="27"/>
      <c r="KL27" s="27"/>
      <c r="KM27" s="121"/>
      <c r="KN27" s="27"/>
      <c r="KO27" s="27"/>
      <c r="KP27" s="115"/>
      <c r="KQ27" s="28"/>
      <c r="KR27" s="28"/>
      <c r="KS27" s="118"/>
      <c r="KT27" s="27"/>
      <c r="KU27" s="27"/>
      <c r="KV27" s="121"/>
      <c r="KW27" s="26"/>
      <c r="KX27" s="26"/>
      <c r="KY27" s="121"/>
      <c r="KZ27" s="24"/>
      <c r="LA27" s="24"/>
      <c r="LB27" s="121"/>
      <c r="LC27" s="24"/>
      <c r="LD27" s="24"/>
      <c r="LE27" s="121"/>
      <c r="LF27" s="23"/>
      <c r="LG27" s="27"/>
      <c r="LH27" s="118"/>
      <c r="LI27" s="23"/>
      <c r="LJ27" s="27"/>
      <c r="LK27" s="121"/>
      <c r="LL27" s="25"/>
      <c r="LM27" s="25"/>
      <c r="LN27" s="121"/>
      <c r="LO27" s="27"/>
      <c r="LP27" s="27"/>
      <c r="LQ27" s="121"/>
      <c r="LR27" s="24"/>
      <c r="LS27" s="24"/>
      <c r="LT27" s="121"/>
      <c r="LU27" s="27"/>
      <c r="LV27" s="27"/>
      <c r="LW27" s="121"/>
      <c r="LX27" s="23"/>
      <c r="LY27" s="23"/>
      <c r="LZ27" s="130"/>
      <c r="MA27" s="9"/>
      <c r="MB27" s="9"/>
      <c r="MC27" s="9"/>
      <c r="MD27" s="7"/>
      <c r="ME27" s="7"/>
      <c r="MF27" s="9"/>
      <c r="MG27" s="9"/>
      <c r="MH27" s="9"/>
      <c r="MI27" s="9"/>
      <c r="MJ27" s="9"/>
      <c r="MK27" s="9"/>
      <c r="ML27" s="9"/>
      <c r="MM27" s="9"/>
      <c r="MN27" s="7"/>
      <c r="MO27" s="9"/>
      <c r="MP27" s="9"/>
      <c r="MQ27" s="9"/>
      <c r="MR27" s="7"/>
      <c r="MS27" s="9"/>
      <c r="MT27" s="7"/>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3"/>
      <c r="PY27" s="3"/>
      <c r="PZ27" s="3"/>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row>
    <row r="28" spans="1:743" ht="25.5" x14ac:dyDescent="0.25">
      <c r="A28" s="45" t="s">
        <v>125</v>
      </c>
      <c r="B28" s="29">
        <f t="shared" si="0"/>
        <v>299186948.57999998</v>
      </c>
      <c r="C28" s="29">
        <f t="shared" si="1"/>
        <v>204054910.34999999</v>
      </c>
      <c r="D28" s="21">
        <f t="shared" si="2"/>
        <v>114963042.52</v>
      </c>
      <c r="E28" s="21">
        <f t="shared" si="3"/>
        <v>87203661.519999996</v>
      </c>
      <c r="F28" s="23">
        <v>84096500</v>
      </c>
      <c r="G28" s="40">
        <v>63072377</v>
      </c>
      <c r="H28" s="118"/>
      <c r="I28" s="23">
        <f>3925501
+26941041.52</f>
        <v>30866542.52</v>
      </c>
      <c r="J28" s="39">
        <v>24131284.52</v>
      </c>
      <c r="K28" s="118"/>
      <c r="L28" s="39"/>
      <c r="M28" s="39"/>
      <c r="N28" s="147"/>
      <c r="O28" s="29">
        <f t="shared" si="4"/>
        <v>36334280.07</v>
      </c>
      <c r="P28" s="29">
        <f t="shared" si="5"/>
        <v>15159442.17</v>
      </c>
      <c r="Q28" s="23"/>
      <c r="R28" s="23"/>
      <c r="S28" s="118"/>
      <c r="T28" s="23">
        <v>2502919.2000000002</v>
      </c>
      <c r="U28" s="23">
        <v>2502919.2000000002</v>
      </c>
      <c r="V28" s="118"/>
      <c r="W28" s="23"/>
      <c r="X28" s="23"/>
      <c r="Y28" s="118"/>
      <c r="Z28" s="23"/>
      <c r="AA28" s="23"/>
      <c r="AB28" s="118"/>
      <c r="AC28" s="28"/>
      <c r="AD28" s="28"/>
      <c r="AE28" s="121"/>
      <c r="AF28" s="23">
        <v>312401.76</v>
      </c>
      <c r="AG28" s="23">
        <v>234301.32</v>
      </c>
      <c r="AH28" s="118"/>
      <c r="AI28" s="23">
        <v>1316616</v>
      </c>
      <c r="AJ28" s="23">
        <v>987463</v>
      </c>
      <c r="AK28" s="118"/>
      <c r="AL28" s="23"/>
      <c r="AM28" s="23"/>
      <c r="AN28" s="118"/>
      <c r="AO28" s="23"/>
      <c r="AP28" s="27"/>
      <c r="AQ28" s="118"/>
      <c r="AR28" s="28"/>
      <c r="AS28" s="28"/>
      <c r="AT28" s="118"/>
      <c r="AU28" s="28"/>
      <c r="AV28" s="28"/>
      <c r="AW28" s="118"/>
      <c r="AX28" s="28"/>
      <c r="AY28" s="28"/>
      <c r="AZ28" s="118"/>
      <c r="BA28" s="44">
        <f>454995.14+5827300+822700</f>
        <v>7104995.1399999997</v>
      </c>
      <c r="BB28" s="23">
        <v>454775.14</v>
      </c>
      <c r="BC28" s="118"/>
      <c r="BD28" s="23">
        <v>6035929.3099999996</v>
      </c>
      <c r="BE28" s="23">
        <v>3168494.81</v>
      </c>
      <c r="BF28" s="118"/>
      <c r="BG28" s="23">
        <v>425250</v>
      </c>
      <c r="BH28" s="23">
        <v>425250</v>
      </c>
      <c r="BI28" s="118"/>
      <c r="BJ28" s="38"/>
      <c r="BK28" s="23"/>
      <c r="BL28" s="118"/>
      <c r="BM28" s="23"/>
      <c r="BN28" s="27"/>
      <c r="BO28" s="118"/>
      <c r="BP28" s="23">
        <v>1062268</v>
      </c>
      <c r="BQ28" s="27">
        <v>796701</v>
      </c>
      <c r="BR28" s="118"/>
      <c r="BS28" s="23"/>
      <c r="BT28" s="27"/>
      <c r="BU28" s="118"/>
      <c r="BV28" s="23"/>
      <c r="BW28" s="23"/>
      <c r="BX28" s="118"/>
      <c r="BY28" s="23">
        <v>6666129.8799999999</v>
      </c>
      <c r="BZ28" s="27">
        <v>1999806.7</v>
      </c>
      <c r="CA28" s="118"/>
      <c r="CB28" s="31"/>
      <c r="CC28" s="31"/>
      <c r="CD28" s="118"/>
      <c r="CE28" s="23"/>
      <c r="CF28" s="23"/>
      <c r="CG28" s="118"/>
      <c r="CH28" s="28"/>
      <c r="CI28" s="28"/>
      <c r="CJ28" s="118"/>
      <c r="CK28" s="23">
        <v>35034.78</v>
      </c>
      <c r="CL28" s="27">
        <v>0</v>
      </c>
      <c r="CM28" s="118"/>
      <c r="CN28" s="23"/>
      <c r="CO28" s="27"/>
      <c r="CP28" s="118"/>
      <c r="CQ28" s="28"/>
      <c r="CR28" s="28"/>
      <c r="CS28" s="118"/>
      <c r="CT28" s="28"/>
      <c r="CU28" s="28"/>
      <c r="CV28" s="118"/>
      <c r="CW28" s="23"/>
      <c r="CX28" s="27"/>
      <c r="CY28" s="118"/>
      <c r="CZ28" s="28"/>
      <c r="DA28" s="28"/>
      <c r="DB28" s="118"/>
      <c r="DC28" s="23"/>
      <c r="DD28" s="23"/>
      <c r="DE28" s="118"/>
      <c r="DF28" s="23"/>
      <c r="DG28" s="23"/>
      <c r="DH28" s="118"/>
      <c r="DI28" s="23"/>
      <c r="DJ28" s="27"/>
      <c r="DK28" s="118"/>
      <c r="DL28" s="27"/>
      <c r="DM28" s="27"/>
      <c r="DN28" s="140"/>
      <c r="DO28" s="44">
        <f>551000+456000+570000+570000+494000+570000+541500+437000+570000</f>
        <v>4759500</v>
      </c>
      <c r="DP28" s="27">
        <v>0</v>
      </c>
      <c r="DQ28" s="132"/>
      <c r="DR28" s="23"/>
      <c r="DS28" s="23"/>
      <c r="DT28" s="118"/>
      <c r="DU28" s="23"/>
      <c r="DV28" s="27"/>
      <c r="DW28" s="118"/>
      <c r="DX28" s="23"/>
      <c r="DY28" s="27"/>
      <c r="DZ28" s="118"/>
      <c r="EA28" s="23"/>
      <c r="EB28" s="23"/>
      <c r="EC28" s="115"/>
      <c r="ED28" s="23"/>
      <c r="EE28" s="23"/>
      <c r="EF28" s="118"/>
      <c r="EG28" s="23"/>
      <c r="EH28" s="23"/>
      <c r="EI28" s="118"/>
      <c r="EJ28" s="23"/>
      <c r="EK28" s="27"/>
      <c r="EL28" s="118"/>
      <c r="EM28" s="27"/>
      <c r="EN28" s="27"/>
      <c r="EO28" s="118"/>
      <c r="EP28" s="23"/>
      <c r="EQ28" s="27"/>
      <c r="ER28" s="115"/>
      <c r="ES28" s="28"/>
      <c r="ET28" s="28"/>
      <c r="EU28" s="118"/>
      <c r="EV28" s="27">
        <v>19213</v>
      </c>
      <c r="EW28" s="27">
        <v>19213</v>
      </c>
      <c r="EX28" s="118"/>
      <c r="EY28" s="23"/>
      <c r="EZ28" s="23"/>
      <c r="FA28" s="118"/>
      <c r="FB28" s="23">
        <v>6094023</v>
      </c>
      <c r="FC28" s="27">
        <v>4570518</v>
      </c>
      <c r="FD28" s="118"/>
      <c r="FE28" s="23"/>
      <c r="FF28" s="23"/>
      <c r="FG28" s="115"/>
      <c r="FH28" s="23"/>
      <c r="FI28" s="23"/>
      <c r="FJ28" s="118"/>
      <c r="FK28" s="23"/>
      <c r="FL28" s="23"/>
      <c r="FM28" s="115"/>
      <c r="FN28" s="31"/>
      <c r="FO28" s="31"/>
      <c r="FP28" s="118"/>
      <c r="FQ28" s="23"/>
      <c r="FR28" s="23"/>
      <c r="FS28" s="115"/>
      <c r="FT28" s="23"/>
      <c r="FU28" s="23"/>
      <c r="FV28" s="115"/>
      <c r="FW28" s="23"/>
      <c r="FX28" s="23"/>
      <c r="FY28" s="115"/>
      <c r="FZ28" s="27"/>
      <c r="GA28" s="27"/>
      <c r="GB28" s="115"/>
      <c r="GC28" s="31"/>
      <c r="GD28" s="31"/>
      <c r="GE28" s="118"/>
      <c r="GF28" s="35"/>
      <c r="GG28" s="34"/>
      <c r="GH28" s="115"/>
      <c r="GI28" s="23"/>
      <c r="GJ28" s="23"/>
      <c r="GK28" s="115"/>
      <c r="GL28" s="31"/>
      <c r="GM28" s="31"/>
      <c r="GN28" s="118"/>
      <c r="GO28" s="23"/>
      <c r="GP28" s="23"/>
      <c r="GQ28" s="115"/>
      <c r="GR28" s="23"/>
      <c r="GS28" s="27"/>
      <c r="GT28" s="115"/>
      <c r="GU28" s="23"/>
      <c r="GV28" s="23"/>
      <c r="GW28" s="118"/>
      <c r="GX28" s="31"/>
      <c r="GY28" s="31"/>
      <c r="GZ28" s="118"/>
      <c r="HA28" s="23"/>
      <c r="HB28" s="27"/>
      <c r="HC28" s="137"/>
      <c r="HD28" s="33"/>
      <c r="HE28" s="33"/>
      <c r="HF28" s="121"/>
      <c r="HG28" s="32"/>
      <c r="HH28" s="32"/>
      <c r="HI28" s="118"/>
      <c r="HJ28" s="28"/>
      <c r="HK28" s="28"/>
      <c r="HL28" s="118"/>
      <c r="HM28" s="23"/>
      <c r="HN28" s="23"/>
      <c r="HO28" s="118"/>
      <c r="HP28" s="23"/>
      <c r="HQ28" s="23"/>
      <c r="HR28" s="115"/>
      <c r="HS28" s="23"/>
      <c r="HT28" s="23"/>
      <c r="HU28" s="118"/>
      <c r="HV28" s="31"/>
      <c r="HW28" s="31"/>
      <c r="HX28" s="118"/>
      <c r="HY28" s="31"/>
      <c r="HZ28" s="31"/>
      <c r="IA28" s="118"/>
      <c r="IB28" s="23"/>
      <c r="IC28" s="27"/>
      <c r="ID28" s="132"/>
      <c r="IE28" s="23"/>
      <c r="IF28" s="27"/>
      <c r="IG28" s="134"/>
      <c r="IH28" s="23"/>
      <c r="II28" s="23"/>
      <c r="IJ28" s="132"/>
      <c r="IK28" s="30">
        <f t="shared" si="6"/>
        <v>118167949.14999999</v>
      </c>
      <c r="IL28" s="30">
        <f t="shared" si="7"/>
        <v>86842589.219999999</v>
      </c>
      <c r="IM28" s="23">
        <v>80834188</v>
      </c>
      <c r="IN28" s="23">
        <v>62076000</v>
      </c>
      <c r="IO28" s="115"/>
      <c r="IP28" s="42"/>
      <c r="IQ28" s="27"/>
      <c r="IR28" s="115"/>
      <c r="IS28" s="23">
        <v>28033193</v>
      </c>
      <c r="IT28" s="27">
        <v>21100000</v>
      </c>
      <c r="IU28" s="115"/>
      <c r="IV28" s="23"/>
      <c r="IW28" s="23"/>
      <c r="IX28" s="115"/>
      <c r="IY28" s="23">
        <v>683432.64</v>
      </c>
      <c r="IZ28" s="23">
        <v>56479.99</v>
      </c>
      <c r="JA28" s="115"/>
      <c r="JB28" s="23"/>
      <c r="JC28" s="23"/>
      <c r="JD28" s="115"/>
      <c r="JE28" s="23">
        <v>182428</v>
      </c>
      <c r="JF28" s="23">
        <v>136818</v>
      </c>
      <c r="JG28" s="115"/>
      <c r="JH28" s="23">
        <v>848236.82</v>
      </c>
      <c r="JI28" s="27">
        <v>235157.12</v>
      </c>
      <c r="JJ28" s="115"/>
      <c r="JK28" s="23">
        <v>6604299</v>
      </c>
      <c r="JL28" s="23">
        <v>2817367.36</v>
      </c>
      <c r="JM28" s="115"/>
      <c r="JN28" s="23">
        <v>28350</v>
      </c>
      <c r="JO28" s="23">
        <v>28350</v>
      </c>
      <c r="JP28" s="115"/>
      <c r="JQ28" s="23">
        <v>9046.7999999999993</v>
      </c>
      <c r="JR28" s="23">
        <v>0</v>
      </c>
      <c r="JS28" s="115"/>
      <c r="JT28" s="23">
        <v>523222.42</v>
      </c>
      <c r="JU28" s="23">
        <v>392416.75</v>
      </c>
      <c r="JV28" s="115"/>
      <c r="JW28" s="23">
        <v>105242.94</v>
      </c>
      <c r="JX28" s="23">
        <v>0</v>
      </c>
      <c r="JY28" s="115"/>
      <c r="JZ28" s="23">
        <v>315882</v>
      </c>
      <c r="KA28" s="27">
        <v>0</v>
      </c>
      <c r="KB28" s="115"/>
      <c r="KC28" s="23"/>
      <c r="KD28" s="23"/>
      <c r="KE28" s="115"/>
      <c r="KF28" s="23">
        <v>427.53</v>
      </c>
      <c r="KG28" s="23">
        <v>0</v>
      </c>
      <c r="KH28" s="115"/>
      <c r="KI28" s="29">
        <f t="shared" si="8"/>
        <v>29721676.84</v>
      </c>
      <c r="KJ28" s="29">
        <f t="shared" si="9"/>
        <v>14849217.439999999</v>
      </c>
      <c r="KK28" s="27">
        <v>284711.24</v>
      </c>
      <c r="KL28" s="27">
        <v>0</v>
      </c>
      <c r="KM28" s="121"/>
      <c r="KN28" s="27">
        <v>6718320</v>
      </c>
      <c r="KO28" s="27">
        <v>4807613.88</v>
      </c>
      <c r="KP28" s="115"/>
      <c r="KQ28" s="28">
        <v>595455.6</v>
      </c>
      <c r="KR28" s="28">
        <v>41603.56</v>
      </c>
      <c r="KS28" s="118"/>
      <c r="KT28" s="27"/>
      <c r="KU28" s="27"/>
      <c r="KV28" s="121"/>
      <c r="KW28" s="26"/>
      <c r="KX28" s="26"/>
      <c r="KY28" s="121"/>
      <c r="KZ28" s="24"/>
      <c r="LA28" s="24"/>
      <c r="LB28" s="121"/>
      <c r="LC28" s="24"/>
      <c r="LD28" s="24"/>
      <c r="LE28" s="121"/>
      <c r="LF28" s="23"/>
      <c r="LG28" s="27"/>
      <c r="LH28" s="118"/>
      <c r="LI28" s="23">
        <v>12123190</v>
      </c>
      <c r="LJ28" s="27">
        <v>0</v>
      </c>
      <c r="LK28" s="121"/>
      <c r="LL28" s="25"/>
      <c r="LM28" s="25"/>
      <c r="LN28" s="121"/>
      <c r="LO28" s="27"/>
      <c r="LP28" s="27"/>
      <c r="LQ28" s="121"/>
      <c r="LR28" s="24"/>
      <c r="LS28" s="24"/>
      <c r="LT28" s="121"/>
      <c r="LU28" s="27">
        <v>10000000</v>
      </c>
      <c r="LV28" s="27">
        <v>10000000</v>
      </c>
      <c r="LW28" s="121"/>
      <c r="LX28" s="23"/>
      <c r="LY28" s="23"/>
      <c r="LZ28" s="130"/>
      <c r="MA28" s="9"/>
      <c r="MB28" s="9"/>
      <c r="MC28" s="9"/>
      <c r="MD28" s="7"/>
      <c r="ME28" s="7"/>
      <c r="MF28" s="9"/>
      <c r="MG28" s="9"/>
      <c r="MH28" s="9"/>
      <c r="MI28" s="9"/>
      <c r="MJ28" s="9"/>
      <c r="MK28" s="9"/>
      <c r="ML28" s="9"/>
      <c r="MM28" s="9"/>
      <c r="MN28" s="7"/>
      <c r="MO28" s="9"/>
      <c r="MP28" s="9"/>
      <c r="MQ28" s="9"/>
      <c r="MR28" s="7"/>
      <c r="MS28" s="9"/>
      <c r="MT28" s="7"/>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3"/>
      <c r="PY28" s="3"/>
      <c r="PZ28" s="3"/>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row>
    <row r="29" spans="1:743" x14ac:dyDescent="0.25">
      <c r="A29" s="46" t="s">
        <v>124</v>
      </c>
      <c r="B29" s="29">
        <f t="shared" si="0"/>
        <v>151498440.34</v>
      </c>
      <c r="C29" s="29">
        <f t="shared" si="1"/>
        <v>142840813.15000001</v>
      </c>
      <c r="D29" s="21">
        <f t="shared" si="2"/>
        <v>14773210.379999999</v>
      </c>
      <c r="E29" s="21">
        <f t="shared" si="3"/>
        <v>11079910.379999999</v>
      </c>
      <c r="F29" s="23">
        <v>9895400</v>
      </c>
      <c r="G29" s="40">
        <v>7421552</v>
      </c>
      <c r="H29" s="118"/>
      <c r="I29" s="23">
        <v>4877810.38</v>
      </c>
      <c r="J29" s="39">
        <v>3658358.38</v>
      </c>
      <c r="K29" s="118"/>
      <c r="L29" s="39"/>
      <c r="M29" s="39"/>
      <c r="N29" s="147"/>
      <c r="O29" s="29">
        <f t="shared" si="4"/>
        <v>29625744.559999999</v>
      </c>
      <c r="P29" s="29">
        <f t="shared" si="5"/>
        <v>25728466.309999999</v>
      </c>
      <c r="Q29" s="23"/>
      <c r="R29" s="23"/>
      <c r="S29" s="118"/>
      <c r="T29" s="23"/>
      <c r="U29" s="23"/>
      <c r="V29" s="118"/>
      <c r="W29" s="23"/>
      <c r="X29" s="23"/>
      <c r="Y29" s="118"/>
      <c r="Z29" s="23"/>
      <c r="AA29" s="23"/>
      <c r="AB29" s="118"/>
      <c r="AC29" s="28"/>
      <c r="AD29" s="28"/>
      <c r="AE29" s="121"/>
      <c r="AF29" s="23"/>
      <c r="AG29" s="23"/>
      <c r="AH29" s="118"/>
      <c r="AI29" s="23"/>
      <c r="AJ29" s="23"/>
      <c r="AK29" s="118"/>
      <c r="AL29" s="23"/>
      <c r="AM29" s="23"/>
      <c r="AN29" s="118"/>
      <c r="AO29" s="23"/>
      <c r="AP29" s="27"/>
      <c r="AQ29" s="118"/>
      <c r="AR29" s="28"/>
      <c r="AS29" s="28"/>
      <c r="AT29" s="118"/>
      <c r="AU29" s="28"/>
      <c r="AV29" s="28"/>
      <c r="AW29" s="118"/>
      <c r="AX29" s="28"/>
      <c r="AY29" s="28"/>
      <c r="AZ29" s="118"/>
      <c r="BA29" s="23"/>
      <c r="BB29" s="23"/>
      <c r="BC29" s="118"/>
      <c r="BD29" s="23"/>
      <c r="BE29" s="23"/>
      <c r="BF29" s="118"/>
      <c r="BG29" s="23"/>
      <c r="BH29" s="23"/>
      <c r="BI29" s="118"/>
      <c r="BJ29" s="38"/>
      <c r="BK29" s="23"/>
      <c r="BL29" s="118"/>
      <c r="BM29" s="23"/>
      <c r="BN29" s="27"/>
      <c r="BO29" s="118"/>
      <c r="BP29" s="23"/>
      <c r="BQ29" s="27"/>
      <c r="BR29" s="118"/>
      <c r="BS29" s="23"/>
      <c r="BT29" s="27"/>
      <c r="BU29" s="118"/>
      <c r="BV29" s="23"/>
      <c r="BW29" s="23"/>
      <c r="BX29" s="118"/>
      <c r="BY29" s="23">
        <v>7776724.54</v>
      </c>
      <c r="BZ29" s="27">
        <v>7776599.0700000003</v>
      </c>
      <c r="CA29" s="118"/>
      <c r="CB29" s="31"/>
      <c r="CC29" s="31"/>
      <c r="CD29" s="118"/>
      <c r="CE29" s="23"/>
      <c r="CF29" s="23"/>
      <c r="CG29" s="118"/>
      <c r="CH29" s="28"/>
      <c r="CI29" s="28"/>
      <c r="CJ29" s="118"/>
      <c r="CK29" s="23"/>
      <c r="CL29" s="27"/>
      <c r="CM29" s="118"/>
      <c r="CN29" s="23"/>
      <c r="CO29" s="27"/>
      <c r="CP29" s="118"/>
      <c r="CQ29" s="28"/>
      <c r="CR29" s="28"/>
      <c r="CS29" s="118"/>
      <c r="CT29" s="28"/>
      <c r="CU29" s="28"/>
      <c r="CV29" s="118"/>
      <c r="CW29" s="23"/>
      <c r="CX29" s="27"/>
      <c r="CY29" s="118"/>
      <c r="CZ29" s="28"/>
      <c r="DA29" s="28"/>
      <c r="DB29" s="118"/>
      <c r="DC29" s="23">
        <f>900000+900000+875371.73</f>
        <v>2675371.73</v>
      </c>
      <c r="DD29" s="23">
        <f>647774.88+900000+668700</f>
        <v>2216474.88</v>
      </c>
      <c r="DE29" s="118"/>
      <c r="DF29" s="23"/>
      <c r="DG29" s="23"/>
      <c r="DH29" s="118"/>
      <c r="DI29" s="23"/>
      <c r="DJ29" s="27"/>
      <c r="DK29" s="118"/>
      <c r="DL29" s="27"/>
      <c r="DM29" s="27"/>
      <c r="DN29" s="140"/>
      <c r="DO29" s="44">
        <f>902500+655500+380000</f>
        <v>1938000</v>
      </c>
      <c r="DP29" s="27">
        <v>0</v>
      </c>
      <c r="DQ29" s="132"/>
      <c r="DR29" s="23"/>
      <c r="DS29" s="23"/>
      <c r="DT29" s="118"/>
      <c r="DU29" s="23">
        <v>13334906.289999999</v>
      </c>
      <c r="DV29" s="27">
        <f>9583333.33+3015900.03</f>
        <v>12599233.359999999</v>
      </c>
      <c r="DW29" s="118"/>
      <c r="DX29" s="23"/>
      <c r="DY29" s="27"/>
      <c r="DZ29" s="118"/>
      <c r="EA29" s="23"/>
      <c r="EB29" s="23"/>
      <c r="EC29" s="115"/>
      <c r="ED29" s="23"/>
      <c r="EE29" s="23"/>
      <c r="EF29" s="118"/>
      <c r="EG29" s="23"/>
      <c r="EH29" s="23"/>
      <c r="EI29" s="118"/>
      <c r="EJ29" s="23"/>
      <c r="EK29" s="27"/>
      <c r="EL29" s="118"/>
      <c r="EM29" s="27"/>
      <c r="EN29" s="27"/>
      <c r="EO29" s="118"/>
      <c r="EP29" s="23"/>
      <c r="EQ29" s="27"/>
      <c r="ER29" s="115"/>
      <c r="ES29" s="28"/>
      <c r="ET29" s="28"/>
      <c r="EU29" s="118"/>
      <c r="EV29" s="27">
        <v>22413</v>
      </c>
      <c r="EW29" s="27">
        <v>22413</v>
      </c>
      <c r="EX29" s="118"/>
      <c r="EY29" s="23"/>
      <c r="EZ29" s="23"/>
      <c r="FA29" s="118"/>
      <c r="FB29" s="23">
        <v>3058329</v>
      </c>
      <c r="FC29" s="27">
        <v>2293746</v>
      </c>
      <c r="FD29" s="118"/>
      <c r="FE29" s="23"/>
      <c r="FF29" s="23"/>
      <c r="FG29" s="115"/>
      <c r="FH29" s="23"/>
      <c r="FI29" s="23"/>
      <c r="FJ29" s="118"/>
      <c r="FK29" s="23"/>
      <c r="FL29" s="23"/>
      <c r="FM29" s="115"/>
      <c r="FN29" s="31"/>
      <c r="FO29" s="31"/>
      <c r="FP29" s="118"/>
      <c r="FQ29" s="23"/>
      <c r="FR29" s="23"/>
      <c r="FS29" s="115"/>
      <c r="FT29" s="23"/>
      <c r="FU29" s="23"/>
      <c r="FV29" s="115"/>
      <c r="FW29" s="23"/>
      <c r="FX29" s="23"/>
      <c r="FY29" s="115"/>
      <c r="FZ29" s="27">
        <v>820000</v>
      </c>
      <c r="GA29" s="27">
        <v>820000</v>
      </c>
      <c r="GB29" s="115"/>
      <c r="GC29" s="31"/>
      <c r="GD29" s="31"/>
      <c r="GE29" s="118"/>
      <c r="GF29" s="35"/>
      <c r="GG29" s="34"/>
      <c r="GH29" s="115"/>
      <c r="GI29" s="23"/>
      <c r="GJ29" s="23"/>
      <c r="GK29" s="115"/>
      <c r="GL29" s="31"/>
      <c r="GM29" s="31"/>
      <c r="GN29" s="118"/>
      <c r="GO29" s="23"/>
      <c r="GP29" s="23"/>
      <c r="GQ29" s="115"/>
      <c r="GR29" s="23"/>
      <c r="GS29" s="27"/>
      <c r="GT29" s="115"/>
      <c r="GU29" s="23"/>
      <c r="GV29" s="23"/>
      <c r="GW29" s="118"/>
      <c r="GX29" s="31"/>
      <c r="GY29" s="31"/>
      <c r="GZ29" s="118"/>
      <c r="HA29" s="23"/>
      <c r="HB29" s="27"/>
      <c r="HC29" s="137"/>
      <c r="HD29" s="33"/>
      <c r="HE29" s="33"/>
      <c r="HF29" s="121"/>
      <c r="HG29" s="32"/>
      <c r="HH29" s="32"/>
      <c r="HI29" s="118"/>
      <c r="HJ29" s="28"/>
      <c r="HK29" s="28"/>
      <c r="HL29" s="118"/>
      <c r="HM29" s="23"/>
      <c r="HN29" s="23"/>
      <c r="HO29" s="118"/>
      <c r="HP29" s="23"/>
      <c r="HQ29" s="23"/>
      <c r="HR29" s="115"/>
      <c r="HS29" s="23"/>
      <c r="HT29" s="23"/>
      <c r="HU29" s="118"/>
      <c r="HV29" s="31"/>
      <c r="HW29" s="31"/>
      <c r="HX29" s="118"/>
      <c r="HY29" s="31"/>
      <c r="HZ29" s="31"/>
      <c r="IA29" s="118"/>
      <c r="IB29" s="42"/>
      <c r="IC29" s="27"/>
      <c r="ID29" s="132"/>
      <c r="IE29" s="23"/>
      <c r="IF29" s="27"/>
      <c r="IG29" s="134"/>
      <c r="IH29" s="23"/>
      <c r="II29" s="23"/>
      <c r="IJ29" s="132"/>
      <c r="IK29" s="30">
        <f t="shared" si="6"/>
        <v>0</v>
      </c>
      <c r="IL29" s="30">
        <f t="shared" si="7"/>
        <v>0</v>
      </c>
      <c r="IM29" s="23"/>
      <c r="IN29" s="23"/>
      <c r="IO29" s="115"/>
      <c r="IP29" s="23"/>
      <c r="IQ29" s="27"/>
      <c r="IR29" s="115"/>
      <c r="IS29" s="23"/>
      <c r="IT29" s="27"/>
      <c r="IU29" s="115"/>
      <c r="IV29" s="23"/>
      <c r="IW29" s="23"/>
      <c r="IX29" s="115"/>
      <c r="IY29" s="23"/>
      <c r="IZ29" s="23"/>
      <c r="JA29" s="115"/>
      <c r="JB29" s="23"/>
      <c r="JC29" s="23"/>
      <c r="JD29" s="115"/>
      <c r="JE29" s="23"/>
      <c r="JF29" s="23"/>
      <c r="JG29" s="115"/>
      <c r="JH29" s="23"/>
      <c r="JI29" s="27"/>
      <c r="JJ29" s="115"/>
      <c r="JK29" s="23"/>
      <c r="JL29" s="23"/>
      <c r="JM29" s="115"/>
      <c r="JN29" s="23"/>
      <c r="JO29" s="23"/>
      <c r="JP29" s="115"/>
      <c r="JQ29" s="23"/>
      <c r="JR29" s="23"/>
      <c r="JS29" s="115"/>
      <c r="JT29" s="23"/>
      <c r="JU29" s="23"/>
      <c r="JV29" s="115"/>
      <c r="JW29" s="23"/>
      <c r="JX29" s="23"/>
      <c r="JY29" s="115"/>
      <c r="JZ29" s="23"/>
      <c r="KA29" s="27"/>
      <c r="KB29" s="115"/>
      <c r="KC29" s="23"/>
      <c r="KD29" s="23"/>
      <c r="KE29" s="115"/>
      <c r="KF29" s="23"/>
      <c r="KG29" s="23"/>
      <c r="KH29" s="115"/>
      <c r="KI29" s="29">
        <f t="shared" si="8"/>
        <v>107099485.40000001</v>
      </c>
      <c r="KJ29" s="29">
        <f t="shared" si="9"/>
        <v>106032436.46000001</v>
      </c>
      <c r="KK29" s="27"/>
      <c r="KL29" s="27"/>
      <c r="KM29" s="121"/>
      <c r="KN29" s="27"/>
      <c r="KO29" s="27"/>
      <c r="KP29" s="115"/>
      <c r="KQ29" s="28"/>
      <c r="KR29" s="28"/>
      <c r="KS29" s="118"/>
      <c r="KT29" s="27"/>
      <c r="KU29" s="27"/>
      <c r="KV29" s="121"/>
      <c r="KW29" s="26"/>
      <c r="KX29" s="26"/>
      <c r="KY29" s="121"/>
      <c r="KZ29" s="24"/>
      <c r="LA29" s="24"/>
      <c r="LB29" s="121"/>
      <c r="LC29" s="24"/>
      <c r="LD29" s="24"/>
      <c r="LE29" s="121"/>
      <c r="LF29" s="23"/>
      <c r="LG29" s="27"/>
      <c r="LH29" s="118"/>
      <c r="LI29" s="23">
        <f>4862592.43
+19736892.97</f>
        <v>24599485.399999999</v>
      </c>
      <c r="LJ29" s="27">
        <v>23532436.460000001</v>
      </c>
      <c r="LK29" s="121"/>
      <c r="LL29" s="25"/>
      <c r="LM29" s="25"/>
      <c r="LN29" s="121"/>
      <c r="LO29" s="27">
        <v>80000000</v>
      </c>
      <c r="LP29" s="27">
        <v>80000000</v>
      </c>
      <c r="LQ29" s="121"/>
      <c r="LR29" s="24"/>
      <c r="LS29" s="24"/>
      <c r="LT29" s="121"/>
      <c r="LU29" s="27"/>
      <c r="LV29" s="27"/>
      <c r="LW29" s="121"/>
      <c r="LX29" s="23">
        <v>2500000</v>
      </c>
      <c r="LY29" s="23">
        <v>2500000</v>
      </c>
      <c r="LZ29" s="130"/>
      <c r="MA29" s="9"/>
      <c r="MB29" s="9"/>
      <c r="MC29" s="9"/>
      <c r="MD29" s="7"/>
      <c r="ME29" s="7"/>
      <c r="MF29" s="9"/>
      <c r="MG29" s="9"/>
      <c r="MH29" s="9"/>
      <c r="MI29" s="9"/>
      <c r="MJ29" s="9"/>
      <c r="MK29" s="9"/>
      <c r="ML29" s="9"/>
      <c r="MM29" s="9"/>
      <c r="MN29" s="7"/>
      <c r="MO29" s="9"/>
      <c r="MP29" s="9"/>
      <c r="MQ29" s="9"/>
      <c r="MR29" s="7"/>
      <c r="MS29" s="9"/>
      <c r="MT29" s="7"/>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3"/>
      <c r="PY29" s="3"/>
      <c r="PZ29" s="3"/>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row>
    <row r="30" spans="1:743" x14ac:dyDescent="0.25">
      <c r="A30" s="46" t="s">
        <v>123</v>
      </c>
      <c r="B30" s="29">
        <f t="shared" si="0"/>
        <v>32628722</v>
      </c>
      <c r="C30" s="29">
        <f t="shared" si="1"/>
        <v>21508342.170000002</v>
      </c>
      <c r="D30" s="21">
        <f t="shared" si="2"/>
        <v>11083433.98</v>
      </c>
      <c r="E30" s="21">
        <f t="shared" si="3"/>
        <v>8312576.9800000004</v>
      </c>
      <c r="F30" s="23">
        <v>9858400</v>
      </c>
      <c r="G30" s="40">
        <v>7393801</v>
      </c>
      <c r="H30" s="118"/>
      <c r="I30" s="23">
        <v>1225033.98</v>
      </c>
      <c r="J30" s="39">
        <v>918775.98</v>
      </c>
      <c r="K30" s="118"/>
      <c r="L30" s="39"/>
      <c r="M30" s="39"/>
      <c r="N30" s="147"/>
      <c r="O30" s="29">
        <f t="shared" si="4"/>
        <v>21256688.02</v>
      </c>
      <c r="P30" s="29">
        <f t="shared" si="5"/>
        <v>13078534.58</v>
      </c>
      <c r="Q30" s="23"/>
      <c r="R30" s="23"/>
      <c r="S30" s="118"/>
      <c r="T30" s="23"/>
      <c r="U30" s="23"/>
      <c r="V30" s="118"/>
      <c r="W30" s="23"/>
      <c r="X30" s="23"/>
      <c r="Y30" s="118"/>
      <c r="Z30" s="23"/>
      <c r="AA30" s="23"/>
      <c r="AB30" s="118"/>
      <c r="AC30" s="28"/>
      <c r="AD30" s="28"/>
      <c r="AE30" s="121"/>
      <c r="AF30" s="23"/>
      <c r="AG30" s="23"/>
      <c r="AH30" s="118"/>
      <c r="AI30" s="23"/>
      <c r="AJ30" s="23"/>
      <c r="AK30" s="118"/>
      <c r="AL30" s="23"/>
      <c r="AM30" s="23"/>
      <c r="AN30" s="118"/>
      <c r="AO30" s="23"/>
      <c r="AP30" s="27"/>
      <c r="AQ30" s="118"/>
      <c r="AR30" s="28"/>
      <c r="AS30" s="28"/>
      <c r="AT30" s="118"/>
      <c r="AU30" s="28"/>
      <c r="AV30" s="28"/>
      <c r="AW30" s="118"/>
      <c r="AX30" s="28"/>
      <c r="AY30" s="28"/>
      <c r="AZ30" s="118"/>
      <c r="BA30" s="23"/>
      <c r="BB30" s="23"/>
      <c r="BC30" s="118"/>
      <c r="BD30" s="23"/>
      <c r="BE30" s="23"/>
      <c r="BF30" s="118"/>
      <c r="BG30" s="23"/>
      <c r="BH30" s="23"/>
      <c r="BI30" s="118"/>
      <c r="BJ30" s="38"/>
      <c r="BK30" s="23"/>
      <c r="BL30" s="118"/>
      <c r="BM30" s="23"/>
      <c r="BN30" s="27"/>
      <c r="BO30" s="118"/>
      <c r="BP30" s="23"/>
      <c r="BQ30" s="27"/>
      <c r="BR30" s="118"/>
      <c r="BS30" s="23"/>
      <c r="BT30" s="27"/>
      <c r="BU30" s="118"/>
      <c r="BV30" s="23"/>
      <c r="BW30" s="23"/>
      <c r="BX30" s="118"/>
      <c r="BY30" s="23">
        <v>4871501.1399999997</v>
      </c>
      <c r="BZ30" s="27">
        <v>4871501.1399999997</v>
      </c>
      <c r="CA30" s="118"/>
      <c r="CB30" s="31"/>
      <c r="CC30" s="31"/>
      <c r="CD30" s="118"/>
      <c r="CE30" s="23"/>
      <c r="CF30" s="23"/>
      <c r="CG30" s="118"/>
      <c r="CH30" s="28"/>
      <c r="CI30" s="28"/>
      <c r="CJ30" s="118"/>
      <c r="CK30" s="23"/>
      <c r="CL30" s="27"/>
      <c r="CM30" s="118"/>
      <c r="CN30" s="23"/>
      <c r="CO30" s="27"/>
      <c r="CP30" s="118"/>
      <c r="CQ30" s="28"/>
      <c r="CR30" s="28"/>
      <c r="CS30" s="118"/>
      <c r="CT30" s="28"/>
      <c r="CU30" s="28"/>
      <c r="CV30" s="118"/>
      <c r="CW30" s="23">
        <v>2020202.02</v>
      </c>
      <c r="CX30" s="27">
        <v>0</v>
      </c>
      <c r="CY30" s="118"/>
      <c r="CZ30" s="28"/>
      <c r="DA30" s="28"/>
      <c r="DB30" s="118"/>
      <c r="DC30" s="23">
        <f>900000+665999.77</f>
        <v>1565999.77</v>
      </c>
      <c r="DD30" s="23">
        <f>900000+665999.77</f>
        <v>1565999.77</v>
      </c>
      <c r="DE30" s="118"/>
      <c r="DF30" s="23"/>
      <c r="DG30" s="23"/>
      <c r="DH30" s="118"/>
      <c r="DI30" s="23"/>
      <c r="DJ30" s="27"/>
      <c r="DK30" s="118"/>
      <c r="DL30" s="27"/>
      <c r="DM30" s="27"/>
      <c r="DN30" s="140"/>
      <c r="DO30" s="44">
        <f>503500+256500</f>
        <v>760000</v>
      </c>
      <c r="DP30" s="27"/>
      <c r="DQ30" s="132"/>
      <c r="DR30" s="23"/>
      <c r="DS30" s="23"/>
      <c r="DT30" s="118"/>
      <c r="DU30" s="23"/>
      <c r="DV30" s="27"/>
      <c r="DW30" s="118"/>
      <c r="DX30" s="23"/>
      <c r="DY30" s="27"/>
      <c r="DZ30" s="118"/>
      <c r="EA30" s="23"/>
      <c r="EB30" s="23"/>
      <c r="EC30" s="115"/>
      <c r="ED30" s="23"/>
      <c r="EE30" s="23"/>
      <c r="EF30" s="118"/>
      <c r="EG30" s="23"/>
      <c r="EH30" s="23"/>
      <c r="EI30" s="118"/>
      <c r="EJ30" s="23"/>
      <c r="EK30" s="27"/>
      <c r="EL30" s="118"/>
      <c r="EM30" s="27"/>
      <c r="EN30" s="27"/>
      <c r="EO30" s="118"/>
      <c r="EP30" s="23"/>
      <c r="EQ30" s="27"/>
      <c r="ER30" s="115"/>
      <c r="ES30" s="28"/>
      <c r="ET30" s="28"/>
      <c r="EU30" s="118"/>
      <c r="EV30" s="27">
        <v>14040</v>
      </c>
      <c r="EW30" s="27">
        <v>14040</v>
      </c>
      <c r="EX30" s="118"/>
      <c r="EY30" s="23"/>
      <c r="EZ30" s="23"/>
      <c r="FA30" s="118"/>
      <c r="FB30" s="23">
        <v>1064036</v>
      </c>
      <c r="FC30" s="27">
        <v>798027</v>
      </c>
      <c r="FD30" s="118"/>
      <c r="FE30" s="23"/>
      <c r="FF30" s="23"/>
      <c r="FG30" s="115"/>
      <c r="FH30" s="23"/>
      <c r="FI30" s="23"/>
      <c r="FJ30" s="118"/>
      <c r="FK30" s="23">
        <v>9820909.0899999999</v>
      </c>
      <c r="FL30" s="23">
        <v>5088966.67</v>
      </c>
      <c r="FM30" s="115"/>
      <c r="FN30" s="31"/>
      <c r="FO30" s="31"/>
      <c r="FP30" s="118"/>
      <c r="FQ30" s="23"/>
      <c r="FR30" s="23"/>
      <c r="FS30" s="115"/>
      <c r="FT30" s="23"/>
      <c r="FU30" s="23"/>
      <c r="FV30" s="115"/>
      <c r="FW30" s="23">
        <v>500000</v>
      </c>
      <c r="FX30" s="23">
        <v>500000</v>
      </c>
      <c r="FY30" s="115"/>
      <c r="FZ30" s="27">
        <v>640000</v>
      </c>
      <c r="GA30" s="27">
        <v>240000</v>
      </c>
      <c r="GB30" s="115"/>
      <c r="GC30" s="31"/>
      <c r="GD30" s="31"/>
      <c r="GE30" s="118"/>
      <c r="GF30" s="35"/>
      <c r="GG30" s="34"/>
      <c r="GH30" s="115"/>
      <c r="GI30" s="23"/>
      <c r="GJ30" s="23"/>
      <c r="GK30" s="115"/>
      <c r="GL30" s="31"/>
      <c r="GM30" s="31"/>
      <c r="GN30" s="118"/>
      <c r="GO30" s="23"/>
      <c r="GP30" s="23"/>
      <c r="GQ30" s="115"/>
      <c r="GR30" s="23"/>
      <c r="GS30" s="27"/>
      <c r="GT30" s="115"/>
      <c r="GU30" s="23"/>
      <c r="GV30" s="23"/>
      <c r="GW30" s="118"/>
      <c r="GX30" s="31"/>
      <c r="GY30" s="31"/>
      <c r="GZ30" s="118"/>
      <c r="HA30" s="23"/>
      <c r="HB30" s="27"/>
      <c r="HC30" s="137"/>
      <c r="HD30" s="33"/>
      <c r="HE30" s="33"/>
      <c r="HF30" s="121"/>
      <c r="HG30" s="32"/>
      <c r="HH30" s="32"/>
      <c r="HI30" s="118"/>
      <c r="HJ30" s="28"/>
      <c r="HK30" s="28"/>
      <c r="HL30" s="118"/>
      <c r="HM30" s="23"/>
      <c r="HN30" s="23"/>
      <c r="HO30" s="118"/>
      <c r="HP30" s="23"/>
      <c r="HQ30" s="23"/>
      <c r="HR30" s="115"/>
      <c r="HS30" s="23"/>
      <c r="HT30" s="23"/>
      <c r="HU30" s="118"/>
      <c r="HV30" s="31"/>
      <c r="HW30" s="31"/>
      <c r="HX30" s="118"/>
      <c r="HY30" s="31"/>
      <c r="HZ30" s="31"/>
      <c r="IA30" s="118"/>
      <c r="IB30" s="42"/>
      <c r="IC30" s="27"/>
      <c r="ID30" s="132"/>
      <c r="IE30" s="23"/>
      <c r="IF30" s="27"/>
      <c r="IG30" s="134"/>
      <c r="IH30" s="23"/>
      <c r="II30" s="23"/>
      <c r="IJ30" s="132"/>
      <c r="IK30" s="30">
        <f t="shared" si="6"/>
        <v>288600</v>
      </c>
      <c r="IL30" s="30">
        <f t="shared" si="7"/>
        <v>117230.61</v>
      </c>
      <c r="IM30" s="23"/>
      <c r="IN30" s="23"/>
      <c r="IO30" s="115"/>
      <c r="IP30" s="23"/>
      <c r="IQ30" s="27"/>
      <c r="IR30" s="115"/>
      <c r="IS30" s="23"/>
      <c r="IT30" s="27"/>
      <c r="IU30" s="115"/>
      <c r="IV30" s="23"/>
      <c r="IW30" s="23"/>
      <c r="IX30" s="115"/>
      <c r="IY30" s="23"/>
      <c r="IZ30" s="23"/>
      <c r="JA30" s="115"/>
      <c r="JB30" s="23"/>
      <c r="JC30" s="23"/>
      <c r="JD30" s="115"/>
      <c r="JE30" s="23"/>
      <c r="JF30" s="23"/>
      <c r="JG30" s="115"/>
      <c r="JH30" s="23"/>
      <c r="JI30" s="27"/>
      <c r="JJ30" s="115"/>
      <c r="JK30" s="23"/>
      <c r="JL30" s="23"/>
      <c r="JM30" s="115"/>
      <c r="JN30" s="23"/>
      <c r="JO30" s="23"/>
      <c r="JP30" s="115"/>
      <c r="JQ30" s="23"/>
      <c r="JR30" s="23"/>
      <c r="JS30" s="115"/>
      <c r="JT30" s="23"/>
      <c r="JU30" s="23"/>
      <c r="JV30" s="115"/>
      <c r="JW30" s="23"/>
      <c r="JX30" s="23"/>
      <c r="JY30" s="115"/>
      <c r="JZ30" s="23"/>
      <c r="KA30" s="27"/>
      <c r="KB30" s="115"/>
      <c r="KC30" s="23">
        <v>288600</v>
      </c>
      <c r="KD30" s="23">
        <v>117230.61</v>
      </c>
      <c r="KE30" s="115"/>
      <c r="KF30" s="23"/>
      <c r="KG30" s="23"/>
      <c r="KH30" s="115"/>
      <c r="KI30" s="29">
        <f t="shared" si="8"/>
        <v>0</v>
      </c>
      <c r="KJ30" s="29">
        <f t="shared" si="9"/>
        <v>0</v>
      </c>
      <c r="KK30" s="27"/>
      <c r="KL30" s="27"/>
      <c r="KM30" s="121"/>
      <c r="KN30" s="27"/>
      <c r="KO30" s="27"/>
      <c r="KP30" s="115"/>
      <c r="KQ30" s="28"/>
      <c r="KR30" s="28"/>
      <c r="KS30" s="118"/>
      <c r="KT30" s="27"/>
      <c r="KU30" s="27"/>
      <c r="KV30" s="121"/>
      <c r="KW30" s="26"/>
      <c r="KX30" s="26"/>
      <c r="KY30" s="121"/>
      <c r="KZ30" s="24"/>
      <c r="LA30" s="24"/>
      <c r="LB30" s="121"/>
      <c r="LC30" s="24"/>
      <c r="LD30" s="24"/>
      <c r="LE30" s="121"/>
      <c r="LF30" s="23"/>
      <c r="LG30" s="27"/>
      <c r="LH30" s="118"/>
      <c r="LI30" s="23"/>
      <c r="LJ30" s="27"/>
      <c r="LK30" s="121"/>
      <c r="LL30" s="25"/>
      <c r="LM30" s="25"/>
      <c r="LN30" s="121"/>
      <c r="LO30" s="27"/>
      <c r="LP30" s="27"/>
      <c r="LQ30" s="121"/>
      <c r="LR30" s="24"/>
      <c r="LS30" s="24"/>
      <c r="LT30" s="121"/>
      <c r="LU30" s="27"/>
      <c r="LV30" s="27"/>
      <c r="LW30" s="121"/>
      <c r="LX30" s="23"/>
      <c r="LY30" s="23"/>
      <c r="LZ30" s="130"/>
      <c r="MA30" s="9"/>
      <c r="MB30" s="9"/>
      <c r="MC30" s="9"/>
      <c r="MD30" s="7"/>
      <c r="ME30" s="7"/>
      <c r="MF30" s="9"/>
      <c r="MG30" s="9"/>
      <c r="MH30" s="9"/>
      <c r="MI30" s="9"/>
      <c r="MJ30" s="9"/>
      <c r="MK30" s="9"/>
      <c r="ML30" s="9"/>
      <c r="MM30" s="9"/>
      <c r="MN30" s="7"/>
      <c r="MO30" s="9"/>
      <c r="MP30" s="9"/>
      <c r="MQ30" s="9"/>
      <c r="MR30" s="7"/>
      <c r="MS30" s="9"/>
      <c r="MT30" s="7"/>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3"/>
      <c r="PY30" s="3"/>
      <c r="PZ30" s="3"/>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row>
    <row r="31" spans="1:743" x14ac:dyDescent="0.25">
      <c r="A31" s="46" t="s">
        <v>122</v>
      </c>
      <c r="B31" s="29">
        <f t="shared" si="0"/>
        <v>12206398.890000001</v>
      </c>
      <c r="C31" s="29">
        <f t="shared" si="1"/>
        <v>8848638.9000000004</v>
      </c>
      <c r="D31" s="21">
        <f t="shared" si="2"/>
        <v>10606628.210000001</v>
      </c>
      <c r="E31" s="21">
        <f t="shared" si="3"/>
        <v>7954973.21</v>
      </c>
      <c r="F31" s="23">
        <v>5937300</v>
      </c>
      <c r="G31" s="40">
        <v>4452975</v>
      </c>
      <c r="H31" s="118"/>
      <c r="I31" s="23">
        <v>4669328.21</v>
      </c>
      <c r="J31" s="39">
        <v>3501998.21</v>
      </c>
      <c r="K31" s="118"/>
      <c r="L31" s="39"/>
      <c r="M31" s="39"/>
      <c r="N31" s="147"/>
      <c r="O31" s="29">
        <f t="shared" si="4"/>
        <v>1484370.6800000002</v>
      </c>
      <c r="P31" s="29">
        <f t="shared" si="5"/>
        <v>814659</v>
      </c>
      <c r="Q31" s="23"/>
      <c r="R31" s="23"/>
      <c r="S31" s="118"/>
      <c r="T31" s="23"/>
      <c r="U31" s="23"/>
      <c r="V31" s="118"/>
      <c r="W31" s="23"/>
      <c r="X31" s="23"/>
      <c r="Y31" s="118"/>
      <c r="Z31" s="23"/>
      <c r="AA31" s="23"/>
      <c r="AB31" s="118"/>
      <c r="AC31" s="28"/>
      <c r="AD31" s="28"/>
      <c r="AE31" s="121"/>
      <c r="AF31" s="23"/>
      <c r="AG31" s="23"/>
      <c r="AH31" s="118"/>
      <c r="AI31" s="23"/>
      <c r="AJ31" s="23"/>
      <c r="AK31" s="118"/>
      <c r="AL31" s="23"/>
      <c r="AM31" s="23"/>
      <c r="AN31" s="118"/>
      <c r="AO31" s="23"/>
      <c r="AP31" s="27"/>
      <c r="AQ31" s="118"/>
      <c r="AR31" s="28"/>
      <c r="AS31" s="28"/>
      <c r="AT31" s="118"/>
      <c r="AU31" s="28"/>
      <c r="AV31" s="28"/>
      <c r="AW31" s="118"/>
      <c r="AX31" s="28"/>
      <c r="AY31" s="28"/>
      <c r="AZ31" s="118"/>
      <c r="BA31" s="23"/>
      <c r="BB31" s="23"/>
      <c r="BC31" s="118"/>
      <c r="BD31" s="23"/>
      <c r="BE31" s="23"/>
      <c r="BF31" s="118"/>
      <c r="BG31" s="23"/>
      <c r="BH31" s="23"/>
      <c r="BI31" s="118"/>
      <c r="BJ31" s="38"/>
      <c r="BK31" s="23"/>
      <c r="BL31" s="118"/>
      <c r="BM31" s="23"/>
      <c r="BN31" s="27"/>
      <c r="BO31" s="118"/>
      <c r="BP31" s="23"/>
      <c r="BQ31" s="27"/>
      <c r="BR31" s="118"/>
      <c r="BS31" s="23"/>
      <c r="BT31" s="27"/>
      <c r="BU31" s="118"/>
      <c r="BV31" s="23"/>
      <c r="BW31" s="23"/>
      <c r="BX31" s="118"/>
      <c r="BY31" s="23"/>
      <c r="BZ31" s="27"/>
      <c r="CA31" s="118"/>
      <c r="CB31" s="31"/>
      <c r="CC31" s="31"/>
      <c r="CD31" s="118"/>
      <c r="CE31" s="23"/>
      <c r="CF31" s="23"/>
      <c r="CG31" s="118"/>
      <c r="CH31" s="28"/>
      <c r="CI31" s="28"/>
      <c r="CJ31" s="118"/>
      <c r="CK31" s="23"/>
      <c r="CL31" s="27"/>
      <c r="CM31" s="118"/>
      <c r="CN31" s="23"/>
      <c r="CO31" s="27"/>
      <c r="CP31" s="118"/>
      <c r="CQ31" s="28"/>
      <c r="CR31" s="28"/>
      <c r="CS31" s="118"/>
      <c r="CT31" s="28"/>
      <c r="CU31" s="28"/>
      <c r="CV31" s="118"/>
      <c r="CW31" s="23"/>
      <c r="CX31" s="27"/>
      <c r="CY31" s="118"/>
      <c r="CZ31" s="28"/>
      <c r="DA31" s="28"/>
      <c r="DB31" s="118"/>
      <c r="DC31" s="23">
        <f>562499.68+268020</f>
        <v>830519.68</v>
      </c>
      <c r="DD31" s="23">
        <v>268020</v>
      </c>
      <c r="DE31" s="118"/>
      <c r="DF31" s="23"/>
      <c r="DG31" s="23"/>
      <c r="DH31" s="118"/>
      <c r="DI31" s="23"/>
      <c r="DJ31" s="27"/>
      <c r="DK31" s="118"/>
      <c r="DL31" s="27"/>
      <c r="DM31" s="27"/>
      <c r="DN31" s="140"/>
      <c r="DO31" s="27"/>
      <c r="DP31" s="27"/>
      <c r="DQ31" s="132"/>
      <c r="DR31" s="23"/>
      <c r="DS31" s="23"/>
      <c r="DT31" s="118"/>
      <c r="DU31" s="23"/>
      <c r="DV31" s="27"/>
      <c r="DW31" s="118"/>
      <c r="DX31" s="23"/>
      <c r="DY31" s="27"/>
      <c r="DZ31" s="118"/>
      <c r="EA31" s="23"/>
      <c r="EB31" s="23"/>
      <c r="EC31" s="115"/>
      <c r="ED31" s="23"/>
      <c r="EE31" s="23"/>
      <c r="EF31" s="118"/>
      <c r="EG31" s="23"/>
      <c r="EH31" s="23"/>
      <c r="EI31" s="118"/>
      <c r="EJ31" s="23"/>
      <c r="EK31" s="27"/>
      <c r="EL31" s="118"/>
      <c r="EM31" s="27"/>
      <c r="EN31" s="27"/>
      <c r="EO31" s="118"/>
      <c r="EP31" s="23"/>
      <c r="EQ31" s="27"/>
      <c r="ER31" s="115"/>
      <c r="ES31" s="28"/>
      <c r="ET31" s="28"/>
      <c r="EU31" s="118"/>
      <c r="EV31" s="27"/>
      <c r="EW31" s="27"/>
      <c r="EX31" s="118"/>
      <c r="EY31" s="23"/>
      <c r="EZ31" s="23"/>
      <c r="FA31" s="118"/>
      <c r="FB31" s="23">
        <v>428851</v>
      </c>
      <c r="FC31" s="27">
        <v>321639</v>
      </c>
      <c r="FD31" s="118"/>
      <c r="FE31" s="23"/>
      <c r="FF31" s="23"/>
      <c r="FG31" s="115"/>
      <c r="FH31" s="23"/>
      <c r="FI31" s="23"/>
      <c r="FJ31" s="118"/>
      <c r="FK31" s="23"/>
      <c r="FL31" s="23"/>
      <c r="FM31" s="115"/>
      <c r="FN31" s="31"/>
      <c r="FO31" s="31"/>
      <c r="FP31" s="118"/>
      <c r="FQ31" s="23"/>
      <c r="FR31" s="23"/>
      <c r="FS31" s="115"/>
      <c r="FT31" s="23"/>
      <c r="FU31" s="23"/>
      <c r="FV31" s="115"/>
      <c r="FW31" s="23">
        <v>225000</v>
      </c>
      <c r="FX31" s="23">
        <v>225000</v>
      </c>
      <c r="FY31" s="115"/>
      <c r="FZ31" s="27"/>
      <c r="GA31" s="27"/>
      <c r="GB31" s="115"/>
      <c r="GC31" s="31"/>
      <c r="GD31" s="31"/>
      <c r="GE31" s="118"/>
      <c r="GF31" s="35"/>
      <c r="GG31" s="34"/>
      <c r="GH31" s="115"/>
      <c r="GI31" s="23"/>
      <c r="GJ31" s="23"/>
      <c r="GK31" s="115"/>
      <c r="GL31" s="31"/>
      <c r="GM31" s="31"/>
      <c r="GN31" s="118"/>
      <c r="GO31" s="23"/>
      <c r="GP31" s="23"/>
      <c r="GQ31" s="115"/>
      <c r="GR31" s="23"/>
      <c r="GS31" s="27"/>
      <c r="GT31" s="115"/>
      <c r="GU31" s="23"/>
      <c r="GV31" s="23"/>
      <c r="GW31" s="118"/>
      <c r="GX31" s="31"/>
      <c r="GY31" s="31"/>
      <c r="GZ31" s="118"/>
      <c r="HA31" s="23"/>
      <c r="HB31" s="27"/>
      <c r="HC31" s="137"/>
      <c r="HD31" s="33"/>
      <c r="HE31" s="33"/>
      <c r="HF31" s="121"/>
      <c r="HG31" s="32"/>
      <c r="HH31" s="32"/>
      <c r="HI31" s="118"/>
      <c r="HJ31" s="28"/>
      <c r="HK31" s="28"/>
      <c r="HL31" s="118"/>
      <c r="HM31" s="23"/>
      <c r="HN31" s="23"/>
      <c r="HO31" s="118"/>
      <c r="HP31" s="23"/>
      <c r="HQ31" s="23"/>
      <c r="HR31" s="115"/>
      <c r="HS31" s="23"/>
      <c r="HT31" s="23"/>
      <c r="HU31" s="118"/>
      <c r="HV31" s="31"/>
      <c r="HW31" s="31"/>
      <c r="HX31" s="118"/>
      <c r="HY31" s="31"/>
      <c r="HZ31" s="31"/>
      <c r="IA31" s="118"/>
      <c r="IB31" s="23"/>
      <c r="IC31" s="27"/>
      <c r="ID31" s="132"/>
      <c r="IE31" s="23"/>
      <c r="IF31" s="27"/>
      <c r="IG31" s="134"/>
      <c r="IH31" s="23"/>
      <c r="II31" s="23"/>
      <c r="IJ31" s="132"/>
      <c r="IK31" s="30">
        <f t="shared" si="6"/>
        <v>115400</v>
      </c>
      <c r="IL31" s="30">
        <f t="shared" si="7"/>
        <v>79006.69</v>
      </c>
      <c r="IM31" s="23"/>
      <c r="IN31" s="23"/>
      <c r="IO31" s="115"/>
      <c r="IP31" s="23"/>
      <c r="IQ31" s="27"/>
      <c r="IR31" s="115"/>
      <c r="IS31" s="23"/>
      <c r="IT31" s="27"/>
      <c r="IU31" s="115"/>
      <c r="IV31" s="23"/>
      <c r="IW31" s="23"/>
      <c r="IX31" s="115"/>
      <c r="IY31" s="23"/>
      <c r="IZ31" s="23"/>
      <c r="JA31" s="115"/>
      <c r="JB31" s="23"/>
      <c r="JC31" s="23"/>
      <c r="JD31" s="115"/>
      <c r="JE31" s="23"/>
      <c r="JF31" s="23"/>
      <c r="JG31" s="115"/>
      <c r="JH31" s="23"/>
      <c r="JI31" s="27"/>
      <c r="JJ31" s="115"/>
      <c r="JK31" s="23"/>
      <c r="JL31" s="23"/>
      <c r="JM31" s="115"/>
      <c r="JN31" s="23"/>
      <c r="JO31" s="23"/>
      <c r="JP31" s="115"/>
      <c r="JQ31" s="23"/>
      <c r="JR31" s="23"/>
      <c r="JS31" s="115"/>
      <c r="JT31" s="23"/>
      <c r="JU31" s="23"/>
      <c r="JV31" s="115"/>
      <c r="JW31" s="23"/>
      <c r="JX31" s="23"/>
      <c r="JY31" s="115"/>
      <c r="JZ31" s="23"/>
      <c r="KA31" s="27"/>
      <c r="KB31" s="115"/>
      <c r="KC31" s="23">
        <v>115400</v>
      </c>
      <c r="KD31" s="23">
        <v>79006.69</v>
      </c>
      <c r="KE31" s="115"/>
      <c r="KF31" s="23"/>
      <c r="KG31" s="23"/>
      <c r="KH31" s="115"/>
      <c r="KI31" s="29">
        <f t="shared" si="8"/>
        <v>0</v>
      </c>
      <c r="KJ31" s="29">
        <f t="shared" si="9"/>
        <v>0</v>
      </c>
      <c r="KK31" s="27"/>
      <c r="KL31" s="27"/>
      <c r="KM31" s="121"/>
      <c r="KN31" s="27"/>
      <c r="KO31" s="27"/>
      <c r="KP31" s="115"/>
      <c r="KQ31" s="28"/>
      <c r="KR31" s="28"/>
      <c r="KS31" s="118"/>
      <c r="KT31" s="27"/>
      <c r="KU31" s="27"/>
      <c r="KV31" s="121"/>
      <c r="KW31" s="26"/>
      <c r="KX31" s="26"/>
      <c r="KY31" s="121"/>
      <c r="KZ31" s="24"/>
      <c r="LA31" s="24"/>
      <c r="LB31" s="121"/>
      <c r="LC31" s="24"/>
      <c r="LD31" s="24"/>
      <c r="LE31" s="121"/>
      <c r="LF31" s="23"/>
      <c r="LG31" s="27"/>
      <c r="LH31" s="118"/>
      <c r="LI31" s="23"/>
      <c r="LJ31" s="27"/>
      <c r="LK31" s="121"/>
      <c r="LL31" s="25"/>
      <c r="LM31" s="25"/>
      <c r="LN31" s="121"/>
      <c r="LO31" s="27"/>
      <c r="LP31" s="27"/>
      <c r="LQ31" s="121"/>
      <c r="LR31" s="24"/>
      <c r="LS31" s="24"/>
      <c r="LT31" s="121"/>
      <c r="LU31" s="27"/>
      <c r="LV31" s="27"/>
      <c r="LW31" s="121"/>
      <c r="LX31" s="23"/>
      <c r="LY31" s="23"/>
      <c r="LZ31" s="130"/>
      <c r="MA31" s="9"/>
      <c r="MB31" s="9"/>
      <c r="MC31" s="9"/>
      <c r="MD31" s="7"/>
      <c r="ME31" s="7"/>
      <c r="MF31" s="9"/>
      <c r="MG31" s="9"/>
      <c r="MH31" s="9"/>
      <c r="MI31" s="9"/>
      <c r="MJ31" s="9"/>
      <c r="MK31" s="9"/>
      <c r="ML31" s="9"/>
      <c r="MM31" s="9"/>
      <c r="MN31" s="7"/>
      <c r="MO31" s="9"/>
      <c r="MP31" s="9"/>
      <c r="MQ31" s="9"/>
      <c r="MR31" s="7"/>
      <c r="MS31" s="9"/>
      <c r="MT31" s="7"/>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3"/>
      <c r="PY31" s="3"/>
      <c r="PZ31" s="3"/>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row>
    <row r="32" spans="1:743" x14ac:dyDescent="0.25">
      <c r="A32" s="46" t="s">
        <v>121</v>
      </c>
      <c r="B32" s="29">
        <f t="shared" si="0"/>
        <v>6654565.7200000007</v>
      </c>
      <c r="C32" s="29">
        <f t="shared" si="1"/>
        <v>4978273.3600000003</v>
      </c>
      <c r="D32" s="21">
        <f t="shared" si="2"/>
        <v>5104350.37</v>
      </c>
      <c r="E32" s="21">
        <f t="shared" si="3"/>
        <v>4188364.37</v>
      </c>
      <c r="F32" s="23">
        <v>4321200</v>
      </c>
      <c r="G32" s="40">
        <v>3601000</v>
      </c>
      <c r="H32" s="118"/>
      <c r="I32" s="23">
        <v>783150.37</v>
      </c>
      <c r="J32" s="39">
        <v>587364.37</v>
      </c>
      <c r="K32" s="118"/>
      <c r="L32" s="39"/>
      <c r="M32" s="39"/>
      <c r="N32" s="147"/>
      <c r="O32" s="29">
        <f t="shared" si="4"/>
        <v>1434815.35</v>
      </c>
      <c r="P32" s="29">
        <f t="shared" si="5"/>
        <v>722156</v>
      </c>
      <c r="Q32" s="23"/>
      <c r="R32" s="23"/>
      <c r="S32" s="118"/>
      <c r="T32" s="23"/>
      <c r="U32" s="23"/>
      <c r="V32" s="118"/>
      <c r="W32" s="23"/>
      <c r="X32" s="23"/>
      <c r="Y32" s="118"/>
      <c r="Z32" s="23"/>
      <c r="AA32" s="23"/>
      <c r="AB32" s="118"/>
      <c r="AC32" s="28"/>
      <c r="AD32" s="28"/>
      <c r="AE32" s="121"/>
      <c r="AF32" s="23"/>
      <c r="AG32" s="23"/>
      <c r="AH32" s="118"/>
      <c r="AI32" s="23"/>
      <c r="AJ32" s="23"/>
      <c r="AK32" s="118"/>
      <c r="AL32" s="23"/>
      <c r="AM32" s="23"/>
      <c r="AN32" s="118"/>
      <c r="AO32" s="23"/>
      <c r="AP32" s="27"/>
      <c r="AQ32" s="118"/>
      <c r="AR32" s="28"/>
      <c r="AS32" s="28"/>
      <c r="AT32" s="118"/>
      <c r="AU32" s="28"/>
      <c r="AV32" s="28"/>
      <c r="AW32" s="118"/>
      <c r="AX32" s="28"/>
      <c r="AY32" s="28"/>
      <c r="AZ32" s="118"/>
      <c r="BA32" s="23"/>
      <c r="BB32" s="23"/>
      <c r="BC32" s="118"/>
      <c r="BD32" s="23"/>
      <c r="BE32" s="23"/>
      <c r="BF32" s="118"/>
      <c r="BG32" s="23"/>
      <c r="BH32" s="23"/>
      <c r="BI32" s="118"/>
      <c r="BJ32" s="38"/>
      <c r="BK32" s="23"/>
      <c r="BL32" s="118"/>
      <c r="BM32" s="23"/>
      <c r="BN32" s="27"/>
      <c r="BO32" s="118"/>
      <c r="BP32" s="23"/>
      <c r="BQ32" s="27"/>
      <c r="BR32" s="118"/>
      <c r="BS32" s="23"/>
      <c r="BT32" s="27"/>
      <c r="BU32" s="118"/>
      <c r="BV32" s="23"/>
      <c r="BW32" s="23"/>
      <c r="BX32" s="118"/>
      <c r="BY32" s="23"/>
      <c r="BZ32" s="27"/>
      <c r="CA32" s="118"/>
      <c r="CB32" s="31"/>
      <c r="CC32" s="31"/>
      <c r="CD32" s="118"/>
      <c r="CE32" s="23"/>
      <c r="CF32" s="23"/>
      <c r="CG32" s="118"/>
      <c r="CH32" s="28"/>
      <c r="CI32" s="28"/>
      <c r="CJ32" s="118"/>
      <c r="CK32" s="23"/>
      <c r="CL32" s="27"/>
      <c r="CM32" s="118"/>
      <c r="CN32" s="23"/>
      <c r="CO32" s="27"/>
      <c r="CP32" s="118"/>
      <c r="CQ32" s="28"/>
      <c r="CR32" s="28"/>
      <c r="CS32" s="118"/>
      <c r="CT32" s="28"/>
      <c r="CU32" s="28"/>
      <c r="CV32" s="118"/>
      <c r="CW32" s="23"/>
      <c r="CX32" s="27"/>
      <c r="CY32" s="118"/>
      <c r="CZ32" s="28"/>
      <c r="DA32" s="28"/>
      <c r="DB32" s="118"/>
      <c r="DC32" s="23">
        <f>345950+662258.35</f>
        <v>1008208.35</v>
      </c>
      <c r="DD32" s="23">
        <v>345950</v>
      </c>
      <c r="DE32" s="118"/>
      <c r="DF32" s="23"/>
      <c r="DG32" s="23"/>
      <c r="DH32" s="118"/>
      <c r="DI32" s="23"/>
      <c r="DJ32" s="27"/>
      <c r="DK32" s="118"/>
      <c r="DL32" s="27"/>
      <c r="DM32" s="27"/>
      <c r="DN32" s="140"/>
      <c r="DO32" s="27"/>
      <c r="DP32" s="27"/>
      <c r="DQ32" s="132"/>
      <c r="DR32" s="23"/>
      <c r="DS32" s="23"/>
      <c r="DT32" s="118"/>
      <c r="DU32" s="23"/>
      <c r="DV32" s="27"/>
      <c r="DW32" s="118"/>
      <c r="DX32" s="23"/>
      <c r="DY32" s="27"/>
      <c r="DZ32" s="118"/>
      <c r="EA32" s="23"/>
      <c r="EB32" s="23"/>
      <c r="EC32" s="115"/>
      <c r="ED32" s="23"/>
      <c r="EE32" s="23"/>
      <c r="EF32" s="118"/>
      <c r="EG32" s="23"/>
      <c r="EH32" s="23"/>
      <c r="EI32" s="118"/>
      <c r="EJ32" s="23"/>
      <c r="EK32" s="27"/>
      <c r="EL32" s="118"/>
      <c r="EM32" s="27"/>
      <c r="EN32" s="27"/>
      <c r="EO32" s="118"/>
      <c r="EP32" s="23"/>
      <c r="EQ32" s="27"/>
      <c r="ER32" s="115"/>
      <c r="ES32" s="28"/>
      <c r="ET32" s="28"/>
      <c r="EU32" s="118"/>
      <c r="EV32" s="27"/>
      <c r="EW32" s="27"/>
      <c r="EX32" s="118"/>
      <c r="EY32" s="23"/>
      <c r="EZ32" s="23"/>
      <c r="FA32" s="118"/>
      <c r="FB32" s="23">
        <v>201607</v>
      </c>
      <c r="FC32" s="27">
        <v>151206</v>
      </c>
      <c r="FD32" s="118"/>
      <c r="FE32" s="23"/>
      <c r="FF32" s="23"/>
      <c r="FG32" s="115"/>
      <c r="FH32" s="23"/>
      <c r="FI32" s="23"/>
      <c r="FJ32" s="118"/>
      <c r="FK32" s="23"/>
      <c r="FL32" s="23"/>
      <c r="FM32" s="115"/>
      <c r="FN32" s="31"/>
      <c r="FO32" s="31"/>
      <c r="FP32" s="118"/>
      <c r="FQ32" s="23"/>
      <c r="FR32" s="23"/>
      <c r="FS32" s="115"/>
      <c r="FT32" s="23"/>
      <c r="FU32" s="23"/>
      <c r="FV32" s="115"/>
      <c r="FW32" s="23">
        <v>225000</v>
      </c>
      <c r="FX32" s="23">
        <v>225000</v>
      </c>
      <c r="FY32" s="115"/>
      <c r="FZ32" s="27"/>
      <c r="GA32" s="27"/>
      <c r="GB32" s="115"/>
      <c r="GC32" s="31"/>
      <c r="GD32" s="31"/>
      <c r="GE32" s="118"/>
      <c r="GF32" s="35"/>
      <c r="GG32" s="34"/>
      <c r="GH32" s="115"/>
      <c r="GI32" s="23"/>
      <c r="GJ32" s="23"/>
      <c r="GK32" s="115"/>
      <c r="GL32" s="31"/>
      <c r="GM32" s="31"/>
      <c r="GN32" s="118"/>
      <c r="GO32" s="23"/>
      <c r="GP32" s="23"/>
      <c r="GQ32" s="115"/>
      <c r="GR32" s="23"/>
      <c r="GS32" s="27"/>
      <c r="GT32" s="115"/>
      <c r="GU32" s="23"/>
      <c r="GV32" s="23"/>
      <c r="GW32" s="118"/>
      <c r="GX32" s="31"/>
      <c r="GY32" s="31"/>
      <c r="GZ32" s="118"/>
      <c r="HA32" s="23"/>
      <c r="HB32" s="27"/>
      <c r="HC32" s="137"/>
      <c r="HD32" s="33"/>
      <c r="HE32" s="33"/>
      <c r="HF32" s="121"/>
      <c r="HG32" s="32"/>
      <c r="HH32" s="32"/>
      <c r="HI32" s="118"/>
      <c r="HJ32" s="28"/>
      <c r="HK32" s="28"/>
      <c r="HL32" s="118"/>
      <c r="HM32" s="23"/>
      <c r="HN32" s="23"/>
      <c r="HO32" s="118"/>
      <c r="HP32" s="23"/>
      <c r="HQ32" s="23"/>
      <c r="HR32" s="115"/>
      <c r="HS32" s="23"/>
      <c r="HT32" s="23"/>
      <c r="HU32" s="118"/>
      <c r="HV32" s="31"/>
      <c r="HW32" s="31"/>
      <c r="HX32" s="118"/>
      <c r="HY32" s="31"/>
      <c r="HZ32" s="31"/>
      <c r="IA32" s="118"/>
      <c r="IB32" s="23"/>
      <c r="IC32" s="27"/>
      <c r="ID32" s="132"/>
      <c r="IE32" s="23"/>
      <c r="IF32" s="27"/>
      <c r="IG32" s="134"/>
      <c r="IH32" s="23"/>
      <c r="II32" s="23"/>
      <c r="IJ32" s="132"/>
      <c r="IK32" s="30">
        <f t="shared" si="6"/>
        <v>115400</v>
      </c>
      <c r="IL32" s="30">
        <f t="shared" si="7"/>
        <v>67752.990000000005</v>
      </c>
      <c r="IM32" s="23"/>
      <c r="IN32" s="23"/>
      <c r="IO32" s="115"/>
      <c r="IP32" s="23"/>
      <c r="IQ32" s="27"/>
      <c r="IR32" s="115"/>
      <c r="IS32" s="23"/>
      <c r="IT32" s="27"/>
      <c r="IU32" s="115"/>
      <c r="IV32" s="23"/>
      <c r="IW32" s="23"/>
      <c r="IX32" s="115"/>
      <c r="IY32" s="23"/>
      <c r="IZ32" s="23"/>
      <c r="JA32" s="115"/>
      <c r="JB32" s="23"/>
      <c r="JC32" s="23"/>
      <c r="JD32" s="115"/>
      <c r="JE32" s="23"/>
      <c r="JF32" s="23"/>
      <c r="JG32" s="115"/>
      <c r="JH32" s="23"/>
      <c r="JI32" s="27"/>
      <c r="JJ32" s="115"/>
      <c r="JK32" s="23"/>
      <c r="JL32" s="23"/>
      <c r="JM32" s="115"/>
      <c r="JN32" s="23"/>
      <c r="JO32" s="23"/>
      <c r="JP32" s="115"/>
      <c r="JQ32" s="23"/>
      <c r="JR32" s="23"/>
      <c r="JS32" s="115"/>
      <c r="JT32" s="23"/>
      <c r="JU32" s="23"/>
      <c r="JV32" s="115"/>
      <c r="JW32" s="23"/>
      <c r="JX32" s="23"/>
      <c r="JY32" s="115"/>
      <c r="JZ32" s="23"/>
      <c r="KA32" s="27"/>
      <c r="KB32" s="115"/>
      <c r="KC32" s="23">
        <v>115400</v>
      </c>
      <c r="KD32" s="23">
        <v>67752.990000000005</v>
      </c>
      <c r="KE32" s="115"/>
      <c r="KF32" s="23"/>
      <c r="KG32" s="23"/>
      <c r="KH32" s="115"/>
      <c r="KI32" s="29">
        <f t="shared" si="8"/>
        <v>0</v>
      </c>
      <c r="KJ32" s="29">
        <f t="shared" si="9"/>
        <v>0</v>
      </c>
      <c r="KK32" s="27"/>
      <c r="KL32" s="27"/>
      <c r="KM32" s="121"/>
      <c r="KN32" s="27"/>
      <c r="KO32" s="27"/>
      <c r="KP32" s="115"/>
      <c r="KQ32" s="28"/>
      <c r="KR32" s="28"/>
      <c r="KS32" s="118"/>
      <c r="KT32" s="27"/>
      <c r="KU32" s="27"/>
      <c r="KV32" s="121"/>
      <c r="KW32" s="26"/>
      <c r="KX32" s="26"/>
      <c r="KY32" s="121"/>
      <c r="KZ32" s="24"/>
      <c r="LA32" s="24"/>
      <c r="LB32" s="121"/>
      <c r="LC32" s="24"/>
      <c r="LD32" s="24"/>
      <c r="LE32" s="121"/>
      <c r="LF32" s="23"/>
      <c r="LG32" s="27"/>
      <c r="LH32" s="118"/>
      <c r="LI32" s="23"/>
      <c r="LJ32" s="27"/>
      <c r="LK32" s="121"/>
      <c r="LL32" s="25"/>
      <c r="LM32" s="25"/>
      <c r="LN32" s="121"/>
      <c r="LO32" s="27"/>
      <c r="LP32" s="27"/>
      <c r="LQ32" s="121"/>
      <c r="LR32" s="24"/>
      <c r="LS32" s="24"/>
      <c r="LT32" s="121"/>
      <c r="LU32" s="27"/>
      <c r="LV32" s="27"/>
      <c r="LW32" s="121"/>
      <c r="LX32" s="23"/>
      <c r="LY32" s="23"/>
      <c r="LZ32" s="130"/>
      <c r="MA32" s="9"/>
      <c r="MB32" s="9"/>
      <c r="MC32" s="9"/>
      <c r="MD32" s="7"/>
      <c r="ME32" s="7"/>
      <c r="MF32" s="9"/>
      <c r="MG32" s="9"/>
      <c r="MH32" s="9"/>
      <c r="MI32" s="9"/>
      <c r="MJ32" s="9"/>
      <c r="MK32" s="9"/>
      <c r="ML32" s="9"/>
      <c r="MM32" s="9"/>
      <c r="MN32" s="7"/>
      <c r="MO32" s="9"/>
      <c r="MP32" s="9"/>
      <c r="MQ32" s="9"/>
      <c r="MR32" s="7"/>
      <c r="MS32" s="9"/>
      <c r="MT32" s="7"/>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3"/>
      <c r="PY32" s="3"/>
      <c r="PZ32" s="3"/>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row>
    <row r="33" spans="1:743" x14ac:dyDescent="0.25">
      <c r="A33" s="46" t="s">
        <v>120</v>
      </c>
      <c r="B33" s="29">
        <f t="shared" si="0"/>
        <v>7402719.2300000004</v>
      </c>
      <c r="C33" s="29">
        <f t="shared" si="1"/>
        <v>5590483.3000000007</v>
      </c>
      <c r="D33" s="21">
        <f t="shared" si="2"/>
        <v>6191744.2300000004</v>
      </c>
      <c r="E33" s="21">
        <f t="shared" si="3"/>
        <v>4643810.2300000004</v>
      </c>
      <c r="F33" s="23">
        <v>5181300</v>
      </c>
      <c r="G33" s="40">
        <v>3885975</v>
      </c>
      <c r="H33" s="118"/>
      <c r="I33" s="23">
        <v>1010444.23</v>
      </c>
      <c r="J33" s="39">
        <v>757835.23</v>
      </c>
      <c r="K33" s="118"/>
      <c r="L33" s="39"/>
      <c r="M33" s="39"/>
      <c r="N33" s="147"/>
      <c r="O33" s="29">
        <f t="shared" si="4"/>
        <v>1095575</v>
      </c>
      <c r="P33" s="29">
        <f t="shared" si="5"/>
        <v>877932</v>
      </c>
      <c r="Q33" s="23"/>
      <c r="R33" s="23"/>
      <c r="S33" s="118"/>
      <c r="T33" s="23"/>
      <c r="U33" s="23"/>
      <c r="V33" s="118"/>
      <c r="W33" s="23"/>
      <c r="X33" s="23"/>
      <c r="Y33" s="118"/>
      <c r="Z33" s="23"/>
      <c r="AA33" s="23"/>
      <c r="AB33" s="118"/>
      <c r="AC33" s="28"/>
      <c r="AD33" s="28"/>
      <c r="AE33" s="121"/>
      <c r="AF33" s="23"/>
      <c r="AG33" s="23"/>
      <c r="AH33" s="118"/>
      <c r="AI33" s="23"/>
      <c r="AJ33" s="23"/>
      <c r="AK33" s="118"/>
      <c r="AL33" s="23"/>
      <c r="AM33" s="23"/>
      <c r="AN33" s="118"/>
      <c r="AO33" s="23"/>
      <c r="AP33" s="27"/>
      <c r="AQ33" s="118"/>
      <c r="AR33" s="28"/>
      <c r="AS33" s="28"/>
      <c r="AT33" s="118"/>
      <c r="AU33" s="28"/>
      <c r="AV33" s="28"/>
      <c r="AW33" s="118"/>
      <c r="AX33" s="28"/>
      <c r="AY33" s="28"/>
      <c r="AZ33" s="118"/>
      <c r="BA33" s="23"/>
      <c r="BB33" s="23"/>
      <c r="BC33" s="118"/>
      <c r="BD33" s="23"/>
      <c r="BE33" s="23"/>
      <c r="BF33" s="118"/>
      <c r="BG33" s="23"/>
      <c r="BH33" s="23"/>
      <c r="BI33" s="118"/>
      <c r="BJ33" s="38"/>
      <c r="BK33" s="23"/>
      <c r="BL33" s="118"/>
      <c r="BM33" s="23"/>
      <c r="BN33" s="27"/>
      <c r="BO33" s="118"/>
      <c r="BP33" s="23"/>
      <c r="BQ33" s="27"/>
      <c r="BR33" s="118"/>
      <c r="BS33" s="23"/>
      <c r="BT33" s="27"/>
      <c r="BU33" s="118"/>
      <c r="BV33" s="23"/>
      <c r="BW33" s="23"/>
      <c r="BX33" s="118"/>
      <c r="BY33" s="23"/>
      <c r="BZ33" s="27"/>
      <c r="CA33" s="118"/>
      <c r="CB33" s="31"/>
      <c r="CC33" s="31"/>
      <c r="CD33" s="118"/>
      <c r="CE33" s="23"/>
      <c r="CF33" s="23"/>
      <c r="CG33" s="118"/>
      <c r="CH33" s="28"/>
      <c r="CI33" s="28"/>
      <c r="CJ33" s="118"/>
      <c r="CK33" s="23"/>
      <c r="CL33" s="27"/>
      <c r="CM33" s="118"/>
      <c r="CN33" s="23"/>
      <c r="CO33" s="27"/>
      <c r="CP33" s="118"/>
      <c r="CQ33" s="28"/>
      <c r="CR33" s="28"/>
      <c r="CS33" s="118"/>
      <c r="CT33" s="28"/>
      <c r="CU33" s="28"/>
      <c r="CV33" s="118"/>
      <c r="CW33" s="23"/>
      <c r="CX33" s="27"/>
      <c r="CY33" s="118"/>
      <c r="CZ33" s="28"/>
      <c r="DA33" s="28"/>
      <c r="DB33" s="118"/>
      <c r="DC33" s="23"/>
      <c r="DD33" s="23"/>
      <c r="DE33" s="118"/>
      <c r="DF33" s="23"/>
      <c r="DG33" s="23"/>
      <c r="DH33" s="118"/>
      <c r="DI33" s="23"/>
      <c r="DJ33" s="27"/>
      <c r="DK33" s="118"/>
      <c r="DL33" s="27"/>
      <c r="DM33" s="27"/>
      <c r="DN33" s="140"/>
      <c r="DO33" s="27"/>
      <c r="DP33" s="27"/>
      <c r="DQ33" s="132"/>
      <c r="DR33" s="23"/>
      <c r="DS33" s="23"/>
      <c r="DT33" s="118"/>
      <c r="DU33" s="23"/>
      <c r="DV33" s="27"/>
      <c r="DW33" s="118"/>
      <c r="DX33" s="23"/>
      <c r="DY33" s="27"/>
      <c r="DZ33" s="118"/>
      <c r="EA33" s="23"/>
      <c r="EB33" s="23"/>
      <c r="EC33" s="115"/>
      <c r="ED33" s="23"/>
      <c r="EE33" s="23"/>
      <c r="EF33" s="118"/>
      <c r="EG33" s="23"/>
      <c r="EH33" s="23"/>
      <c r="EI33" s="118"/>
      <c r="EJ33" s="23"/>
      <c r="EK33" s="27"/>
      <c r="EL33" s="118"/>
      <c r="EM33" s="27"/>
      <c r="EN33" s="27"/>
      <c r="EO33" s="118"/>
      <c r="EP33" s="23"/>
      <c r="EQ33" s="27"/>
      <c r="ER33" s="115"/>
      <c r="ES33" s="28"/>
      <c r="ET33" s="28"/>
      <c r="EU33" s="118"/>
      <c r="EV33" s="27"/>
      <c r="EW33" s="27"/>
      <c r="EX33" s="118"/>
      <c r="EY33" s="23"/>
      <c r="EZ33" s="23"/>
      <c r="FA33" s="118"/>
      <c r="FB33" s="23">
        <v>870575</v>
      </c>
      <c r="FC33" s="27">
        <v>652932</v>
      </c>
      <c r="FD33" s="118"/>
      <c r="FE33" s="23"/>
      <c r="FF33" s="23"/>
      <c r="FG33" s="115"/>
      <c r="FH33" s="23"/>
      <c r="FI33" s="23"/>
      <c r="FJ33" s="118"/>
      <c r="FK33" s="23"/>
      <c r="FL33" s="23"/>
      <c r="FM33" s="115"/>
      <c r="FN33" s="31"/>
      <c r="FO33" s="31"/>
      <c r="FP33" s="118"/>
      <c r="FQ33" s="23"/>
      <c r="FR33" s="23"/>
      <c r="FS33" s="115"/>
      <c r="FT33" s="23"/>
      <c r="FU33" s="23"/>
      <c r="FV33" s="115"/>
      <c r="FW33" s="23"/>
      <c r="FX33" s="23"/>
      <c r="FY33" s="115"/>
      <c r="FZ33" s="27">
        <v>225000</v>
      </c>
      <c r="GA33" s="27">
        <v>225000</v>
      </c>
      <c r="GB33" s="115"/>
      <c r="GC33" s="31"/>
      <c r="GD33" s="31"/>
      <c r="GE33" s="118"/>
      <c r="GF33" s="35"/>
      <c r="GG33" s="34"/>
      <c r="GH33" s="115"/>
      <c r="GI33" s="23"/>
      <c r="GJ33" s="23"/>
      <c r="GK33" s="115"/>
      <c r="GL33" s="31"/>
      <c r="GM33" s="31"/>
      <c r="GN33" s="118"/>
      <c r="GO33" s="23"/>
      <c r="GP33" s="23"/>
      <c r="GQ33" s="115"/>
      <c r="GR33" s="23"/>
      <c r="GS33" s="27"/>
      <c r="GT33" s="115"/>
      <c r="GU33" s="23"/>
      <c r="GV33" s="23"/>
      <c r="GW33" s="118"/>
      <c r="GX33" s="31"/>
      <c r="GY33" s="31"/>
      <c r="GZ33" s="118"/>
      <c r="HA33" s="23"/>
      <c r="HB33" s="27"/>
      <c r="HC33" s="137"/>
      <c r="HD33" s="33"/>
      <c r="HE33" s="33"/>
      <c r="HF33" s="121"/>
      <c r="HG33" s="32"/>
      <c r="HH33" s="32"/>
      <c r="HI33" s="118"/>
      <c r="HJ33" s="28"/>
      <c r="HK33" s="28"/>
      <c r="HL33" s="118"/>
      <c r="HM33" s="23"/>
      <c r="HN33" s="23"/>
      <c r="HO33" s="118"/>
      <c r="HP33" s="23"/>
      <c r="HQ33" s="23"/>
      <c r="HR33" s="115"/>
      <c r="HS33" s="23"/>
      <c r="HT33" s="23"/>
      <c r="HU33" s="118"/>
      <c r="HV33" s="31"/>
      <c r="HW33" s="31"/>
      <c r="HX33" s="118"/>
      <c r="HY33" s="31"/>
      <c r="HZ33" s="31"/>
      <c r="IA33" s="118"/>
      <c r="IB33" s="23"/>
      <c r="IC33" s="27"/>
      <c r="ID33" s="132"/>
      <c r="IE33" s="23"/>
      <c r="IF33" s="27"/>
      <c r="IG33" s="134"/>
      <c r="IH33" s="23"/>
      <c r="II33" s="23"/>
      <c r="IJ33" s="132"/>
      <c r="IK33" s="30">
        <f t="shared" si="6"/>
        <v>115400</v>
      </c>
      <c r="IL33" s="30">
        <f t="shared" si="7"/>
        <v>68741.070000000007</v>
      </c>
      <c r="IM33" s="23"/>
      <c r="IN33" s="23"/>
      <c r="IO33" s="115"/>
      <c r="IP33" s="23"/>
      <c r="IQ33" s="27"/>
      <c r="IR33" s="115"/>
      <c r="IS33" s="23"/>
      <c r="IT33" s="27"/>
      <c r="IU33" s="115"/>
      <c r="IV33" s="23"/>
      <c r="IW33" s="23"/>
      <c r="IX33" s="115"/>
      <c r="IY33" s="23"/>
      <c r="IZ33" s="23"/>
      <c r="JA33" s="115"/>
      <c r="JB33" s="23"/>
      <c r="JC33" s="23"/>
      <c r="JD33" s="115"/>
      <c r="JE33" s="23"/>
      <c r="JF33" s="23"/>
      <c r="JG33" s="115"/>
      <c r="JH33" s="23"/>
      <c r="JI33" s="27"/>
      <c r="JJ33" s="115"/>
      <c r="JK33" s="23"/>
      <c r="JL33" s="23"/>
      <c r="JM33" s="115"/>
      <c r="JN33" s="23"/>
      <c r="JO33" s="23"/>
      <c r="JP33" s="115"/>
      <c r="JQ33" s="23"/>
      <c r="JR33" s="23"/>
      <c r="JS33" s="115"/>
      <c r="JT33" s="23"/>
      <c r="JU33" s="23"/>
      <c r="JV33" s="115"/>
      <c r="JW33" s="23"/>
      <c r="JX33" s="23"/>
      <c r="JY33" s="115"/>
      <c r="JZ33" s="23"/>
      <c r="KA33" s="27"/>
      <c r="KB33" s="115"/>
      <c r="KC33" s="23">
        <v>115400</v>
      </c>
      <c r="KD33" s="23">
        <v>68741.070000000007</v>
      </c>
      <c r="KE33" s="115"/>
      <c r="KF33" s="23"/>
      <c r="KG33" s="23"/>
      <c r="KH33" s="115"/>
      <c r="KI33" s="29">
        <f t="shared" si="8"/>
        <v>0</v>
      </c>
      <c r="KJ33" s="29">
        <f t="shared" si="9"/>
        <v>0</v>
      </c>
      <c r="KK33" s="27"/>
      <c r="KL33" s="27"/>
      <c r="KM33" s="121"/>
      <c r="KN33" s="27"/>
      <c r="KO33" s="27"/>
      <c r="KP33" s="115"/>
      <c r="KQ33" s="28"/>
      <c r="KR33" s="28"/>
      <c r="KS33" s="118"/>
      <c r="KT33" s="27"/>
      <c r="KU33" s="27"/>
      <c r="KV33" s="121"/>
      <c r="KW33" s="26"/>
      <c r="KX33" s="26"/>
      <c r="KY33" s="121"/>
      <c r="KZ33" s="24"/>
      <c r="LA33" s="24"/>
      <c r="LB33" s="121"/>
      <c r="LC33" s="24"/>
      <c r="LD33" s="24"/>
      <c r="LE33" s="121"/>
      <c r="LF33" s="23"/>
      <c r="LG33" s="27"/>
      <c r="LH33" s="118"/>
      <c r="LI33" s="23"/>
      <c r="LJ33" s="27"/>
      <c r="LK33" s="121"/>
      <c r="LL33" s="25"/>
      <c r="LM33" s="25"/>
      <c r="LN33" s="121"/>
      <c r="LO33" s="27"/>
      <c r="LP33" s="27"/>
      <c r="LQ33" s="121"/>
      <c r="LR33" s="24"/>
      <c r="LS33" s="24"/>
      <c r="LT33" s="121"/>
      <c r="LU33" s="27"/>
      <c r="LV33" s="27"/>
      <c r="LW33" s="121"/>
      <c r="LX33" s="23"/>
      <c r="LY33" s="23"/>
      <c r="LZ33" s="130"/>
      <c r="MA33" s="9"/>
      <c r="MB33" s="9"/>
      <c r="MC33" s="9"/>
      <c r="MD33" s="7"/>
      <c r="ME33" s="7"/>
      <c r="MF33" s="9"/>
      <c r="MG33" s="9"/>
      <c r="MH33" s="9"/>
      <c r="MI33" s="9"/>
      <c r="MJ33" s="9"/>
      <c r="MK33" s="9"/>
      <c r="ML33" s="9"/>
      <c r="MM33" s="9"/>
      <c r="MN33" s="7"/>
      <c r="MO33" s="9"/>
      <c r="MP33" s="9"/>
      <c r="MQ33" s="9"/>
      <c r="MR33" s="7"/>
      <c r="MS33" s="9"/>
      <c r="MT33" s="7"/>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3"/>
      <c r="PY33" s="3"/>
      <c r="PZ33" s="3"/>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row>
    <row r="34" spans="1:743" x14ac:dyDescent="0.25">
      <c r="A34" s="45" t="s">
        <v>119</v>
      </c>
      <c r="B34" s="29">
        <f t="shared" si="0"/>
        <v>1228476833.21</v>
      </c>
      <c r="C34" s="29">
        <f t="shared" si="1"/>
        <v>1041199899.77</v>
      </c>
      <c r="D34" s="21">
        <f t="shared" si="2"/>
        <v>136358892.00999999</v>
      </c>
      <c r="E34" s="21">
        <f t="shared" si="3"/>
        <v>103362474.01000001</v>
      </c>
      <c r="F34" s="23">
        <v>98813100</v>
      </c>
      <c r="G34" s="40">
        <v>74109825</v>
      </c>
      <c r="H34" s="118"/>
      <c r="I34" s="23">
        <f>4373212
+33172580.01</f>
        <v>37545792.010000005</v>
      </c>
      <c r="J34" s="39">
        <v>29252649.010000002</v>
      </c>
      <c r="K34" s="118"/>
      <c r="L34" s="39"/>
      <c r="M34" s="39"/>
      <c r="N34" s="147"/>
      <c r="O34" s="29">
        <f t="shared" si="4"/>
        <v>969577809.77999985</v>
      </c>
      <c r="P34" s="29">
        <f t="shared" si="5"/>
        <v>853900065.03000009</v>
      </c>
      <c r="Q34" s="23"/>
      <c r="R34" s="23"/>
      <c r="S34" s="118"/>
      <c r="T34" s="23"/>
      <c r="U34" s="23"/>
      <c r="V34" s="118"/>
      <c r="W34" s="23"/>
      <c r="X34" s="23"/>
      <c r="Y34" s="118"/>
      <c r="Z34" s="23">
        <v>244105483.87</v>
      </c>
      <c r="AA34" s="23">
        <v>180467332.87</v>
      </c>
      <c r="AB34" s="118"/>
      <c r="AC34" s="28"/>
      <c r="AD34" s="28"/>
      <c r="AE34" s="121"/>
      <c r="AF34" s="23">
        <v>1192549.28</v>
      </c>
      <c r="AG34" s="23">
        <v>795032</v>
      </c>
      <c r="AH34" s="118"/>
      <c r="AI34" s="23">
        <v>2822495</v>
      </c>
      <c r="AJ34" s="23">
        <v>2116873</v>
      </c>
      <c r="AK34" s="118"/>
      <c r="AL34" s="23">
        <v>1688446.76</v>
      </c>
      <c r="AM34" s="23">
        <v>1266335.07</v>
      </c>
      <c r="AN34" s="118"/>
      <c r="AO34" s="23">
        <v>2860000</v>
      </c>
      <c r="AP34" s="27">
        <v>2703723.41</v>
      </c>
      <c r="AQ34" s="118"/>
      <c r="AR34" s="28"/>
      <c r="AS34" s="28"/>
      <c r="AT34" s="118"/>
      <c r="AU34" s="28"/>
      <c r="AV34" s="28"/>
      <c r="AW34" s="118"/>
      <c r="AX34" s="28">
        <v>1257300</v>
      </c>
      <c r="AY34" s="28">
        <v>1257300</v>
      </c>
      <c r="AZ34" s="118"/>
      <c r="BA34" s="44">
        <f>3179801.44+1099792.08+3304096.48+1416310</f>
        <v>9000000</v>
      </c>
      <c r="BB34" s="23">
        <v>6312228.29</v>
      </c>
      <c r="BC34" s="118"/>
      <c r="BD34" s="23">
        <v>6831872.1799999997</v>
      </c>
      <c r="BE34" s="23">
        <v>2937303.1</v>
      </c>
      <c r="BF34" s="118"/>
      <c r="BG34" s="23">
        <v>453600</v>
      </c>
      <c r="BH34" s="23">
        <v>453600</v>
      </c>
      <c r="BI34" s="118"/>
      <c r="BJ34" s="38"/>
      <c r="BK34" s="23"/>
      <c r="BL34" s="118"/>
      <c r="BM34" s="23">
        <v>644040303.03999996</v>
      </c>
      <c r="BN34" s="27">
        <v>643141313.10000002</v>
      </c>
      <c r="BO34" s="118"/>
      <c r="BP34" s="23">
        <v>868551</v>
      </c>
      <c r="BQ34" s="27">
        <v>651413.25</v>
      </c>
      <c r="BR34" s="118"/>
      <c r="BS34" s="23"/>
      <c r="BT34" s="27"/>
      <c r="BU34" s="118"/>
      <c r="BV34" s="23"/>
      <c r="BW34" s="23"/>
      <c r="BX34" s="118"/>
      <c r="BY34" s="23">
        <v>5588840.25</v>
      </c>
      <c r="BZ34" s="27">
        <v>5588080.5700000003</v>
      </c>
      <c r="CA34" s="118"/>
      <c r="CB34" s="31"/>
      <c r="CC34" s="31"/>
      <c r="CD34" s="118"/>
      <c r="CE34" s="23"/>
      <c r="CF34" s="23"/>
      <c r="CG34" s="118"/>
      <c r="CH34" s="28"/>
      <c r="CI34" s="28"/>
      <c r="CJ34" s="118"/>
      <c r="CK34" s="23">
        <v>130885.79</v>
      </c>
      <c r="CL34" s="27">
        <v>0</v>
      </c>
      <c r="CM34" s="118"/>
      <c r="CN34" s="23"/>
      <c r="CO34" s="27"/>
      <c r="CP34" s="118"/>
      <c r="CQ34" s="28"/>
      <c r="CR34" s="28"/>
      <c r="CS34" s="118"/>
      <c r="CT34" s="28"/>
      <c r="CU34" s="28"/>
      <c r="CV34" s="118"/>
      <c r="CW34" s="23"/>
      <c r="CX34" s="27"/>
      <c r="CY34" s="118"/>
      <c r="CZ34" s="28"/>
      <c r="DA34" s="28"/>
      <c r="DB34" s="118"/>
      <c r="DC34" s="23"/>
      <c r="DD34" s="23"/>
      <c r="DE34" s="118"/>
      <c r="DF34" s="23"/>
      <c r="DG34" s="23"/>
      <c r="DH34" s="118"/>
      <c r="DI34" s="23"/>
      <c r="DJ34" s="27"/>
      <c r="DK34" s="118"/>
      <c r="DL34" s="27"/>
      <c r="DM34" s="27"/>
      <c r="DN34" s="140"/>
      <c r="DO34" s="44">
        <f>473805.1+429882.15+304455.69+133804.44+306370.35+293484.9+293101.38+248526.63+297000+297000</f>
        <v>3077430.6399999997</v>
      </c>
      <c r="DP34" s="27">
        <v>297000</v>
      </c>
      <c r="DQ34" s="132"/>
      <c r="DR34" s="23"/>
      <c r="DS34" s="23"/>
      <c r="DT34" s="118"/>
      <c r="DU34" s="23">
        <v>1210317.22</v>
      </c>
      <c r="DV34" s="27">
        <v>574369.76</v>
      </c>
      <c r="DW34" s="118"/>
      <c r="DX34" s="23"/>
      <c r="DY34" s="27"/>
      <c r="DZ34" s="118"/>
      <c r="EA34" s="23"/>
      <c r="EB34" s="23"/>
      <c r="EC34" s="115"/>
      <c r="ED34" s="23"/>
      <c r="EE34" s="23"/>
      <c r="EF34" s="118"/>
      <c r="EG34" s="23"/>
      <c r="EH34" s="23"/>
      <c r="EI34" s="118"/>
      <c r="EJ34" s="23"/>
      <c r="EK34" s="27"/>
      <c r="EL34" s="118"/>
      <c r="EM34" s="27"/>
      <c r="EN34" s="27"/>
      <c r="EO34" s="118"/>
      <c r="EP34" s="23"/>
      <c r="EQ34" s="27"/>
      <c r="ER34" s="115"/>
      <c r="ES34" s="28"/>
      <c r="ET34" s="28"/>
      <c r="EU34" s="118"/>
      <c r="EV34" s="27">
        <v>16108</v>
      </c>
      <c r="EW34" s="27">
        <v>16108</v>
      </c>
      <c r="EX34" s="118"/>
      <c r="EY34" s="23"/>
      <c r="EZ34" s="23"/>
      <c r="FA34" s="118"/>
      <c r="FB34" s="23">
        <v>1260042</v>
      </c>
      <c r="FC34" s="27">
        <v>945033</v>
      </c>
      <c r="FD34" s="118"/>
      <c r="FF34" s="23"/>
      <c r="FG34" s="115"/>
      <c r="FH34" s="23"/>
      <c r="FI34" s="23"/>
      <c r="FJ34" s="118"/>
      <c r="FK34" s="23"/>
      <c r="FL34" s="23"/>
      <c r="FM34" s="115"/>
      <c r="FN34" s="31"/>
      <c r="FO34" s="31"/>
      <c r="FP34" s="118"/>
      <c r="FQ34" s="23">
        <v>700000</v>
      </c>
      <c r="FR34" s="23">
        <v>680794.08</v>
      </c>
      <c r="FS34" s="115"/>
      <c r="FT34" s="23"/>
      <c r="FU34" s="23"/>
      <c r="FV34" s="115"/>
      <c r="FW34" s="23"/>
      <c r="FX34" s="23"/>
      <c r="FY34" s="115"/>
      <c r="FZ34" s="27"/>
      <c r="GA34" s="27"/>
      <c r="GB34" s="115"/>
      <c r="GC34" s="31"/>
      <c r="GD34" s="31"/>
      <c r="GE34" s="118"/>
      <c r="GF34" s="35"/>
      <c r="GG34" s="34"/>
      <c r="GH34" s="115"/>
      <c r="GI34" s="23"/>
      <c r="GJ34" s="23"/>
      <c r="GK34" s="115"/>
      <c r="GL34" s="31"/>
      <c r="GM34" s="31"/>
      <c r="GN34" s="118"/>
      <c r="GO34" s="23"/>
      <c r="GP34" s="23"/>
      <c r="GQ34" s="115"/>
      <c r="GR34" s="23"/>
      <c r="GS34" s="27"/>
      <c r="GT34" s="115"/>
      <c r="GU34" s="23"/>
      <c r="GV34" s="23"/>
      <c r="GW34" s="118"/>
      <c r="GX34" s="31"/>
      <c r="GY34" s="31"/>
      <c r="GZ34" s="118"/>
      <c r="HA34" s="23"/>
      <c r="HB34" s="27"/>
      <c r="HC34" s="137"/>
      <c r="HD34" s="33"/>
      <c r="HE34" s="33"/>
      <c r="HF34" s="121"/>
      <c r="HG34" s="32"/>
      <c r="HH34" s="32"/>
      <c r="HI34" s="118"/>
      <c r="HJ34" s="28"/>
      <c r="HK34" s="28"/>
      <c r="HL34" s="118"/>
      <c r="HM34" s="23">
        <f>7918592.94+34554991.81</f>
        <v>42473584.75</v>
      </c>
      <c r="HN34" s="23">
        <v>3696225.5300000003</v>
      </c>
      <c r="HO34" s="118"/>
      <c r="HP34" s="23"/>
      <c r="HQ34" s="23"/>
      <c r="HR34" s="115"/>
      <c r="HS34" s="23"/>
      <c r="HT34" s="23"/>
      <c r="HU34" s="118"/>
      <c r="HV34" s="31"/>
      <c r="HW34" s="31"/>
      <c r="HX34" s="118"/>
      <c r="HY34" s="31"/>
      <c r="HZ34" s="31"/>
      <c r="IA34" s="118"/>
      <c r="IB34" s="23"/>
      <c r="IC34" s="27"/>
      <c r="ID34" s="132"/>
      <c r="IE34" s="23"/>
      <c r="IF34" s="27"/>
      <c r="IG34" s="134"/>
      <c r="IH34" s="23"/>
      <c r="II34" s="23"/>
      <c r="IJ34" s="132"/>
      <c r="IK34" s="30">
        <f t="shared" si="6"/>
        <v>108446537.64</v>
      </c>
      <c r="IL34" s="30">
        <f t="shared" si="7"/>
        <v>72140935.559999987</v>
      </c>
      <c r="IM34" s="23">
        <v>68146537</v>
      </c>
      <c r="IN34" s="23">
        <v>44800000</v>
      </c>
      <c r="IO34" s="115"/>
      <c r="IP34" s="23"/>
      <c r="IQ34" s="27"/>
      <c r="IR34" s="115"/>
      <c r="IS34" s="23">
        <v>36379852</v>
      </c>
      <c r="IT34" s="27">
        <v>24900000</v>
      </c>
      <c r="IU34" s="115"/>
      <c r="IV34" s="23"/>
      <c r="IW34" s="23"/>
      <c r="IX34" s="115"/>
      <c r="IY34" s="23">
        <v>363528</v>
      </c>
      <c r="IZ34" s="23">
        <v>37350.720000000001</v>
      </c>
      <c r="JA34" s="115"/>
      <c r="JB34" s="23"/>
      <c r="JC34" s="23"/>
      <c r="JD34" s="115"/>
      <c r="JE34" s="23">
        <v>204411</v>
      </c>
      <c r="JF34" s="23">
        <v>144000</v>
      </c>
      <c r="JG34" s="115"/>
      <c r="JH34" s="23">
        <v>1166020.43</v>
      </c>
      <c r="JI34" s="27">
        <v>571812.24</v>
      </c>
      <c r="JJ34" s="115"/>
      <c r="JK34" s="23">
        <v>1266666</v>
      </c>
      <c r="JL34" s="23">
        <v>1266666</v>
      </c>
      <c r="JM34" s="115"/>
      <c r="JN34" s="23">
        <v>28350</v>
      </c>
      <c r="JO34" s="23">
        <v>28350</v>
      </c>
      <c r="JP34" s="115"/>
      <c r="JQ34" s="23">
        <v>8160.6</v>
      </c>
      <c r="JR34" s="23">
        <v>8160.6</v>
      </c>
      <c r="JS34" s="115"/>
      <c r="JT34" s="23">
        <v>518146.59</v>
      </c>
      <c r="JU34" s="23">
        <v>384596</v>
      </c>
      <c r="JV34" s="115"/>
      <c r="JW34" s="23">
        <v>315728.82</v>
      </c>
      <c r="JX34" s="23">
        <v>0</v>
      </c>
      <c r="JY34" s="115"/>
      <c r="JZ34" s="23">
        <v>49137.2</v>
      </c>
      <c r="KA34" s="27">
        <v>0</v>
      </c>
      <c r="KB34" s="115"/>
      <c r="KC34" s="23"/>
      <c r="KD34" s="23"/>
      <c r="KE34" s="115"/>
      <c r="KF34" s="23"/>
      <c r="KG34" s="23"/>
      <c r="KH34" s="115"/>
      <c r="KI34" s="29">
        <f t="shared" si="8"/>
        <v>14093593.780000001</v>
      </c>
      <c r="KJ34" s="29">
        <f t="shared" si="9"/>
        <v>11796425.17</v>
      </c>
      <c r="KK34" s="27">
        <v>142355.62</v>
      </c>
      <c r="KL34" s="27">
        <v>31352.11</v>
      </c>
      <c r="KM34" s="121"/>
      <c r="KN34" s="27">
        <v>5702760</v>
      </c>
      <c r="KO34" s="27">
        <v>4155453.2</v>
      </c>
      <c r="KP34" s="115"/>
      <c r="KQ34" s="28">
        <v>688364</v>
      </c>
      <c r="KR34" s="28">
        <v>50533.34</v>
      </c>
      <c r="KS34" s="118"/>
      <c r="KT34" s="27"/>
      <c r="KU34" s="27"/>
      <c r="KV34" s="121"/>
      <c r="KW34" s="26"/>
      <c r="KX34" s="26"/>
      <c r="KY34" s="121"/>
      <c r="KZ34" s="24"/>
      <c r="LA34" s="24"/>
      <c r="LB34" s="121"/>
      <c r="LC34" s="24"/>
      <c r="LD34" s="24"/>
      <c r="LE34" s="121"/>
      <c r="LF34" s="23"/>
      <c r="LG34" s="27"/>
      <c r="LH34" s="118"/>
      <c r="LI34" s="23">
        <v>7560114.1600000001</v>
      </c>
      <c r="LJ34" s="27">
        <v>7559086.5199999996</v>
      </c>
      <c r="LK34" s="121"/>
      <c r="LL34" s="25"/>
      <c r="LM34" s="25"/>
      <c r="LN34" s="121"/>
      <c r="LO34" s="27"/>
      <c r="LP34" s="27"/>
      <c r="LQ34" s="121"/>
      <c r="LR34" s="24"/>
      <c r="LS34" s="24"/>
      <c r="LT34" s="121"/>
      <c r="LU34" s="27"/>
      <c r="LV34" s="27"/>
      <c r="LW34" s="121"/>
      <c r="LX34" s="23"/>
      <c r="LY34" s="23"/>
      <c r="LZ34" s="130"/>
      <c r="MA34" s="9"/>
      <c r="MB34" s="9"/>
      <c r="MC34" s="9"/>
      <c r="MD34" s="7"/>
      <c r="ME34" s="7"/>
      <c r="MF34" s="9"/>
      <c r="MG34" s="9"/>
      <c r="MH34" s="9"/>
      <c r="MI34" s="9"/>
      <c r="MJ34" s="9"/>
      <c r="MK34" s="9"/>
      <c r="ML34" s="9"/>
      <c r="MM34" s="9"/>
      <c r="MN34" s="7"/>
      <c r="MO34" s="9"/>
      <c r="MP34" s="9"/>
      <c r="MQ34" s="9"/>
      <c r="MR34" s="7"/>
      <c r="MS34" s="9"/>
      <c r="MT34" s="7"/>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3"/>
      <c r="PY34" s="3"/>
      <c r="PZ34" s="3"/>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row>
    <row r="35" spans="1:743" x14ac:dyDescent="0.25">
      <c r="A35" s="45" t="s">
        <v>118</v>
      </c>
      <c r="B35" s="29">
        <f t="shared" si="0"/>
        <v>243558083.43000001</v>
      </c>
      <c r="C35" s="29">
        <f t="shared" si="1"/>
        <v>202111643.90000001</v>
      </c>
      <c r="D35" s="21">
        <f t="shared" si="2"/>
        <v>21832542</v>
      </c>
      <c r="E35" s="21">
        <f t="shared" si="3"/>
        <v>16374408</v>
      </c>
      <c r="F35" s="23">
        <v>17500300</v>
      </c>
      <c r="G35" s="40">
        <v>13125226</v>
      </c>
      <c r="H35" s="118"/>
      <c r="I35" s="23">
        <v>4332242</v>
      </c>
      <c r="J35" s="39">
        <v>3249182</v>
      </c>
      <c r="K35" s="118"/>
      <c r="L35" s="39"/>
      <c r="M35" s="39"/>
      <c r="N35" s="147"/>
      <c r="O35" s="29">
        <f t="shared" si="4"/>
        <v>193751158.53</v>
      </c>
      <c r="P35" s="29">
        <f t="shared" si="5"/>
        <v>159762853</v>
      </c>
      <c r="Q35" s="23"/>
      <c r="R35" s="23"/>
      <c r="S35" s="118"/>
      <c r="T35" s="23"/>
      <c r="U35" s="23"/>
      <c r="V35" s="118"/>
      <c r="W35" s="23"/>
      <c r="X35" s="23"/>
      <c r="Y35" s="118"/>
      <c r="Z35" s="23"/>
      <c r="AA35" s="23"/>
      <c r="AB35" s="118"/>
      <c r="AC35" s="28"/>
      <c r="AD35" s="28"/>
      <c r="AE35" s="121"/>
      <c r="AF35" s="23"/>
      <c r="AG35" s="23"/>
      <c r="AH35" s="118"/>
      <c r="AI35" s="23"/>
      <c r="AJ35" s="23"/>
      <c r="AK35" s="118"/>
      <c r="AL35" s="23"/>
      <c r="AM35" s="23"/>
      <c r="AN35" s="118"/>
      <c r="AO35" s="23"/>
      <c r="AP35" s="27"/>
      <c r="AQ35" s="118"/>
      <c r="AR35" s="28"/>
      <c r="AS35" s="28"/>
      <c r="AT35" s="118"/>
      <c r="AU35" s="28"/>
      <c r="AV35" s="28"/>
      <c r="AW35" s="118"/>
      <c r="AX35" s="28"/>
      <c r="AY35" s="28"/>
      <c r="AZ35" s="118"/>
      <c r="BA35" s="23"/>
      <c r="BB35" s="23"/>
      <c r="BC35" s="118"/>
      <c r="BD35" s="23"/>
      <c r="BE35" s="23"/>
      <c r="BF35" s="118"/>
      <c r="BG35" s="23"/>
      <c r="BH35" s="23"/>
      <c r="BI35" s="118"/>
      <c r="BJ35" s="38"/>
      <c r="BK35" s="23"/>
      <c r="BL35" s="118"/>
      <c r="BM35" s="23"/>
      <c r="BN35" s="27"/>
      <c r="BO35" s="118"/>
      <c r="BP35" s="23"/>
      <c r="BQ35" s="27"/>
      <c r="BR35" s="118"/>
      <c r="BS35" s="23"/>
      <c r="BT35" s="27"/>
      <c r="BU35" s="118"/>
      <c r="BV35" s="23"/>
      <c r="BW35" s="23"/>
      <c r="BX35" s="118"/>
      <c r="BY35" s="23">
        <v>11833533.41</v>
      </c>
      <c r="BZ35" s="27">
        <v>11833533.41</v>
      </c>
      <c r="CA35" s="118"/>
      <c r="CB35" s="31"/>
      <c r="CC35" s="31"/>
      <c r="CD35" s="118"/>
      <c r="CE35" s="23"/>
      <c r="CF35" s="23"/>
      <c r="CG35" s="118"/>
      <c r="CH35" s="28"/>
      <c r="CI35" s="28"/>
      <c r="CJ35" s="118"/>
      <c r="CK35" s="23"/>
      <c r="CL35" s="27"/>
      <c r="CM35" s="118"/>
      <c r="CN35" s="23"/>
      <c r="CO35" s="27"/>
      <c r="CP35" s="118"/>
      <c r="CQ35" s="28"/>
      <c r="CR35" s="28"/>
      <c r="CS35" s="118"/>
      <c r="CT35" s="28"/>
      <c r="CU35" s="28"/>
      <c r="CV35" s="118"/>
      <c r="CW35" s="23"/>
      <c r="CX35" s="27"/>
      <c r="CY35" s="118"/>
      <c r="CZ35" s="28"/>
      <c r="DA35" s="28"/>
      <c r="DB35" s="118"/>
      <c r="DC35" s="23">
        <f>809523+858884.21</f>
        <v>1668407.21</v>
      </c>
      <c r="DD35" s="23">
        <v>627772.92000000004</v>
      </c>
      <c r="DE35" s="118"/>
      <c r="DF35" s="23">
        <v>712315.43</v>
      </c>
      <c r="DG35" s="23">
        <v>712315.43</v>
      </c>
      <c r="DH35" s="118"/>
      <c r="DI35" s="23"/>
      <c r="DJ35" s="27"/>
      <c r="DK35" s="118"/>
      <c r="DL35" s="27"/>
      <c r="DM35" s="27"/>
      <c r="DN35" s="140"/>
      <c r="DO35" s="27"/>
      <c r="DP35" s="27"/>
      <c r="DQ35" s="132"/>
      <c r="DR35" s="23"/>
      <c r="DS35" s="23"/>
      <c r="DT35" s="118"/>
      <c r="DU35" s="23"/>
      <c r="DV35" s="27"/>
      <c r="DW35" s="118"/>
      <c r="DX35" s="23"/>
      <c r="DY35" s="27"/>
      <c r="DZ35" s="118"/>
      <c r="EA35" s="23"/>
      <c r="EB35" s="23"/>
      <c r="EC35" s="115"/>
      <c r="ED35" s="23"/>
      <c r="EE35" s="23"/>
      <c r="EF35" s="118"/>
      <c r="EG35" s="23"/>
      <c r="EH35" s="23"/>
      <c r="EI35" s="118"/>
      <c r="EJ35" s="23"/>
      <c r="EK35" s="27"/>
      <c r="EL35" s="118"/>
      <c r="EM35" s="27"/>
      <c r="EN35" s="27"/>
      <c r="EO35" s="118"/>
      <c r="EP35" s="23"/>
      <c r="EQ35" s="27"/>
      <c r="ER35" s="115"/>
      <c r="ES35" s="28"/>
      <c r="ET35" s="28"/>
      <c r="EU35" s="118"/>
      <c r="EV35" s="27">
        <v>34106</v>
      </c>
      <c r="EW35" s="27">
        <v>34106</v>
      </c>
      <c r="EX35" s="118"/>
      <c r="EY35" s="23"/>
      <c r="EZ35" s="23"/>
      <c r="FA35" s="118"/>
      <c r="FB35" s="23">
        <v>5223448</v>
      </c>
      <c r="FC35" s="23">
        <v>3917586</v>
      </c>
      <c r="FD35" s="118"/>
      <c r="FF35" s="23"/>
      <c r="FG35" s="115"/>
      <c r="FH35" s="23"/>
      <c r="FI35" s="23"/>
      <c r="FJ35" s="118"/>
      <c r="FK35" s="23"/>
      <c r="FL35" s="23"/>
      <c r="FM35" s="115"/>
      <c r="FN35" s="31"/>
      <c r="FO35" s="31"/>
      <c r="FP35" s="118"/>
      <c r="FQ35" s="23"/>
      <c r="FR35" s="23"/>
      <c r="FS35" s="115"/>
      <c r="FT35" s="23"/>
      <c r="FU35" s="23"/>
      <c r="FV35" s="115"/>
      <c r="FW35" s="23"/>
      <c r="FX35" s="23"/>
      <c r="FY35" s="115"/>
      <c r="FZ35" s="27"/>
      <c r="GA35" s="27"/>
      <c r="GB35" s="115"/>
      <c r="GC35" s="31"/>
      <c r="GD35" s="31"/>
      <c r="GE35" s="118"/>
      <c r="GF35" s="35"/>
      <c r="GG35" s="34"/>
      <c r="GH35" s="115"/>
      <c r="GI35" s="23"/>
      <c r="GJ35" s="23"/>
      <c r="GK35" s="115"/>
      <c r="GL35" s="31"/>
      <c r="GM35" s="31"/>
      <c r="GN35" s="118"/>
      <c r="GO35" s="23"/>
      <c r="GP35" s="23"/>
      <c r="GQ35" s="115"/>
      <c r="GR35" s="23"/>
      <c r="GS35" s="27"/>
      <c r="GT35" s="115"/>
      <c r="GU35" s="23"/>
      <c r="GV35" s="23"/>
      <c r="GW35" s="118"/>
      <c r="GX35" s="31"/>
      <c r="GY35" s="31"/>
      <c r="GZ35" s="118"/>
      <c r="HA35" s="23"/>
      <c r="HB35" s="27"/>
      <c r="HC35" s="137"/>
      <c r="HD35" s="33"/>
      <c r="HE35" s="33"/>
      <c r="HF35" s="121"/>
      <c r="HG35" s="32"/>
      <c r="HH35" s="32"/>
      <c r="HI35" s="118"/>
      <c r="HJ35" s="28"/>
      <c r="HK35" s="28"/>
      <c r="HL35" s="118"/>
      <c r="HM35" s="23"/>
      <c r="HN35" s="23"/>
      <c r="HO35" s="118"/>
      <c r="HP35" s="23">
        <v>174279348.47999999</v>
      </c>
      <c r="HQ35" s="23">
        <v>142637539.24000001</v>
      </c>
      <c r="HR35" s="115"/>
      <c r="HS35" s="23"/>
      <c r="HT35" s="23"/>
      <c r="HU35" s="118"/>
      <c r="HV35" s="31"/>
      <c r="HW35" s="31"/>
      <c r="HX35" s="118"/>
      <c r="HY35" s="31"/>
      <c r="HZ35" s="31"/>
      <c r="IA35" s="118"/>
      <c r="IB35" s="23"/>
      <c r="IC35" s="27"/>
      <c r="ID35" s="132"/>
      <c r="IE35" s="23"/>
      <c r="IF35" s="27"/>
      <c r="IG35" s="134"/>
      <c r="IH35" s="23"/>
      <c r="II35" s="23"/>
      <c r="IJ35" s="132"/>
      <c r="IK35" s="30">
        <f t="shared" si="6"/>
        <v>0</v>
      </c>
      <c r="IL35" s="30">
        <f t="shared" si="7"/>
        <v>0</v>
      </c>
      <c r="IM35" s="23"/>
      <c r="IN35" s="23"/>
      <c r="IO35" s="115"/>
      <c r="IP35" s="42"/>
      <c r="IQ35" s="27"/>
      <c r="IR35" s="115"/>
      <c r="IS35" s="23"/>
      <c r="IT35" s="27"/>
      <c r="IU35" s="115"/>
      <c r="IV35" s="23"/>
      <c r="IW35" s="23"/>
      <c r="IX35" s="115"/>
      <c r="IY35" s="23"/>
      <c r="IZ35" s="23"/>
      <c r="JA35" s="115"/>
      <c r="JB35" s="23"/>
      <c r="JC35" s="23"/>
      <c r="JD35" s="115"/>
      <c r="JE35" s="23"/>
      <c r="JF35" s="23"/>
      <c r="JG35" s="115"/>
      <c r="JH35" s="23"/>
      <c r="JI35" s="27"/>
      <c r="JJ35" s="115"/>
      <c r="JK35" s="23"/>
      <c r="JL35" s="23"/>
      <c r="JM35" s="115"/>
      <c r="JN35" s="23"/>
      <c r="JO35" s="23"/>
      <c r="JP35" s="115"/>
      <c r="JQ35" s="23"/>
      <c r="JR35" s="23"/>
      <c r="JS35" s="115"/>
      <c r="JT35" s="23"/>
      <c r="JU35" s="23"/>
      <c r="JV35" s="115"/>
      <c r="JW35" s="23"/>
      <c r="JX35" s="23"/>
      <c r="JY35" s="115"/>
      <c r="JZ35" s="23"/>
      <c r="KA35" s="27"/>
      <c r="KB35" s="115"/>
      <c r="KC35" s="23"/>
      <c r="KD35" s="23"/>
      <c r="KE35" s="115"/>
      <c r="KF35" s="23"/>
      <c r="KG35" s="23"/>
      <c r="KH35" s="115"/>
      <c r="KI35" s="29">
        <f t="shared" si="8"/>
        <v>27974382.899999999</v>
      </c>
      <c r="KJ35" s="29">
        <f t="shared" si="9"/>
        <v>25974382.899999999</v>
      </c>
      <c r="KK35" s="27"/>
      <c r="KL35" s="27"/>
      <c r="KM35" s="121"/>
      <c r="KN35" s="27"/>
      <c r="KO35" s="27"/>
      <c r="KP35" s="115"/>
      <c r="KQ35" s="28"/>
      <c r="KR35" s="28"/>
      <c r="KS35" s="118"/>
      <c r="KT35" s="27"/>
      <c r="KU35" s="27"/>
      <c r="KV35" s="121"/>
      <c r="KW35" s="26"/>
      <c r="KX35" s="26"/>
      <c r="KY35" s="121"/>
      <c r="KZ35" s="24"/>
      <c r="LA35" s="24"/>
      <c r="LB35" s="121"/>
      <c r="LC35" s="24"/>
      <c r="LD35" s="24"/>
      <c r="LE35" s="121"/>
      <c r="LF35" s="23"/>
      <c r="LG35" s="27"/>
      <c r="LH35" s="118"/>
      <c r="LI35" s="23">
        <v>25974382.899999999</v>
      </c>
      <c r="LJ35" s="27">
        <v>25974382.899999999</v>
      </c>
      <c r="LK35" s="121"/>
      <c r="LL35" s="25"/>
      <c r="LM35" s="25"/>
      <c r="LN35" s="121"/>
      <c r="LO35" s="27">
        <v>2000000</v>
      </c>
      <c r="LP35" s="27">
        <v>0</v>
      </c>
      <c r="LQ35" s="121"/>
      <c r="LR35" s="24"/>
      <c r="LS35" s="24"/>
      <c r="LT35" s="121"/>
      <c r="LU35" s="27"/>
      <c r="LV35" s="27"/>
      <c r="LW35" s="121"/>
      <c r="LX35" s="23"/>
      <c r="LY35" s="23"/>
      <c r="LZ35" s="130"/>
      <c r="MA35" s="9"/>
      <c r="MB35" s="9"/>
      <c r="MC35" s="9"/>
      <c r="MD35" s="7"/>
      <c r="ME35" s="7"/>
      <c r="MF35" s="9"/>
      <c r="MG35" s="9"/>
      <c r="MH35" s="9"/>
      <c r="MI35" s="9"/>
      <c r="MJ35" s="9"/>
      <c r="MK35" s="9"/>
      <c r="ML35" s="9"/>
      <c r="MM35" s="9"/>
      <c r="MN35" s="7"/>
      <c r="MO35" s="9"/>
      <c r="MP35" s="9"/>
      <c r="MQ35" s="9"/>
      <c r="MR35" s="7"/>
      <c r="MS35" s="9"/>
      <c r="MT35" s="7"/>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3"/>
      <c r="PY35" s="3"/>
      <c r="PZ35" s="3"/>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row>
    <row r="36" spans="1:743" x14ac:dyDescent="0.25">
      <c r="A36" s="46" t="s">
        <v>117</v>
      </c>
      <c r="B36" s="29">
        <f t="shared" si="0"/>
        <v>10690831.149999999</v>
      </c>
      <c r="C36" s="29">
        <f t="shared" si="1"/>
        <v>7363379.0200000005</v>
      </c>
      <c r="D36" s="21">
        <f t="shared" si="2"/>
        <v>9174304.0399999991</v>
      </c>
      <c r="E36" s="21">
        <f t="shared" si="3"/>
        <v>6880729.04</v>
      </c>
      <c r="F36" s="23">
        <v>7884600</v>
      </c>
      <c r="G36" s="40">
        <v>5913450</v>
      </c>
      <c r="H36" s="118"/>
      <c r="I36" s="23">
        <v>1289704.04</v>
      </c>
      <c r="J36" s="39">
        <v>967279.04</v>
      </c>
      <c r="K36" s="118"/>
      <c r="L36" s="39"/>
      <c r="M36" s="39"/>
      <c r="N36" s="147"/>
      <c r="O36" s="29">
        <f t="shared" si="4"/>
        <v>1401127.1099999999</v>
      </c>
      <c r="P36" s="29">
        <f t="shared" si="5"/>
        <v>402411</v>
      </c>
      <c r="Q36" s="23"/>
      <c r="R36" s="23"/>
      <c r="S36" s="118"/>
      <c r="T36" s="23"/>
      <c r="U36" s="23"/>
      <c r="V36" s="118"/>
      <c r="W36" s="23"/>
      <c r="X36" s="23"/>
      <c r="Y36" s="118"/>
      <c r="Z36" s="23"/>
      <c r="AA36" s="23"/>
      <c r="AB36" s="118"/>
      <c r="AC36" s="28"/>
      <c r="AD36" s="28"/>
      <c r="AE36" s="121"/>
      <c r="AF36" s="23"/>
      <c r="AG36" s="23"/>
      <c r="AH36" s="118"/>
      <c r="AI36" s="23"/>
      <c r="AJ36" s="23"/>
      <c r="AK36" s="118"/>
      <c r="AL36" s="23"/>
      <c r="AM36" s="23"/>
      <c r="AN36" s="118"/>
      <c r="AO36" s="23"/>
      <c r="AP36" s="27"/>
      <c r="AQ36" s="118"/>
      <c r="AR36" s="28"/>
      <c r="AS36" s="28"/>
      <c r="AT36" s="118"/>
      <c r="AU36" s="28"/>
      <c r="AV36" s="28"/>
      <c r="AW36" s="118"/>
      <c r="AX36" s="28"/>
      <c r="AY36" s="28"/>
      <c r="AZ36" s="118"/>
      <c r="BA36" s="23"/>
      <c r="BB36" s="23"/>
      <c r="BC36" s="118"/>
      <c r="BD36" s="23"/>
      <c r="BE36" s="23"/>
      <c r="BF36" s="118"/>
      <c r="BG36" s="23"/>
      <c r="BH36" s="23"/>
      <c r="BI36" s="118"/>
      <c r="BJ36" s="38"/>
      <c r="BK36" s="23"/>
      <c r="BL36" s="118"/>
      <c r="BM36" s="23"/>
      <c r="BN36" s="27"/>
      <c r="BO36" s="118"/>
      <c r="BP36" s="23"/>
      <c r="BQ36" s="27"/>
      <c r="BR36" s="118"/>
      <c r="BS36" s="23"/>
      <c r="BT36" s="27"/>
      <c r="BU36" s="118"/>
      <c r="BV36" s="23"/>
      <c r="BW36" s="23"/>
      <c r="BX36" s="118"/>
      <c r="BY36" s="23"/>
      <c r="BZ36" s="27"/>
      <c r="CA36" s="118"/>
      <c r="CB36" s="31"/>
      <c r="CC36" s="31"/>
      <c r="CD36" s="118"/>
      <c r="CE36" s="23"/>
      <c r="CF36" s="23"/>
      <c r="CG36" s="118"/>
      <c r="CH36" s="28">
        <v>499950</v>
      </c>
      <c r="CI36" s="28">
        <v>0</v>
      </c>
      <c r="CJ36" s="118"/>
      <c r="CK36" s="23"/>
      <c r="CL36" s="27"/>
      <c r="CM36" s="118"/>
      <c r="CN36" s="23"/>
      <c r="CO36" s="27"/>
      <c r="CP36" s="118"/>
      <c r="CQ36" s="28"/>
      <c r="CR36" s="28"/>
      <c r="CS36" s="118"/>
      <c r="CT36" s="28"/>
      <c r="CU36" s="28"/>
      <c r="CV36" s="118"/>
      <c r="CW36" s="23"/>
      <c r="CX36" s="27"/>
      <c r="CY36" s="118"/>
      <c r="CZ36" s="28"/>
      <c r="DA36" s="28"/>
      <c r="DB36" s="118"/>
      <c r="DC36" s="23">
        <v>397963.11</v>
      </c>
      <c r="DD36" s="23">
        <v>0</v>
      </c>
      <c r="DE36" s="118"/>
      <c r="DF36" s="23"/>
      <c r="DG36" s="23"/>
      <c r="DH36" s="118"/>
      <c r="DI36" s="23"/>
      <c r="DJ36" s="27"/>
      <c r="DK36" s="118"/>
      <c r="DL36" s="27"/>
      <c r="DM36" s="27"/>
      <c r="DN36" s="140"/>
      <c r="DO36" s="27"/>
      <c r="DP36" s="27"/>
      <c r="DQ36" s="132"/>
      <c r="DR36" s="23"/>
      <c r="DS36" s="23"/>
      <c r="DT36" s="118"/>
      <c r="DU36" s="23"/>
      <c r="DV36" s="27"/>
      <c r="DW36" s="118"/>
      <c r="DX36" s="23"/>
      <c r="DY36" s="27"/>
      <c r="DZ36" s="118"/>
      <c r="EA36" s="23"/>
      <c r="EB36" s="23"/>
      <c r="EC36" s="115"/>
      <c r="ED36" s="23"/>
      <c r="EE36" s="23"/>
      <c r="EF36" s="118"/>
      <c r="EG36" s="23"/>
      <c r="EH36" s="23"/>
      <c r="EI36" s="118"/>
      <c r="EJ36" s="23"/>
      <c r="EK36" s="27"/>
      <c r="EL36" s="118"/>
      <c r="EM36" s="27"/>
      <c r="EN36" s="27"/>
      <c r="EO36" s="118"/>
      <c r="EP36" s="23"/>
      <c r="EQ36" s="27"/>
      <c r="ER36" s="115"/>
      <c r="ES36" s="28"/>
      <c r="ET36" s="28"/>
      <c r="EU36" s="118"/>
      <c r="EV36" s="27"/>
      <c r="EW36" s="27"/>
      <c r="EX36" s="118"/>
      <c r="EY36" s="23"/>
      <c r="EZ36" s="23"/>
      <c r="FA36" s="118"/>
      <c r="FB36" s="23">
        <v>403214</v>
      </c>
      <c r="FC36" s="27">
        <v>302411</v>
      </c>
      <c r="FD36" s="118"/>
      <c r="FE36" s="23"/>
      <c r="FF36" s="23"/>
      <c r="FG36" s="115"/>
      <c r="FH36" s="23"/>
      <c r="FI36" s="23"/>
      <c r="FJ36" s="118"/>
      <c r="FK36" s="23"/>
      <c r="FL36" s="23"/>
      <c r="FM36" s="115"/>
      <c r="FN36" s="31"/>
      <c r="FO36" s="31"/>
      <c r="FP36" s="118"/>
      <c r="FQ36" s="23"/>
      <c r="FR36" s="23"/>
      <c r="FS36" s="115"/>
      <c r="FT36" s="23"/>
      <c r="FU36" s="23"/>
      <c r="FV36" s="115"/>
      <c r="FW36" s="23"/>
      <c r="FX36" s="23"/>
      <c r="FY36" s="115"/>
      <c r="FZ36" s="27">
        <v>100000</v>
      </c>
      <c r="GA36" s="27">
        <v>100000</v>
      </c>
      <c r="GB36" s="115"/>
      <c r="GC36" s="31"/>
      <c r="GD36" s="31"/>
      <c r="GE36" s="118"/>
      <c r="GF36" s="35"/>
      <c r="GG36" s="34"/>
      <c r="GH36" s="115"/>
      <c r="GI36" s="23"/>
      <c r="GJ36" s="23"/>
      <c r="GK36" s="115"/>
      <c r="GL36" s="31"/>
      <c r="GM36" s="31"/>
      <c r="GN36" s="118"/>
      <c r="GO36" s="23"/>
      <c r="GP36" s="23"/>
      <c r="GQ36" s="115"/>
      <c r="GR36" s="23"/>
      <c r="GS36" s="27"/>
      <c r="GT36" s="115"/>
      <c r="GU36" s="23"/>
      <c r="GV36" s="23"/>
      <c r="GW36" s="118"/>
      <c r="GX36" s="31"/>
      <c r="GY36" s="31"/>
      <c r="GZ36" s="118"/>
      <c r="HA36" s="23"/>
      <c r="HB36" s="27"/>
      <c r="HC36" s="137"/>
      <c r="HD36" s="33"/>
      <c r="HE36" s="33"/>
      <c r="HF36" s="121"/>
      <c r="HG36" s="32"/>
      <c r="HH36" s="32"/>
      <c r="HI36" s="118"/>
      <c r="HJ36" s="28"/>
      <c r="HK36" s="28"/>
      <c r="HL36" s="118"/>
      <c r="HM36" s="23"/>
      <c r="HN36" s="23"/>
      <c r="HO36" s="118"/>
      <c r="HP36" s="23"/>
      <c r="HQ36" s="23"/>
      <c r="HR36" s="115"/>
      <c r="HS36" s="23"/>
      <c r="HT36" s="23"/>
      <c r="HU36" s="118"/>
      <c r="HV36" s="31"/>
      <c r="HW36" s="31"/>
      <c r="HX36" s="118"/>
      <c r="HY36" s="31"/>
      <c r="HZ36" s="31"/>
      <c r="IA36" s="118"/>
      <c r="IB36" s="23"/>
      <c r="IC36" s="64"/>
      <c r="ID36" s="132"/>
      <c r="IE36" s="23"/>
      <c r="IF36" s="27"/>
      <c r="IG36" s="134"/>
      <c r="IH36" s="23"/>
      <c r="II36" s="23"/>
      <c r="IJ36" s="132"/>
      <c r="IK36" s="30">
        <f t="shared" si="6"/>
        <v>115400</v>
      </c>
      <c r="IL36" s="30">
        <f t="shared" si="7"/>
        <v>80238.98</v>
      </c>
      <c r="IM36" s="23"/>
      <c r="IN36" s="23"/>
      <c r="IO36" s="115"/>
      <c r="IP36" s="23"/>
      <c r="IQ36" s="27"/>
      <c r="IR36" s="115"/>
      <c r="IS36" s="23"/>
      <c r="IT36" s="27"/>
      <c r="IU36" s="115"/>
      <c r="IV36" s="23"/>
      <c r="IW36" s="23"/>
      <c r="IX36" s="115"/>
      <c r="IY36" s="23"/>
      <c r="IZ36" s="23"/>
      <c r="JA36" s="115"/>
      <c r="JB36" s="23"/>
      <c r="JC36" s="23"/>
      <c r="JD36" s="115"/>
      <c r="JE36" s="23"/>
      <c r="JF36" s="23"/>
      <c r="JG36" s="115"/>
      <c r="JH36" s="23"/>
      <c r="JI36" s="27"/>
      <c r="JJ36" s="115"/>
      <c r="JK36" s="23"/>
      <c r="JL36" s="23"/>
      <c r="JM36" s="115"/>
      <c r="JN36" s="23"/>
      <c r="JO36" s="23"/>
      <c r="JP36" s="115"/>
      <c r="JQ36" s="23"/>
      <c r="JR36" s="23"/>
      <c r="JS36" s="115"/>
      <c r="JT36" s="23"/>
      <c r="JU36" s="23"/>
      <c r="JV36" s="115"/>
      <c r="JW36" s="23"/>
      <c r="JX36" s="23"/>
      <c r="JY36" s="115"/>
      <c r="JZ36" s="23"/>
      <c r="KA36" s="27"/>
      <c r="KB36" s="115"/>
      <c r="KC36" s="23">
        <v>115400</v>
      </c>
      <c r="KD36" s="23">
        <v>80238.98</v>
      </c>
      <c r="KE36" s="115"/>
      <c r="KF36" s="23"/>
      <c r="KG36" s="23"/>
      <c r="KH36" s="115"/>
      <c r="KI36" s="29">
        <f t="shared" si="8"/>
        <v>0</v>
      </c>
      <c r="KJ36" s="29">
        <f t="shared" si="9"/>
        <v>0</v>
      </c>
      <c r="KK36" s="27"/>
      <c r="KL36" s="27"/>
      <c r="KM36" s="121"/>
      <c r="KN36" s="27"/>
      <c r="KO36" s="27"/>
      <c r="KP36" s="115"/>
      <c r="KQ36" s="28"/>
      <c r="KR36" s="28"/>
      <c r="KS36" s="118"/>
      <c r="KT36" s="27"/>
      <c r="KU36" s="27"/>
      <c r="KV36" s="121"/>
      <c r="KW36" s="26"/>
      <c r="KX36" s="26"/>
      <c r="KY36" s="121"/>
      <c r="KZ36" s="24"/>
      <c r="LA36" s="24"/>
      <c r="LB36" s="121"/>
      <c r="LC36" s="24"/>
      <c r="LD36" s="24"/>
      <c r="LE36" s="121"/>
      <c r="LF36" s="23"/>
      <c r="LG36" s="27"/>
      <c r="LH36" s="118"/>
      <c r="LI36" s="23"/>
      <c r="LJ36" s="27"/>
      <c r="LK36" s="121"/>
      <c r="LL36" s="25"/>
      <c r="LM36" s="25"/>
      <c r="LN36" s="121"/>
      <c r="LO36" s="27"/>
      <c r="LP36" s="27"/>
      <c r="LQ36" s="121"/>
      <c r="LR36" s="24"/>
      <c r="LS36" s="24"/>
      <c r="LT36" s="121"/>
      <c r="LU36" s="27"/>
      <c r="LV36" s="27"/>
      <c r="LW36" s="121"/>
      <c r="LX36" s="23"/>
      <c r="LY36" s="23"/>
      <c r="LZ36" s="130"/>
      <c r="MA36" s="9"/>
      <c r="MB36" s="9"/>
      <c r="MC36" s="9"/>
      <c r="MD36" s="7"/>
      <c r="ME36" s="7"/>
      <c r="MF36" s="9"/>
      <c r="MG36" s="9"/>
      <c r="MH36" s="9"/>
      <c r="MI36" s="9"/>
      <c r="MJ36" s="9"/>
      <c r="MK36" s="9"/>
      <c r="ML36" s="9"/>
      <c r="MM36" s="9"/>
      <c r="MN36" s="7"/>
      <c r="MO36" s="9"/>
      <c r="MP36" s="9"/>
      <c r="MQ36" s="9"/>
      <c r="MR36" s="7"/>
      <c r="MS36" s="9"/>
      <c r="MT36" s="7"/>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3"/>
      <c r="PY36" s="3"/>
      <c r="PZ36" s="3"/>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row>
    <row r="37" spans="1:743" x14ac:dyDescent="0.25">
      <c r="A37" s="46" t="s">
        <v>116</v>
      </c>
      <c r="B37" s="29">
        <f t="shared" si="0"/>
        <v>6271245.8700000001</v>
      </c>
      <c r="C37" s="29">
        <f t="shared" si="1"/>
        <v>4491185.49</v>
      </c>
      <c r="D37" s="21">
        <f t="shared" si="2"/>
        <v>4723252.87</v>
      </c>
      <c r="E37" s="21">
        <f t="shared" si="3"/>
        <v>3542440.87</v>
      </c>
      <c r="F37" s="23">
        <v>4178100</v>
      </c>
      <c r="G37" s="40">
        <v>3133575</v>
      </c>
      <c r="H37" s="118"/>
      <c r="I37" s="23">
        <v>545152.87</v>
      </c>
      <c r="J37" s="39">
        <v>408865.87</v>
      </c>
      <c r="K37" s="118"/>
      <c r="L37" s="39"/>
      <c r="M37" s="39"/>
      <c r="N37" s="147"/>
      <c r="O37" s="29">
        <f t="shared" si="4"/>
        <v>1432593</v>
      </c>
      <c r="P37" s="29">
        <f t="shared" si="5"/>
        <v>872521.9</v>
      </c>
      <c r="Q37" s="23"/>
      <c r="R37" s="23"/>
      <c r="S37" s="118"/>
      <c r="T37" s="23"/>
      <c r="U37" s="23"/>
      <c r="V37" s="118"/>
      <c r="W37" s="23"/>
      <c r="X37" s="23"/>
      <c r="Y37" s="118"/>
      <c r="Z37" s="23"/>
      <c r="AA37" s="23"/>
      <c r="AB37" s="118"/>
      <c r="AC37" s="28"/>
      <c r="AD37" s="28"/>
      <c r="AE37" s="121"/>
      <c r="AF37" s="23"/>
      <c r="AG37" s="23"/>
      <c r="AH37" s="118"/>
      <c r="AI37" s="23"/>
      <c r="AJ37" s="23"/>
      <c r="AK37" s="118"/>
      <c r="AL37" s="23"/>
      <c r="AM37" s="23"/>
      <c r="AN37" s="118"/>
      <c r="AO37" s="23"/>
      <c r="AP37" s="27"/>
      <c r="AQ37" s="118"/>
      <c r="AR37" s="28"/>
      <c r="AS37" s="28"/>
      <c r="AT37" s="118"/>
      <c r="AU37" s="28"/>
      <c r="AV37" s="28"/>
      <c r="AW37" s="118"/>
      <c r="AX37" s="28"/>
      <c r="AY37" s="28"/>
      <c r="AZ37" s="118"/>
      <c r="BA37" s="23"/>
      <c r="BB37" s="23"/>
      <c r="BC37" s="118"/>
      <c r="BD37" s="23"/>
      <c r="BE37" s="23"/>
      <c r="BF37" s="118"/>
      <c r="BG37" s="23"/>
      <c r="BH37" s="23"/>
      <c r="BI37" s="118"/>
      <c r="BJ37" s="38"/>
      <c r="BK37" s="23"/>
      <c r="BL37" s="118"/>
      <c r="BM37" s="23"/>
      <c r="BN37" s="27"/>
      <c r="BO37" s="118"/>
      <c r="BP37" s="23"/>
      <c r="BQ37" s="27"/>
      <c r="BR37" s="118"/>
      <c r="BS37" s="23"/>
      <c r="BT37" s="27"/>
      <c r="BU37" s="118"/>
      <c r="BV37" s="23"/>
      <c r="BW37" s="23"/>
      <c r="BX37" s="118"/>
      <c r="BY37" s="23"/>
      <c r="BZ37" s="27"/>
      <c r="CA37" s="118"/>
      <c r="CB37" s="31"/>
      <c r="CC37" s="31"/>
      <c r="CD37" s="118"/>
      <c r="CE37" s="23"/>
      <c r="CF37" s="23"/>
      <c r="CG37" s="118"/>
      <c r="CH37" s="28">
        <v>1080585</v>
      </c>
      <c r="CI37" s="28">
        <v>583515.9</v>
      </c>
      <c r="CJ37" s="118"/>
      <c r="CK37" s="23"/>
      <c r="CL37" s="27"/>
      <c r="CM37" s="118"/>
      <c r="CN37" s="23"/>
      <c r="CO37" s="27"/>
      <c r="CP37" s="118"/>
      <c r="CQ37" s="28"/>
      <c r="CR37" s="28"/>
      <c r="CS37" s="118"/>
      <c r="CT37" s="28"/>
      <c r="CU37" s="28"/>
      <c r="CV37" s="118"/>
      <c r="CW37" s="23"/>
      <c r="CX37" s="27"/>
      <c r="CY37" s="118"/>
      <c r="CZ37" s="28"/>
      <c r="DA37" s="28"/>
      <c r="DB37" s="118"/>
      <c r="DC37" s="23"/>
      <c r="DD37" s="23"/>
      <c r="DE37" s="118"/>
      <c r="DF37" s="23"/>
      <c r="DG37" s="23"/>
      <c r="DH37" s="118"/>
      <c r="DI37" s="23"/>
      <c r="DJ37" s="27"/>
      <c r="DK37" s="118"/>
      <c r="DL37" s="27"/>
      <c r="DM37" s="27"/>
      <c r="DN37" s="140"/>
      <c r="DO37" s="27"/>
      <c r="DP37" s="27"/>
      <c r="DQ37" s="132"/>
      <c r="DR37" s="23"/>
      <c r="DS37" s="23"/>
      <c r="DT37" s="118"/>
      <c r="DU37" s="23"/>
      <c r="DV37" s="27"/>
      <c r="DW37" s="118"/>
      <c r="DX37" s="23"/>
      <c r="DY37" s="27"/>
      <c r="DZ37" s="118"/>
      <c r="EA37" s="23"/>
      <c r="EB37" s="23"/>
      <c r="EC37" s="115"/>
      <c r="ED37" s="23"/>
      <c r="EE37" s="23"/>
      <c r="EF37" s="118"/>
      <c r="EG37" s="23"/>
      <c r="EH37" s="23"/>
      <c r="EI37" s="118"/>
      <c r="EJ37" s="23"/>
      <c r="EK37" s="27"/>
      <c r="EL37" s="118"/>
      <c r="EM37" s="27"/>
      <c r="EN37" s="27"/>
      <c r="EO37" s="118"/>
      <c r="EP37" s="23"/>
      <c r="EQ37" s="27"/>
      <c r="ER37" s="115"/>
      <c r="ES37" s="28"/>
      <c r="ET37" s="28"/>
      <c r="EU37" s="118"/>
      <c r="EV37" s="27"/>
      <c r="EW37" s="27"/>
      <c r="EX37" s="118"/>
      <c r="EY37" s="23"/>
      <c r="EZ37" s="23"/>
      <c r="FA37" s="118"/>
      <c r="FB37" s="23">
        <v>252008</v>
      </c>
      <c r="FC37" s="27">
        <v>189006</v>
      </c>
      <c r="FD37" s="118"/>
      <c r="FE37" s="23"/>
      <c r="FF37" s="23"/>
      <c r="FG37" s="115"/>
      <c r="FH37" s="23"/>
      <c r="FI37" s="23"/>
      <c r="FJ37" s="118"/>
      <c r="FK37" s="23"/>
      <c r="FL37" s="23"/>
      <c r="FM37" s="115"/>
      <c r="FN37" s="31"/>
      <c r="FO37" s="31"/>
      <c r="FP37" s="118"/>
      <c r="FQ37" s="23"/>
      <c r="FR37" s="23"/>
      <c r="FS37" s="115"/>
      <c r="FT37" s="23"/>
      <c r="FU37" s="23"/>
      <c r="FV37" s="115"/>
      <c r="FW37" s="23"/>
      <c r="FX37" s="23"/>
      <c r="FY37" s="115"/>
      <c r="FZ37" s="27">
        <v>100000</v>
      </c>
      <c r="GA37" s="27">
        <v>100000</v>
      </c>
      <c r="GB37" s="115"/>
      <c r="GC37" s="31"/>
      <c r="GD37" s="31"/>
      <c r="GE37" s="118"/>
      <c r="GF37" s="35"/>
      <c r="GG37" s="34"/>
      <c r="GH37" s="115"/>
      <c r="GI37" s="23"/>
      <c r="GJ37" s="23"/>
      <c r="GK37" s="115"/>
      <c r="GL37" s="31"/>
      <c r="GM37" s="31"/>
      <c r="GN37" s="118"/>
      <c r="GO37" s="23"/>
      <c r="GP37" s="23"/>
      <c r="GQ37" s="115"/>
      <c r="GR37" s="23"/>
      <c r="GS37" s="27"/>
      <c r="GT37" s="115"/>
      <c r="GU37" s="23"/>
      <c r="GV37" s="23"/>
      <c r="GW37" s="118"/>
      <c r="GX37" s="31"/>
      <c r="GY37" s="31"/>
      <c r="GZ37" s="118"/>
      <c r="HA37" s="23"/>
      <c r="HB37" s="27"/>
      <c r="HC37" s="137"/>
      <c r="HD37" s="33"/>
      <c r="HE37" s="33"/>
      <c r="HF37" s="121"/>
      <c r="HG37" s="32"/>
      <c r="HH37" s="32"/>
      <c r="HI37" s="118"/>
      <c r="HJ37" s="28"/>
      <c r="HK37" s="28"/>
      <c r="HL37" s="118"/>
      <c r="HM37" s="23"/>
      <c r="HN37" s="23"/>
      <c r="HO37" s="118"/>
      <c r="HP37" s="23"/>
      <c r="HQ37" s="23"/>
      <c r="HR37" s="115"/>
      <c r="HS37" s="23"/>
      <c r="HT37" s="23"/>
      <c r="HU37" s="118"/>
      <c r="HV37" s="31"/>
      <c r="HW37" s="31"/>
      <c r="HX37" s="118"/>
      <c r="HY37" s="31"/>
      <c r="HZ37" s="31"/>
      <c r="IA37" s="118"/>
      <c r="IB37" s="23"/>
      <c r="IC37" s="64"/>
      <c r="ID37" s="132"/>
      <c r="IE37" s="23"/>
      <c r="IF37" s="27"/>
      <c r="IG37" s="134"/>
      <c r="IH37" s="23"/>
      <c r="II37" s="23"/>
      <c r="IJ37" s="132"/>
      <c r="IK37" s="30">
        <f t="shared" si="6"/>
        <v>115400</v>
      </c>
      <c r="IL37" s="30">
        <f t="shared" si="7"/>
        <v>76222.720000000001</v>
      </c>
      <c r="IM37" s="23"/>
      <c r="IN37" s="23"/>
      <c r="IO37" s="115"/>
      <c r="IP37" s="23"/>
      <c r="IQ37" s="27"/>
      <c r="IR37" s="115"/>
      <c r="IS37" s="23"/>
      <c r="IT37" s="27"/>
      <c r="IU37" s="115"/>
      <c r="IV37" s="23"/>
      <c r="IW37" s="23"/>
      <c r="IX37" s="115"/>
      <c r="IY37" s="23"/>
      <c r="IZ37" s="23"/>
      <c r="JA37" s="115"/>
      <c r="JB37" s="23"/>
      <c r="JC37" s="23"/>
      <c r="JD37" s="115"/>
      <c r="JE37" s="23"/>
      <c r="JF37" s="23"/>
      <c r="JG37" s="115"/>
      <c r="JH37" s="23"/>
      <c r="JI37" s="27"/>
      <c r="JJ37" s="115"/>
      <c r="JK37" s="23"/>
      <c r="JL37" s="23"/>
      <c r="JM37" s="115"/>
      <c r="JN37" s="23"/>
      <c r="JO37" s="23"/>
      <c r="JP37" s="115"/>
      <c r="JQ37" s="23"/>
      <c r="JR37" s="23"/>
      <c r="JS37" s="115"/>
      <c r="JT37" s="23"/>
      <c r="JU37" s="23"/>
      <c r="JV37" s="115"/>
      <c r="JW37" s="23"/>
      <c r="JX37" s="23"/>
      <c r="JY37" s="115"/>
      <c r="JZ37" s="23"/>
      <c r="KA37" s="27"/>
      <c r="KB37" s="115"/>
      <c r="KC37" s="23">
        <v>115400</v>
      </c>
      <c r="KD37" s="23">
        <v>76222.720000000001</v>
      </c>
      <c r="KE37" s="115"/>
      <c r="KF37" s="23"/>
      <c r="KG37" s="23"/>
      <c r="KH37" s="115"/>
      <c r="KI37" s="29">
        <f t="shared" si="8"/>
        <v>0</v>
      </c>
      <c r="KJ37" s="29">
        <f t="shared" si="9"/>
        <v>0</v>
      </c>
      <c r="KK37" s="27"/>
      <c r="KL37" s="27"/>
      <c r="KM37" s="121"/>
      <c r="KN37" s="27"/>
      <c r="KO37" s="27"/>
      <c r="KP37" s="115"/>
      <c r="KQ37" s="28"/>
      <c r="KR37" s="28"/>
      <c r="KS37" s="118"/>
      <c r="KT37" s="27"/>
      <c r="KU37" s="27"/>
      <c r="KV37" s="121"/>
      <c r="KW37" s="26"/>
      <c r="KX37" s="26"/>
      <c r="KY37" s="121"/>
      <c r="KZ37" s="24"/>
      <c r="LA37" s="24"/>
      <c r="LB37" s="121"/>
      <c r="LC37" s="24"/>
      <c r="LD37" s="24"/>
      <c r="LE37" s="121"/>
      <c r="LF37" s="23"/>
      <c r="LG37" s="27"/>
      <c r="LH37" s="118"/>
      <c r="LI37" s="23"/>
      <c r="LJ37" s="27"/>
      <c r="LK37" s="121"/>
      <c r="LL37" s="25"/>
      <c r="LM37" s="25"/>
      <c r="LN37" s="121"/>
      <c r="LO37" s="27"/>
      <c r="LP37" s="27"/>
      <c r="LQ37" s="121"/>
      <c r="LR37" s="24"/>
      <c r="LS37" s="24"/>
      <c r="LT37" s="121"/>
      <c r="LU37" s="27"/>
      <c r="LV37" s="27"/>
      <c r="LW37" s="121"/>
      <c r="LX37" s="23"/>
      <c r="LY37" s="23"/>
      <c r="LZ37" s="130"/>
      <c r="MA37" s="9"/>
      <c r="MB37" s="9"/>
      <c r="MC37" s="9"/>
      <c r="MD37" s="7"/>
      <c r="ME37" s="7"/>
      <c r="MF37" s="9"/>
      <c r="MG37" s="9"/>
      <c r="MH37" s="9"/>
      <c r="MI37" s="9"/>
      <c r="MJ37" s="9"/>
      <c r="MK37" s="9"/>
      <c r="ML37" s="9"/>
      <c r="MM37" s="9"/>
      <c r="MN37" s="7"/>
      <c r="MO37" s="9"/>
      <c r="MP37" s="9"/>
      <c r="MQ37" s="9"/>
      <c r="MR37" s="7"/>
      <c r="MS37" s="9"/>
      <c r="MT37" s="7"/>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3"/>
      <c r="PY37" s="3"/>
      <c r="PZ37" s="3"/>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row>
    <row r="38" spans="1:743" x14ac:dyDescent="0.25">
      <c r="A38" s="46" t="s">
        <v>115</v>
      </c>
      <c r="B38" s="29">
        <f t="shared" si="0"/>
        <v>49262653.899999999</v>
      </c>
      <c r="C38" s="29">
        <f t="shared" si="1"/>
        <v>37436282.109999999</v>
      </c>
      <c r="D38" s="21">
        <f t="shared" si="2"/>
        <v>6964061.9399999995</v>
      </c>
      <c r="E38" s="21">
        <f t="shared" si="3"/>
        <v>5223047.9399999995</v>
      </c>
      <c r="F38" s="23">
        <v>6209200</v>
      </c>
      <c r="G38" s="40">
        <v>4656901</v>
      </c>
      <c r="H38" s="118"/>
      <c r="I38" s="23">
        <v>754861.94</v>
      </c>
      <c r="J38" s="39">
        <v>566146.93999999994</v>
      </c>
      <c r="K38" s="118"/>
      <c r="L38" s="39"/>
      <c r="M38" s="39"/>
      <c r="N38" s="147"/>
      <c r="O38" s="29">
        <f t="shared" si="4"/>
        <v>42183191.960000001</v>
      </c>
      <c r="P38" s="29">
        <f t="shared" si="5"/>
        <v>32136742.199999999</v>
      </c>
      <c r="Q38" s="23"/>
      <c r="R38" s="23"/>
      <c r="S38" s="118"/>
      <c r="T38" s="23"/>
      <c r="U38" s="23"/>
      <c r="V38" s="118"/>
      <c r="W38" s="23"/>
      <c r="X38" s="23"/>
      <c r="Y38" s="118"/>
      <c r="Z38" s="23"/>
      <c r="AA38" s="23"/>
      <c r="AB38" s="118"/>
      <c r="AC38" s="28"/>
      <c r="AD38" s="28"/>
      <c r="AE38" s="121"/>
      <c r="AF38" s="23"/>
      <c r="AG38" s="23"/>
      <c r="AH38" s="118"/>
      <c r="AI38" s="23"/>
      <c r="AJ38" s="23"/>
      <c r="AK38" s="118"/>
      <c r="AL38" s="23"/>
      <c r="AM38" s="23"/>
      <c r="AN38" s="118"/>
      <c r="AO38" s="23"/>
      <c r="AP38" s="27"/>
      <c r="AQ38" s="118"/>
      <c r="AR38" s="28"/>
      <c r="AS38" s="28"/>
      <c r="AT38" s="118"/>
      <c r="AU38" s="28"/>
      <c r="AV38" s="28"/>
      <c r="AW38" s="118"/>
      <c r="AX38" s="28"/>
      <c r="AY38" s="28"/>
      <c r="AZ38" s="118"/>
      <c r="BA38" s="23"/>
      <c r="BB38" s="23"/>
      <c r="BC38" s="118"/>
      <c r="BD38" s="23"/>
      <c r="BE38" s="23"/>
      <c r="BF38" s="118"/>
      <c r="BG38" s="23"/>
      <c r="BH38" s="23"/>
      <c r="BI38" s="118"/>
      <c r="BJ38" s="38"/>
      <c r="BK38" s="23"/>
      <c r="BL38" s="118"/>
      <c r="BM38" s="23"/>
      <c r="BN38" s="27"/>
      <c r="BO38" s="118"/>
      <c r="BP38" s="23"/>
      <c r="BQ38" s="27"/>
      <c r="BR38" s="118"/>
      <c r="BS38" s="23"/>
      <c r="BT38" s="27"/>
      <c r="BU38" s="118"/>
      <c r="BV38" s="23"/>
      <c r="BW38" s="23"/>
      <c r="BX38" s="118"/>
      <c r="BY38" s="23"/>
      <c r="BZ38" s="27"/>
      <c r="CA38" s="118"/>
      <c r="CB38" s="31"/>
      <c r="CC38" s="31"/>
      <c r="CD38" s="118"/>
      <c r="CE38" s="23"/>
      <c r="CF38" s="23"/>
      <c r="CG38" s="118"/>
      <c r="CH38" s="28"/>
      <c r="CI38" s="28"/>
      <c r="CJ38" s="118"/>
      <c r="CK38" s="23"/>
      <c r="CL38" s="27"/>
      <c r="CM38" s="118"/>
      <c r="CN38" s="23"/>
      <c r="CO38" s="27"/>
      <c r="CP38" s="118"/>
      <c r="CQ38" s="28"/>
      <c r="CR38" s="28"/>
      <c r="CS38" s="118"/>
      <c r="CT38" s="28"/>
      <c r="CU38" s="28"/>
      <c r="CV38" s="118"/>
      <c r="CW38" s="23"/>
      <c r="CX38" s="27"/>
      <c r="CY38" s="118"/>
      <c r="CZ38" s="28"/>
      <c r="DA38" s="28"/>
      <c r="DB38" s="118"/>
      <c r="DC38" s="23">
        <f>505064.84+498357.62</f>
        <v>1003422.46</v>
      </c>
      <c r="DD38" s="23">
        <v>0</v>
      </c>
      <c r="DE38" s="118"/>
      <c r="DF38" s="23"/>
      <c r="DG38" s="23"/>
      <c r="DH38" s="118"/>
      <c r="DI38" s="23"/>
      <c r="DJ38" s="27"/>
      <c r="DK38" s="118"/>
      <c r="DL38" s="27"/>
      <c r="DM38" s="27"/>
      <c r="DN38" s="140"/>
      <c r="DO38" s="27"/>
      <c r="DP38" s="27"/>
      <c r="DQ38" s="132"/>
      <c r="DR38" s="23"/>
      <c r="DS38" s="23"/>
      <c r="DT38" s="118"/>
      <c r="DU38" s="23"/>
      <c r="DV38" s="27"/>
      <c r="DW38" s="118"/>
      <c r="DX38" s="23"/>
      <c r="DY38" s="27"/>
      <c r="DZ38" s="118"/>
      <c r="EA38" s="23"/>
      <c r="EB38" s="23"/>
      <c r="EC38" s="115"/>
      <c r="ED38" s="23"/>
      <c r="EE38" s="23"/>
      <c r="EF38" s="118"/>
      <c r="EG38" s="23"/>
      <c r="EH38" s="23"/>
      <c r="EI38" s="118"/>
      <c r="EJ38" s="23"/>
      <c r="EK38" s="27"/>
      <c r="EL38" s="118"/>
      <c r="EM38" s="27"/>
      <c r="EN38" s="27"/>
      <c r="EO38" s="118"/>
      <c r="EP38" s="23"/>
      <c r="EQ38" s="27"/>
      <c r="ER38" s="115"/>
      <c r="ES38" s="28"/>
      <c r="ET38" s="28"/>
      <c r="EU38" s="118"/>
      <c r="EV38" s="27"/>
      <c r="EW38" s="27"/>
      <c r="EX38" s="118"/>
      <c r="EY38" s="23"/>
      <c r="EZ38" s="23"/>
      <c r="FA38" s="118"/>
      <c r="FB38" s="23">
        <v>604820</v>
      </c>
      <c r="FC38" s="27">
        <v>453615</v>
      </c>
      <c r="FD38" s="118"/>
      <c r="FE38" s="23"/>
      <c r="FF38" s="23"/>
      <c r="FG38" s="115"/>
      <c r="FH38" s="23"/>
      <c r="FI38" s="23"/>
      <c r="FJ38" s="118"/>
      <c r="FK38" s="23">
        <v>40474949.5</v>
      </c>
      <c r="FL38" s="23">
        <v>31583127.199999999</v>
      </c>
      <c r="FM38" s="115"/>
      <c r="FN38" s="31"/>
      <c r="FO38" s="31"/>
      <c r="FP38" s="118"/>
      <c r="FQ38" s="23"/>
      <c r="FR38" s="23"/>
      <c r="FS38" s="115"/>
      <c r="FT38" s="23"/>
      <c r="FU38" s="23"/>
      <c r="FV38" s="115"/>
      <c r="FW38" s="23"/>
      <c r="FX38" s="23"/>
      <c r="FY38" s="115"/>
      <c r="FZ38" s="27">
        <v>100000</v>
      </c>
      <c r="GA38" s="27">
        <v>100000</v>
      </c>
      <c r="GB38" s="115"/>
      <c r="GC38" s="31"/>
      <c r="GD38" s="31"/>
      <c r="GE38" s="118"/>
      <c r="GF38" s="35"/>
      <c r="GG38" s="34"/>
      <c r="GH38" s="115"/>
      <c r="GI38" s="23"/>
      <c r="GJ38" s="23"/>
      <c r="GK38" s="115"/>
      <c r="GL38" s="31"/>
      <c r="GM38" s="31"/>
      <c r="GN38" s="118"/>
      <c r="GO38" s="23"/>
      <c r="GP38" s="23"/>
      <c r="GQ38" s="115"/>
      <c r="GR38" s="23"/>
      <c r="GS38" s="27"/>
      <c r="GT38" s="115"/>
      <c r="GU38" s="23"/>
      <c r="GV38" s="23"/>
      <c r="GW38" s="118"/>
      <c r="GX38" s="31"/>
      <c r="GY38" s="31"/>
      <c r="GZ38" s="118"/>
      <c r="HA38" s="23"/>
      <c r="HB38" s="27"/>
      <c r="HC38" s="137"/>
      <c r="HD38" s="33"/>
      <c r="HE38" s="33"/>
      <c r="HF38" s="121"/>
      <c r="HG38" s="32"/>
      <c r="HH38" s="32"/>
      <c r="HI38" s="118"/>
      <c r="HJ38" s="28"/>
      <c r="HK38" s="28"/>
      <c r="HL38" s="118"/>
      <c r="HM38" s="23"/>
      <c r="HN38" s="23"/>
      <c r="HO38" s="118"/>
      <c r="HP38" s="23"/>
      <c r="HQ38" s="23"/>
      <c r="HR38" s="115"/>
      <c r="HS38" s="23"/>
      <c r="HT38" s="23"/>
      <c r="HU38" s="118"/>
      <c r="HV38" s="31"/>
      <c r="HW38" s="31"/>
      <c r="HX38" s="118"/>
      <c r="HY38" s="31"/>
      <c r="HZ38" s="31"/>
      <c r="IA38" s="118"/>
      <c r="IB38" s="23"/>
      <c r="IC38" s="27"/>
      <c r="ID38" s="132"/>
      <c r="IE38" s="23"/>
      <c r="IF38" s="27"/>
      <c r="IG38" s="134"/>
      <c r="IH38" s="23"/>
      <c r="II38" s="23"/>
      <c r="IJ38" s="132"/>
      <c r="IK38" s="30">
        <f t="shared" si="6"/>
        <v>115400</v>
      </c>
      <c r="IL38" s="30">
        <f t="shared" si="7"/>
        <v>76491.97</v>
      </c>
      <c r="IM38" s="23"/>
      <c r="IN38" s="23"/>
      <c r="IO38" s="115"/>
      <c r="IP38" s="23"/>
      <c r="IQ38" s="27"/>
      <c r="IR38" s="115"/>
      <c r="IS38" s="23"/>
      <c r="IT38" s="27"/>
      <c r="IU38" s="115"/>
      <c r="IV38" s="23"/>
      <c r="IW38" s="23"/>
      <c r="IX38" s="115"/>
      <c r="IY38" s="23"/>
      <c r="IZ38" s="23"/>
      <c r="JA38" s="115"/>
      <c r="JB38" s="23"/>
      <c r="JC38" s="23"/>
      <c r="JD38" s="115"/>
      <c r="JE38" s="23"/>
      <c r="JF38" s="23"/>
      <c r="JG38" s="115"/>
      <c r="JH38" s="23"/>
      <c r="JI38" s="27"/>
      <c r="JJ38" s="115"/>
      <c r="JK38" s="23"/>
      <c r="JL38" s="23"/>
      <c r="JM38" s="115"/>
      <c r="JN38" s="23"/>
      <c r="JO38" s="23"/>
      <c r="JP38" s="115"/>
      <c r="JQ38" s="23"/>
      <c r="JR38" s="23"/>
      <c r="JS38" s="115"/>
      <c r="JT38" s="23"/>
      <c r="JU38" s="23"/>
      <c r="JV38" s="115"/>
      <c r="JW38" s="23"/>
      <c r="JX38" s="23"/>
      <c r="JY38" s="115"/>
      <c r="JZ38" s="23"/>
      <c r="KA38" s="27"/>
      <c r="KB38" s="115"/>
      <c r="KC38" s="23">
        <v>115400</v>
      </c>
      <c r="KD38" s="23">
        <v>76491.97</v>
      </c>
      <c r="KE38" s="115"/>
      <c r="KF38" s="23"/>
      <c r="KG38" s="23"/>
      <c r="KH38" s="115"/>
      <c r="KI38" s="29">
        <f t="shared" si="8"/>
        <v>0</v>
      </c>
      <c r="KJ38" s="29">
        <f t="shared" si="9"/>
        <v>0</v>
      </c>
      <c r="KK38" s="27"/>
      <c r="KL38" s="27"/>
      <c r="KM38" s="121"/>
      <c r="KN38" s="27"/>
      <c r="KO38" s="27"/>
      <c r="KP38" s="115"/>
      <c r="KQ38" s="28"/>
      <c r="KR38" s="28"/>
      <c r="KS38" s="118"/>
      <c r="KT38" s="27"/>
      <c r="KU38" s="27"/>
      <c r="KV38" s="121"/>
      <c r="KW38" s="26"/>
      <c r="KX38" s="26"/>
      <c r="KY38" s="121"/>
      <c r="KZ38" s="24"/>
      <c r="LA38" s="24"/>
      <c r="LB38" s="121"/>
      <c r="LC38" s="24"/>
      <c r="LD38" s="24"/>
      <c r="LE38" s="121"/>
      <c r="LF38" s="23"/>
      <c r="LG38" s="27"/>
      <c r="LH38" s="118"/>
      <c r="LI38" s="23"/>
      <c r="LJ38" s="27"/>
      <c r="LK38" s="121"/>
      <c r="LL38" s="25"/>
      <c r="LM38" s="25"/>
      <c r="LN38" s="121"/>
      <c r="LO38" s="27"/>
      <c r="LP38" s="27"/>
      <c r="LQ38" s="121"/>
      <c r="LR38" s="24"/>
      <c r="LS38" s="24"/>
      <c r="LT38" s="121"/>
      <c r="LU38" s="27"/>
      <c r="LV38" s="27"/>
      <c r="LW38" s="121"/>
      <c r="LX38" s="23"/>
      <c r="LY38" s="23"/>
      <c r="LZ38" s="130"/>
      <c r="MA38" s="9"/>
      <c r="MB38" s="9"/>
      <c r="MC38" s="9"/>
      <c r="MD38" s="7"/>
      <c r="ME38" s="7"/>
      <c r="MF38" s="9"/>
      <c r="MG38" s="9"/>
      <c r="MH38" s="9"/>
      <c r="MI38" s="9"/>
      <c r="MJ38" s="9"/>
      <c r="MK38" s="9"/>
      <c r="ML38" s="9"/>
      <c r="MM38" s="9"/>
      <c r="MN38" s="7"/>
      <c r="MO38" s="9"/>
      <c r="MP38" s="9"/>
      <c r="MQ38" s="9"/>
      <c r="MR38" s="7"/>
      <c r="MS38" s="9"/>
      <c r="MT38" s="7"/>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3"/>
      <c r="PY38" s="3"/>
      <c r="PZ38" s="3"/>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row>
    <row r="39" spans="1:743" x14ac:dyDescent="0.25">
      <c r="A39" s="46" t="s">
        <v>114</v>
      </c>
      <c r="B39" s="29">
        <f t="shared" si="0"/>
        <v>3540919.55</v>
      </c>
      <c r="C39" s="29">
        <f t="shared" si="1"/>
        <v>2704579.46</v>
      </c>
      <c r="D39" s="21">
        <f t="shared" si="2"/>
        <v>2706320.06</v>
      </c>
      <c r="E39" s="21">
        <f t="shared" si="3"/>
        <v>2029742.06</v>
      </c>
      <c r="F39" s="23">
        <v>1899400</v>
      </c>
      <c r="G39" s="40">
        <v>1424551</v>
      </c>
      <c r="H39" s="118"/>
      <c r="I39" s="23">
        <v>806920.06</v>
      </c>
      <c r="J39" s="39">
        <v>605191.06000000006</v>
      </c>
      <c r="K39" s="118"/>
      <c r="L39" s="39"/>
      <c r="M39" s="39"/>
      <c r="N39" s="147"/>
      <c r="O39" s="29">
        <f t="shared" si="4"/>
        <v>719199.49</v>
      </c>
      <c r="P39" s="29">
        <f t="shared" si="5"/>
        <v>595784.48</v>
      </c>
      <c r="Q39" s="23"/>
      <c r="R39" s="23"/>
      <c r="S39" s="118"/>
      <c r="T39" s="23"/>
      <c r="U39" s="23"/>
      <c r="V39" s="118"/>
      <c r="W39" s="23"/>
      <c r="X39" s="23"/>
      <c r="Y39" s="118"/>
      <c r="Z39" s="23"/>
      <c r="AA39" s="23"/>
      <c r="AB39" s="118"/>
      <c r="AC39" s="28"/>
      <c r="AD39" s="28"/>
      <c r="AE39" s="121"/>
      <c r="AF39" s="23"/>
      <c r="AG39" s="23"/>
      <c r="AH39" s="118"/>
      <c r="AI39" s="23"/>
      <c r="AJ39" s="23"/>
      <c r="AK39" s="118"/>
      <c r="AL39" s="23"/>
      <c r="AM39" s="23"/>
      <c r="AN39" s="118"/>
      <c r="AO39" s="23"/>
      <c r="AP39" s="27"/>
      <c r="AQ39" s="118"/>
      <c r="AR39" s="28"/>
      <c r="AS39" s="28"/>
      <c r="AT39" s="118"/>
      <c r="AU39" s="28"/>
      <c r="AV39" s="28"/>
      <c r="AW39" s="118"/>
      <c r="AX39" s="28"/>
      <c r="AY39" s="28"/>
      <c r="AZ39" s="118"/>
      <c r="BA39" s="23"/>
      <c r="BB39" s="23"/>
      <c r="BC39" s="118"/>
      <c r="BD39" s="23"/>
      <c r="BE39" s="23"/>
      <c r="BF39" s="118"/>
      <c r="BG39" s="23"/>
      <c r="BH39" s="23"/>
      <c r="BI39" s="118"/>
      <c r="BJ39" s="38"/>
      <c r="BK39" s="23"/>
      <c r="BL39" s="118"/>
      <c r="BM39" s="23"/>
      <c r="BN39" s="27"/>
      <c r="BO39" s="118"/>
      <c r="BP39" s="23"/>
      <c r="BQ39" s="27"/>
      <c r="BR39" s="118"/>
      <c r="BS39" s="23"/>
      <c r="BT39" s="27"/>
      <c r="BU39" s="118"/>
      <c r="BV39" s="23"/>
      <c r="BW39" s="23"/>
      <c r="BX39" s="118"/>
      <c r="BY39" s="23"/>
      <c r="BZ39" s="27"/>
      <c r="CA39" s="118"/>
      <c r="CB39" s="31"/>
      <c r="CC39" s="31"/>
      <c r="CD39" s="118"/>
      <c r="CE39" s="23"/>
      <c r="CF39" s="23"/>
      <c r="CG39" s="118"/>
      <c r="CH39" s="28">
        <v>75050</v>
      </c>
      <c r="CI39" s="28">
        <v>0</v>
      </c>
      <c r="CJ39" s="118"/>
      <c r="CK39" s="23"/>
      <c r="CL39" s="27"/>
      <c r="CM39" s="118"/>
      <c r="CN39" s="23"/>
      <c r="CO39" s="27"/>
      <c r="CP39" s="118"/>
      <c r="CQ39" s="28"/>
      <c r="CR39" s="28"/>
      <c r="CS39" s="118"/>
      <c r="CT39" s="28"/>
      <c r="CU39" s="28"/>
      <c r="CV39" s="118"/>
      <c r="CW39" s="23"/>
      <c r="CX39" s="27"/>
      <c r="CY39" s="118"/>
      <c r="CZ39" s="28"/>
      <c r="DA39" s="28"/>
      <c r="DB39" s="118"/>
      <c r="DC39" s="23">
        <v>350688.49</v>
      </c>
      <c r="DD39" s="23">
        <v>350688.48</v>
      </c>
      <c r="DE39" s="118"/>
      <c r="DF39" s="23"/>
      <c r="DG39" s="23"/>
      <c r="DH39" s="118"/>
      <c r="DI39" s="23"/>
      <c r="DJ39" s="27"/>
      <c r="DK39" s="118"/>
      <c r="DL39" s="27"/>
      <c r="DM39" s="27"/>
      <c r="DN39" s="140"/>
      <c r="DO39" s="27"/>
      <c r="DP39" s="27"/>
      <c r="DQ39" s="132"/>
      <c r="DR39" s="23"/>
      <c r="DS39" s="23"/>
      <c r="DT39" s="118"/>
      <c r="DU39" s="23"/>
      <c r="DV39" s="27"/>
      <c r="DW39" s="118"/>
      <c r="DX39" s="23"/>
      <c r="DY39" s="27"/>
      <c r="DZ39" s="118"/>
      <c r="EA39" s="23"/>
      <c r="EB39" s="23"/>
      <c r="EC39" s="115"/>
      <c r="ED39" s="23"/>
      <c r="EE39" s="23"/>
      <c r="EF39" s="118"/>
      <c r="EG39" s="23"/>
      <c r="EH39" s="23"/>
      <c r="EI39" s="118"/>
      <c r="EJ39" s="23"/>
      <c r="EK39" s="27"/>
      <c r="EL39" s="118"/>
      <c r="EM39" s="27"/>
      <c r="EN39" s="27"/>
      <c r="EO39" s="118"/>
      <c r="EP39" s="23"/>
      <c r="EQ39" s="27"/>
      <c r="ER39" s="115"/>
      <c r="ES39" s="28"/>
      <c r="ET39" s="28"/>
      <c r="EU39" s="118"/>
      <c r="EV39" s="27"/>
      <c r="EW39" s="27"/>
      <c r="EX39" s="118"/>
      <c r="EY39" s="23"/>
      <c r="EZ39" s="23"/>
      <c r="FA39" s="118"/>
      <c r="FB39" s="23">
        <v>193461</v>
      </c>
      <c r="FC39" s="27">
        <v>145096</v>
      </c>
      <c r="FD39" s="118"/>
      <c r="FE39" s="23"/>
      <c r="FF39" s="23"/>
      <c r="FG39" s="115"/>
      <c r="FH39" s="23"/>
      <c r="FI39" s="23"/>
      <c r="FJ39" s="118"/>
      <c r="FK39" s="23"/>
      <c r="FL39" s="23"/>
      <c r="FM39" s="115"/>
      <c r="FN39" s="31"/>
      <c r="FO39" s="31"/>
      <c r="FP39" s="118"/>
      <c r="FQ39" s="23"/>
      <c r="FR39" s="23"/>
      <c r="FS39" s="115"/>
      <c r="FT39" s="23"/>
      <c r="FU39" s="23"/>
      <c r="FV39" s="115"/>
      <c r="FW39" s="23"/>
      <c r="FX39" s="23"/>
      <c r="FY39" s="115"/>
      <c r="FZ39" s="27">
        <v>100000</v>
      </c>
      <c r="GA39" s="27">
        <v>100000</v>
      </c>
      <c r="GB39" s="115"/>
      <c r="GC39" s="31"/>
      <c r="GD39" s="31"/>
      <c r="GE39" s="118"/>
      <c r="GF39" s="35"/>
      <c r="GG39" s="34"/>
      <c r="GH39" s="115"/>
      <c r="GI39" s="23"/>
      <c r="GJ39" s="23"/>
      <c r="GK39" s="115"/>
      <c r="GL39" s="31"/>
      <c r="GM39" s="31"/>
      <c r="GN39" s="118"/>
      <c r="GO39" s="23"/>
      <c r="GP39" s="23"/>
      <c r="GQ39" s="115"/>
      <c r="GR39" s="23"/>
      <c r="GS39" s="27"/>
      <c r="GT39" s="115"/>
      <c r="GU39" s="23"/>
      <c r="GV39" s="23"/>
      <c r="GW39" s="118"/>
      <c r="GX39" s="31"/>
      <c r="GY39" s="31"/>
      <c r="GZ39" s="118"/>
      <c r="HA39" s="23"/>
      <c r="HB39" s="27"/>
      <c r="HC39" s="137"/>
      <c r="HD39" s="33"/>
      <c r="HE39" s="33"/>
      <c r="HF39" s="121"/>
      <c r="HG39" s="32"/>
      <c r="HH39" s="32"/>
      <c r="HI39" s="118"/>
      <c r="HJ39" s="28"/>
      <c r="HK39" s="28"/>
      <c r="HL39" s="118"/>
      <c r="HM39" s="23"/>
      <c r="HN39" s="23"/>
      <c r="HO39" s="118"/>
      <c r="HP39" s="23"/>
      <c r="HQ39" s="23"/>
      <c r="HR39" s="115"/>
      <c r="HS39" s="23"/>
      <c r="HT39" s="23"/>
      <c r="HU39" s="118"/>
      <c r="HV39" s="31"/>
      <c r="HW39" s="31"/>
      <c r="HX39" s="118"/>
      <c r="HY39" s="31"/>
      <c r="HZ39" s="31"/>
      <c r="IA39" s="118"/>
      <c r="IB39" s="23"/>
      <c r="IC39" s="27"/>
      <c r="ID39" s="132"/>
      <c r="IE39" s="23"/>
      <c r="IF39" s="27"/>
      <c r="IG39" s="134"/>
      <c r="IH39" s="23"/>
      <c r="II39" s="23"/>
      <c r="IJ39" s="132"/>
      <c r="IK39" s="30">
        <f t="shared" si="6"/>
        <v>115400</v>
      </c>
      <c r="IL39" s="30">
        <f t="shared" si="7"/>
        <v>79052.92</v>
      </c>
      <c r="IM39" s="23"/>
      <c r="IN39" s="23"/>
      <c r="IO39" s="115"/>
      <c r="IP39" s="23"/>
      <c r="IQ39" s="27"/>
      <c r="IR39" s="115"/>
      <c r="IS39" s="23"/>
      <c r="IT39" s="27"/>
      <c r="IU39" s="115"/>
      <c r="IV39" s="23"/>
      <c r="IW39" s="23"/>
      <c r="IX39" s="115"/>
      <c r="IY39" s="23"/>
      <c r="IZ39" s="23"/>
      <c r="JA39" s="115"/>
      <c r="JB39" s="23"/>
      <c r="JC39" s="23"/>
      <c r="JD39" s="115"/>
      <c r="JE39" s="23"/>
      <c r="JF39" s="23"/>
      <c r="JG39" s="115"/>
      <c r="JH39" s="23"/>
      <c r="JI39" s="27"/>
      <c r="JJ39" s="115"/>
      <c r="JK39" s="23"/>
      <c r="JL39" s="23"/>
      <c r="JM39" s="115"/>
      <c r="JN39" s="23"/>
      <c r="JO39" s="23"/>
      <c r="JP39" s="115"/>
      <c r="JQ39" s="23"/>
      <c r="JR39" s="23"/>
      <c r="JS39" s="115"/>
      <c r="JT39" s="23"/>
      <c r="JU39" s="23"/>
      <c r="JV39" s="115"/>
      <c r="JW39" s="23"/>
      <c r="JX39" s="23"/>
      <c r="JY39" s="115"/>
      <c r="JZ39" s="23"/>
      <c r="KA39" s="27"/>
      <c r="KB39" s="115"/>
      <c r="KC39" s="23">
        <v>115400</v>
      </c>
      <c r="KD39" s="23">
        <v>79052.92</v>
      </c>
      <c r="KE39" s="115"/>
      <c r="KF39" s="23"/>
      <c r="KG39" s="23"/>
      <c r="KH39" s="115"/>
      <c r="KI39" s="29">
        <f t="shared" si="8"/>
        <v>0</v>
      </c>
      <c r="KJ39" s="29">
        <f t="shared" si="9"/>
        <v>0</v>
      </c>
      <c r="KK39" s="27"/>
      <c r="KL39" s="27"/>
      <c r="KM39" s="121"/>
      <c r="KN39" s="27"/>
      <c r="KO39" s="27"/>
      <c r="KP39" s="115"/>
      <c r="KQ39" s="28"/>
      <c r="KR39" s="28"/>
      <c r="KS39" s="118"/>
      <c r="KT39" s="27"/>
      <c r="KU39" s="27"/>
      <c r="KV39" s="121"/>
      <c r="KW39" s="26"/>
      <c r="KX39" s="26"/>
      <c r="KY39" s="121"/>
      <c r="KZ39" s="24"/>
      <c r="LA39" s="24"/>
      <c r="LB39" s="121"/>
      <c r="LC39" s="24"/>
      <c r="LD39" s="24"/>
      <c r="LE39" s="121"/>
      <c r="LF39" s="23"/>
      <c r="LG39" s="27"/>
      <c r="LH39" s="118"/>
      <c r="LI39" s="23"/>
      <c r="LJ39" s="27"/>
      <c r="LK39" s="121"/>
      <c r="LL39" s="25"/>
      <c r="LM39" s="25"/>
      <c r="LN39" s="121"/>
      <c r="LO39" s="27"/>
      <c r="LP39" s="27"/>
      <c r="LQ39" s="121"/>
      <c r="LR39" s="24"/>
      <c r="LS39" s="24"/>
      <c r="LT39" s="121"/>
      <c r="LU39" s="27"/>
      <c r="LV39" s="27"/>
      <c r="LW39" s="121"/>
      <c r="LX39" s="23"/>
      <c r="LY39" s="23"/>
      <c r="LZ39" s="130"/>
      <c r="MA39" s="9"/>
      <c r="MB39" s="9"/>
      <c r="MC39" s="9"/>
      <c r="MD39" s="7"/>
      <c r="ME39" s="7"/>
      <c r="MF39" s="9"/>
      <c r="MG39" s="9"/>
      <c r="MH39" s="9"/>
      <c r="MI39" s="9"/>
      <c r="MJ39" s="9"/>
      <c r="MK39" s="9"/>
      <c r="ML39" s="9"/>
      <c r="MM39" s="9"/>
      <c r="MN39" s="7"/>
      <c r="MO39" s="9"/>
      <c r="MP39" s="9"/>
      <c r="MQ39" s="9"/>
      <c r="MR39" s="7"/>
      <c r="MS39" s="9"/>
      <c r="MT39" s="7"/>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3"/>
      <c r="PY39" s="3"/>
      <c r="PZ39" s="3"/>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row>
    <row r="40" spans="1:743" x14ac:dyDescent="0.25">
      <c r="A40" s="45" t="s">
        <v>113</v>
      </c>
      <c r="B40" s="29">
        <f t="shared" si="0"/>
        <v>995869469.08999991</v>
      </c>
      <c r="C40" s="29">
        <f t="shared" si="1"/>
        <v>569425900.57000005</v>
      </c>
      <c r="D40" s="21">
        <f t="shared" si="2"/>
        <v>201218055.42000002</v>
      </c>
      <c r="E40" s="21">
        <f t="shared" si="3"/>
        <v>152308227.42000002</v>
      </c>
      <c r="F40" s="23">
        <v>151584200</v>
      </c>
      <c r="G40" s="40">
        <v>113688152</v>
      </c>
      <c r="H40" s="118"/>
      <c r="I40" s="23">
        <f>5578725
+44055130.42</f>
        <v>49633855.420000002</v>
      </c>
      <c r="J40" s="39">
        <v>38620075.420000002</v>
      </c>
      <c r="K40" s="118"/>
      <c r="L40" s="39"/>
      <c r="M40" s="39"/>
      <c r="N40" s="147"/>
      <c r="O40" s="29">
        <f t="shared" si="4"/>
        <v>360524711.86999995</v>
      </c>
      <c r="P40" s="29">
        <f t="shared" si="5"/>
        <v>110991899.53</v>
      </c>
      <c r="Q40" s="23"/>
      <c r="R40" s="23"/>
      <c r="S40" s="118"/>
      <c r="T40" s="23"/>
      <c r="U40" s="23"/>
      <c r="V40" s="118"/>
      <c r="W40" s="23"/>
      <c r="X40" s="23"/>
      <c r="Y40" s="118"/>
      <c r="Z40" s="23"/>
      <c r="AA40" s="23"/>
      <c r="AB40" s="118"/>
      <c r="AC40" s="28"/>
      <c r="AD40" s="28"/>
      <c r="AE40" s="121"/>
      <c r="AF40" s="23">
        <v>1122780.99</v>
      </c>
      <c r="AG40" s="23">
        <v>786100</v>
      </c>
      <c r="AH40" s="118"/>
      <c r="AI40" s="23"/>
      <c r="AJ40" s="23"/>
      <c r="AK40" s="118"/>
      <c r="AL40" s="23"/>
      <c r="AM40" s="23"/>
      <c r="AN40" s="118"/>
      <c r="AO40" s="23">
        <v>2860000</v>
      </c>
      <c r="AP40" s="27">
        <v>2860000</v>
      </c>
      <c r="AQ40" s="118"/>
      <c r="AR40" s="28"/>
      <c r="AS40" s="28"/>
      <c r="AT40" s="118"/>
      <c r="AU40" s="28"/>
      <c r="AV40" s="28"/>
      <c r="AW40" s="118"/>
      <c r="AX40" s="28"/>
      <c r="AY40" s="28"/>
      <c r="AZ40" s="118"/>
      <c r="BA40" s="44">
        <v>12000000</v>
      </c>
      <c r="BB40" s="23">
        <v>10105614.17</v>
      </c>
      <c r="BC40" s="118"/>
      <c r="BD40" s="23">
        <v>20886059.27</v>
      </c>
      <c r="BE40" s="23">
        <v>11314405.289999999</v>
      </c>
      <c r="BF40" s="118"/>
      <c r="BG40" s="23">
        <v>878850</v>
      </c>
      <c r="BH40" s="23">
        <v>878850</v>
      </c>
      <c r="BI40" s="118"/>
      <c r="BJ40" s="38"/>
      <c r="BK40" s="23"/>
      <c r="BL40" s="118"/>
      <c r="BM40" s="23"/>
      <c r="BN40" s="27"/>
      <c r="BO40" s="118"/>
      <c r="BP40" s="23"/>
      <c r="BQ40" s="27"/>
      <c r="BR40" s="118"/>
      <c r="BS40" s="23"/>
      <c r="BT40" s="27"/>
      <c r="BU40" s="118"/>
      <c r="BV40" s="23"/>
      <c r="BW40" s="23"/>
      <c r="BX40" s="118"/>
      <c r="BY40" s="23">
        <v>47863171.219999999</v>
      </c>
      <c r="BZ40" s="27">
        <v>36872152.630000003</v>
      </c>
      <c r="CA40" s="118"/>
      <c r="CB40" s="31"/>
      <c r="CC40" s="31"/>
      <c r="CD40" s="118"/>
      <c r="CE40" s="23"/>
      <c r="CF40" s="23"/>
      <c r="CG40" s="118"/>
      <c r="CH40" s="28"/>
      <c r="CI40" s="28"/>
      <c r="CJ40" s="118"/>
      <c r="CK40" s="23">
        <v>240875.01</v>
      </c>
      <c r="CL40" s="27">
        <v>0</v>
      </c>
      <c r="CM40" s="118"/>
      <c r="CN40" s="23"/>
      <c r="CO40" s="27"/>
      <c r="CP40" s="118"/>
      <c r="CQ40" s="28"/>
      <c r="CR40" s="28"/>
      <c r="CS40" s="118"/>
      <c r="CT40" s="28">
        <v>887419.35</v>
      </c>
      <c r="CU40" s="28">
        <v>887419.35</v>
      </c>
      <c r="CV40" s="118"/>
      <c r="CW40" s="23"/>
      <c r="CX40" s="27"/>
      <c r="CY40" s="118"/>
      <c r="CZ40" s="28"/>
      <c r="DA40" s="28"/>
      <c r="DB40" s="118"/>
      <c r="DC40" s="23"/>
      <c r="DD40" s="23"/>
      <c r="DE40" s="118"/>
      <c r="DF40" s="23"/>
      <c r="DG40" s="23"/>
      <c r="DH40" s="118"/>
      <c r="DI40" s="23"/>
      <c r="DJ40" s="27"/>
      <c r="DK40" s="118"/>
      <c r="DL40" s="27">
        <v>1623674.24</v>
      </c>
      <c r="DM40" s="27">
        <v>1623674.24</v>
      </c>
      <c r="DN40" s="140"/>
      <c r="DO40" s="44">
        <v>2769250</v>
      </c>
      <c r="DP40" s="27">
        <v>0</v>
      </c>
      <c r="DQ40" s="132"/>
      <c r="DR40" s="23"/>
      <c r="DS40" s="23"/>
      <c r="DT40" s="118"/>
      <c r="DU40" s="23">
        <v>2474788.71</v>
      </c>
      <c r="DV40" s="27">
        <v>1182094.1000000001</v>
      </c>
      <c r="DW40" s="118"/>
      <c r="DX40" s="23">
        <v>59527741.950000003</v>
      </c>
      <c r="DY40" s="27">
        <v>32588403.02</v>
      </c>
      <c r="DZ40" s="118"/>
      <c r="EA40" s="23"/>
      <c r="EB40" s="23"/>
      <c r="EC40" s="115"/>
      <c r="ED40" s="23"/>
      <c r="EE40" s="23"/>
      <c r="EF40" s="118"/>
      <c r="EG40" s="23"/>
      <c r="EH40" s="23"/>
      <c r="EI40" s="118"/>
      <c r="EJ40" s="23"/>
      <c r="EK40" s="27"/>
      <c r="EL40" s="118"/>
      <c r="EM40" s="27">
        <v>107526.88</v>
      </c>
      <c r="EN40" s="27">
        <v>107526.88</v>
      </c>
      <c r="EO40" s="118"/>
      <c r="EP40" s="23">
        <v>53763.44</v>
      </c>
      <c r="EQ40" s="27">
        <v>53763.44</v>
      </c>
      <c r="ER40" s="115"/>
      <c r="ES40" s="28"/>
      <c r="ET40" s="28"/>
      <c r="EU40" s="118"/>
      <c r="EV40" s="27">
        <v>137947</v>
      </c>
      <c r="EW40" s="27">
        <v>137947</v>
      </c>
      <c r="EX40" s="118"/>
      <c r="EY40" s="23">
        <v>757569.89</v>
      </c>
      <c r="EZ40" s="23">
        <v>757569.89</v>
      </c>
      <c r="FA40" s="118"/>
      <c r="FB40" s="23">
        <v>11897855</v>
      </c>
      <c r="FC40" s="27">
        <v>8923380</v>
      </c>
      <c r="FD40" s="118"/>
      <c r="FE40" s="23"/>
      <c r="FF40" s="23"/>
      <c r="FG40" s="115"/>
      <c r="FH40" s="23"/>
      <c r="FI40" s="23"/>
      <c r="FJ40" s="118"/>
      <c r="FK40" s="47"/>
      <c r="FL40" s="23"/>
      <c r="FM40" s="115"/>
      <c r="FN40" s="31"/>
      <c r="FO40" s="31"/>
      <c r="FP40" s="118"/>
      <c r="FQ40" s="23">
        <v>1913000</v>
      </c>
      <c r="FR40" s="23">
        <v>1912999.52</v>
      </c>
      <c r="FS40" s="115"/>
      <c r="FT40" s="23"/>
      <c r="FU40" s="23"/>
      <c r="FV40" s="115"/>
      <c r="FW40" s="23"/>
      <c r="FX40" s="23"/>
      <c r="FY40" s="115"/>
      <c r="FZ40" s="27"/>
      <c r="GA40" s="27"/>
      <c r="GB40" s="115"/>
      <c r="GC40" s="31"/>
      <c r="GD40" s="31"/>
      <c r="GE40" s="118"/>
      <c r="GF40" s="35"/>
      <c r="GG40" s="34"/>
      <c r="GH40" s="115"/>
      <c r="GI40" s="23"/>
      <c r="GJ40" s="23"/>
      <c r="GK40" s="115"/>
      <c r="GL40" s="31"/>
      <c r="GM40" s="31"/>
      <c r="GN40" s="118"/>
      <c r="GO40" s="23"/>
      <c r="GP40" s="23"/>
      <c r="GQ40" s="115"/>
      <c r="GR40" s="23"/>
      <c r="GS40" s="27"/>
      <c r="GT40" s="115"/>
      <c r="GU40" s="23"/>
      <c r="GV40" s="23"/>
      <c r="GW40" s="118"/>
      <c r="GX40" s="31"/>
      <c r="GY40" s="31"/>
      <c r="GZ40" s="118"/>
      <c r="HA40" s="23"/>
      <c r="HB40" s="27"/>
      <c r="HC40" s="137"/>
      <c r="HD40" s="33"/>
      <c r="HE40" s="33"/>
      <c r="HF40" s="121"/>
      <c r="HG40" s="32"/>
      <c r="HH40" s="32"/>
      <c r="HI40" s="118"/>
      <c r="HJ40" s="28"/>
      <c r="HK40" s="28"/>
      <c r="HL40" s="118"/>
      <c r="HM40" s="23"/>
      <c r="HN40" s="23"/>
      <c r="HO40" s="118"/>
      <c r="HP40" s="23">
        <v>189925151.52000001</v>
      </c>
      <c r="HQ40" s="23">
        <v>0</v>
      </c>
      <c r="HR40" s="115"/>
      <c r="HS40" s="23">
        <v>2597287.4</v>
      </c>
      <c r="HT40" s="23">
        <v>0</v>
      </c>
      <c r="HU40" s="118"/>
      <c r="HV40" s="31"/>
      <c r="HW40" s="31"/>
      <c r="HX40" s="118"/>
      <c r="HY40" s="31"/>
      <c r="HZ40" s="31"/>
      <c r="IA40" s="118"/>
      <c r="IB40" s="23"/>
      <c r="IC40" s="27"/>
      <c r="ID40" s="132"/>
      <c r="IE40" s="23"/>
      <c r="IF40" s="27"/>
      <c r="IG40" s="134"/>
      <c r="IH40" s="23"/>
      <c r="II40" s="23"/>
      <c r="IJ40" s="132"/>
      <c r="IK40" s="30">
        <f t="shared" si="6"/>
        <v>417711384.62</v>
      </c>
      <c r="IL40" s="30">
        <f t="shared" si="7"/>
        <v>295336884.43000001</v>
      </c>
      <c r="IM40" s="23">
        <v>304998962</v>
      </c>
      <c r="IN40" s="23">
        <v>216301300</v>
      </c>
      <c r="IO40" s="115"/>
      <c r="IP40" s="42"/>
      <c r="IQ40" s="27"/>
      <c r="IR40" s="115"/>
      <c r="IS40" s="42">
        <v>91669440</v>
      </c>
      <c r="IT40" s="27">
        <v>65010700</v>
      </c>
      <c r="IU40" s="115"/>
      <c r="IV40" s="23"/>
      <c r="IW40" s="23"/>
      <c r="IX40" s="115"/>
      <c r="IY40" s="47">
        <v>2428367.04</v>
      </c>
      <c r="IZ40" s="23">
        <v>204751.96</v>
      </c>
      <c r="JA40" s="115"/>
      <c r="JB40" s="23">
        <v>214455</v>
      </c>
      <c r="JC40" s="23">
        <v>107227.5</v>
      </c>
      <c r="JD40" s="115"/>
      <c r="JE40" s="23">
        <v>189252</v>
      </c>
      <c r="JF40" s="23">
        <v>141939</v>
      </c>
      <c r="JG40" s="115"/>
      <c r="JH40" s="23">
        <v>1844343.81</v>
      </c>
      <c r="JI40" s="27">
        <v>640519.17000000004</v>
      </c>
      <c r="JJ40" s="115"/>
      <c r="JK40" s="23">
        <v>13505314.68</v>
      </c>
      <c r="JL40" s="23">
        <v>11185780.970000001</v>
      </c>
      <c r="JM40" s="115"/>
      <c r="JN40" s="23">
        <v>87885</v>
      </c>
      <c r="JO40" s="23">
        <v>87885</v>
      </c>
      <c r="JP40" s="115"/>
      <c r="JQ40" s="23">
        <v>18682.5</v>
      </c>
      <c r="JR40" s="23">
        <v>0</v>
      </c>
      <c r="JS40" s="115"/>
      <c r="JT40" s="23">
        <v>1148961.8</v>
      </c>
      <c r="JU40" s="23">
        <v>718361.8</v>
      </c>
      <c r="JV40" s="115"/>
      <c r="JW40" s="23">
        <v>1403239.2</v>
      </c>
      <c r="JX40" s="23">
        <v>814945.03</v>
      </c>
      <c r="JY40" s="115"/>
      <c r="JZ40" s="23">
        <v>78970.5</v>
      </c>
      <c r="KA40" s="27">
        <v>0</v>
      </c>
      <c r="KB40" s="115"/>
      <c r="KC40" s="23"/>
      <c r="KD40" s="23"/>
      <c r="KE40" s="115"/>
      <c r="KF40" s="23">
        <v>123511.09</v>
      </c>
      <c r="KG40" s="23">
        <v>123474</v>
      </c>
      <c r="KH40" s="115"/>
      <c r="KI40" s="29">
        <f t="shared" si="8"/>
        <v>16415317.18</v>
      </c>
      <c r="KJ40" s="29">
        <f t="shared" si="9"/>
        <v>10788889.189999999</v>
      </c>
      <c r="KK40" s="27">
        <v>498244.67</v>
      </c>
      <c r="KL40" s="27">
        <v>124561.15</v>
      </c>
      <c r="KM40" s="121"/>
      <c r="KN40" s="27">
        <v>13514760</v>
      </c>
      <c r="KO40" s="27">
        <v>10429020</v>
      </c>
      <c r="KP40" s="115"/>
      <c r="KQ40" s="28">
        <v>2402312.5099999998</v>
      </c>
      <c r="KR40" s="28">
        <v>235308.04</v>
      </c>
      <c r="KS40" s="118"/>
      <c r="KT40" s="27"/>
      <c r="KU40" s="27"/>
      <c r="KV40" s="121"/>
      <c r="KW40" s="26"/>
      <c r="KX40" s="26"/>
      <c r="KY40" s="121"/>
      <c r="KZ40" s="24"/>
      <c r="LA40" s="24"/>
      <c r="LB40" s="121"/>
      <c r="LC40" s="24"/>
      <c r="LD40" s="24"/>
      <c r="LE40" s="121"/>
      <c r="LF40" s="23"/>
      <c r="LG40" s="27"/>
      <c r="LH40" s="118"/>
      <c r="LI40" s="23"/>
      <c r="LJ40" s="27"/>
      <c r="LK40" s="121"/>
      <c r="LL40" s="25"/>
      <c r="LM40" s="25"/>
      <c r="LN40" s="121"/>
      <c r="LO40" s="27"/>
      <c r="LP40" s="27"/>
      <c r="LQ40" s="121"/>
      <c r="LR40" s="24"/>
      <c r="LS40" s="24"/>
      <c r="LT40" s="121"/>
      <c r="LU40" s="27"/>
      <c r="LV40" s="27"/>
      <c r="LW40" s="121"/>
      <c r="LX40" s="23"/>
      <c r="LY40" s="23"/>
      <c r="LZ40" s="130"/>
      <c r="MA40" s="9"/>
      <c r="MB40" s="9"/>
      <c r="MC40" s="9"/>
      <c r="MD40" s="7"/>
      <c r="ME40" s="7"/>
      <c r="MF40" s="9"/>
      <c r="MG40" s="9"/>
      <c r="MH40" s="9"/>
      <c r="MI40" s="9"/>
      <c r="MJ40" s="9"/>
      <c r="MK40" s="9"/>
      <c r="ML40" s="9"/>
      <c r="MM40" s="9"/>
      <c r="MN40" s="7"/>
      <c r="MO40" s="9"/>
      <c r="MP40" s="9"/>
      <c r="MQ40" s="9"/>
      <c r="MR40" s="7"/>
      <c r="MS40" s="9"/>
      <c r="MT40" s="7"/>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3"/>
      <c r="PY40" s="3"/>
      <c r="PZ40" s="3"/>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row>
    <row r="41" spans="1:743" x14ac:dyDescent="0.25">
      <c r="A41" s="46" t="s">
        <v>112</v>
      </c>
      <c r="B41" s="29">
        <f t="shared" ref="B41:B72" si="10">D41+O41+IK41+KI41</f>
        <v>7224308.6399999997</v>
      </c>
      <c r="C41" s="29">
        <f t="shared" ref="C41:C72" si="11">E41+P41+IL41+KJ41</f>
        <v>5739355.8099999996</v>
      </c>
      <c r="D41" s="21">
        <f t="shared" ref="D41:D72" si="12">F41+I41+L41</f>
        <v>5783998.3399999999</v>
      </c>
      <c r="E41" s="21">
        <f t="shared" ref="E41:E72" si="13">G41+J41+M41</f>
        <v>4338001.34</v>
      </c>
      <c r="F41" s="23">
        <v>5595400</v>
      </c>
      <c r="G41" s="40">
        <v>4196551</v>
      </c>
      <c r="H41" s="118"/>
      <c r="I41" s="23">
        <v>188598.34</v>
      </c>
      <c r="J41" s="54">
        <v>141450.34</v>
      </c>
      <c r="K41" s="118"/>
      <c r="L41" s="54"/>
      <c r="M41" s="54"/>
      <c r="N41" s="147"/>
      <c r="O41" s="29">
        <f t="shared" ref="O41:O72" si="14">Q41+T41+W41+Z41+AC41+AF41+AI41+AL41+AO41+AR41+AU41+AX41+BA41+BD41+BG41+BJ41+BM41+BP41+BS41+BV41+BY41+CE41+CH41+CK41+CN41+CT41+CW41+CZ41+DC41+DF41+DI41+DL41+DO41+DR41+DU41+DX41+EA41+ED41+EG41+EJ41+EM41+EP41+ES41+EV41+EY41+FB41+FE41+FH41+FK41+FQ41+FT41+FW41+FZ41+GC41+GF41+GI41+GL41+GO41+GR41+GU41+HA41+HG41+HJ41+HM41+HP41+HS41+IB41+IE41+IH41+CB41+CQ41+FN41+GX41+HD41+HV41+HY41</f>
        <v>1324910.3</v>
      </c>
      <c r="P41" s="29">
        <f t="shared" ref="P41:P72" si="15">R41+U41+X41+AA41+AD41+AG41+AJ41+AM41+AP41+AS41+AV41+AY41+BB41+BE41+BH41+BK41+BN41+BQ41+BT41+BW41+BZ41+CF41+CI41+CL41+CO41+CU41+CX41+DA41+DD41+DG41+DJ41+DM41+DP41+DS41+DV41+DY41+EB41+EE41+EH41+EK41+EN41+EQ41+ET41+EW41+EZ41+FC41+FF41+FI41+FL41+FR41+FU41+FX41+GA41+GD41+GG41+GJ41+GM41+GP41+GS41+GV41+HB41+HH41+HK41+HN41+HQ41+HT41+IC41+IF41+II41+CC41+CR41+FO41+GY41+HE41+HW41+HZ41</f>
        <v>1324910.3</v>
      </c>
      <c r="Q41" s="23"/>
      <c r="R41" s="23"/>
      <c r="S41" s="118"/>
      <c r="T41" s="23"/>
      <c r="U41" s="23"/>
      <c r="V41" s="118"/>
      <c r="W41" s="23"/>
      <c r="X41" s="23"/>
      <c r="Y41" s="118"/>
      <c r="Z41" s="23"/>
      <c r="AA41" s="23"/>
      <c r="AB41" s="118"/>
      <c r="AC41" s="28"/>
      <c r="AD41" s="28"/>
      <c r="AE41" s="121"/>
      <c r="AF41" s="23"/>
      <c r="AG41" s="23"/>
      <c r="AH41" s="118"/>
      <c r="AI41" s="23"/>
      <c r="AJ41" s="23"/>
      <c r="AK41" s="118"/>
      <c r="AL41" s="23"/>
      <c r="AM41" s="23"/>
      <c r="AN41" s="118"/>
      <c r="AO41" s="23"/>
      <c r="AP41" s="27"/>
      <c r="AQ41" s="118"/>
      <c r="AR41" s="28"/>
      <c r="AS41" s="28"/>
      <c r="AT41" s="118"/>
      <c r="AU41" s="28"/>
      <c r="AV41" s="28"/>
      <c r="AW41" s="118"/>
      <c r="AX41" s="28"/>
      <c r="AY41" s="28"/>
      <c r="AZ41" s="118"/>
      <c r="BA41" s="23"/>
      <c r="BB41" s="23"/>
      <c r="BC41" s="118"/>
      <c r="BD41" s="23"/>
      <c r="BE41" s="23"/>
      <c r="BF41" s="118"/>
      <c r="BG41" s="23"/>
      <c r="BH41" s="23"/>
      <c r="BI41" s="118"/>
      <c r="BJ41" s="38"/>
      <c r="BK41" s="23"/>
      <c r="BL41" s="118"/>
      <c r="BM41" s="23"/>
      <c r="BN41" s="27"/>
      <c r="BO41" s="118"/>
      <c r="BP41" s="23"/>
      <c r="BQ41" s="27"/>
      <c r="BR41" s="118"/>
      <c r="BS41" s="23"/>
      <c r="BT41" s="27"/>
      <c r="BU41" s="118"/>
      <c r="BV41" s="23"/>
      <c r="BW41" s="23"/>
      <c r="BX41" s="118"/>
      <c r="BY41" s="23"/>
      <c r="BZ41" s="27"/>
      <c r="CA41" s="118"/>
      <c r="CB41" s="31"/>
      <c r="CC41" s="31"/>
      <c r="CD41" s="118"/>
      <c r="CE41" s="23"/>
      <c r="CF41" s="23"/>
      <c r="CG41" s="118"/>
      <c r="CH41" s="28"/>
      <c r="CI41" s="28"/>
      <c r="CJ41" s="118"/>
      <c r="CK41" s="23"/>
      <c r="CL41" s="27"/>
      <c r="CM41" s="118"/>
      <c r="CN41" s="23"/>
      <c r="CO41" s="27"/>
      <c r="CP41" s="118"/>
      <c r="CQ41" s="28"/>
      <c r="CR41" s="28"/>
      <c r="CS41" s="118"/>
      <c r="CT41" s="28"/>
      <c r="CU41" s="28"/>
      <c r="CV41" s="118"/>
      <c r="CW41" s="23"/>
      <c r="CX41" s="27"/>
      <c r="CY41" s="118"/>
      <c r="CZ41" s="28"/>
      <c r="DA41" s="28"/>
      <c r="DB41" s="118"/>
      <c r="DC41" s="23">
        <f>424998.3+899912</f>
        <v>1324910.3</v>
      </c>
      <c r="DD41" s="23">
        <v>1324910.3</v>
      </c>
      <c r="DE41" s="118"/>
      <c r="DF41" s="23"/>
      <c r="DG41" s="23"/>
      <c r="DH41" s="118"/>
      <c r="DI41" s="23"/>
      <c r="DJ41" s="27"/>
      <c r="DK41" s="118"/>
      <c r="DL41" s="27"/>
      <c r="DM41" s="27"/>
      <c r="DN41" s="140"/>
      <c r="DO41" s="27"/>
      <c r="DP41" s="27"/>
      <c r="DQ41" s="132"/>
      <c r="DR41" s="23"/>
      <c r="DS41" s="23"/>
      <c r="DT41" s="118"/>
      <c r="DU41" s="23"/>
      <c r="DV41" s="27"/>
      <c r="DW41" s="118"/>
      <c r="DX41" s="23"/>
      <c r="DY41" s="27"/>
      <c r="DZ41" s="118"/>
      <c r="EA41" s="23"/>
      <c r="EB41" s="23"/>
      <c r="EC41" s="115"/>
      <c r="ED41" s="23"/>
      <c r="EE41" s="23"/>
      <c r="EF41" s="118"/>
      <c r="EG41" s="23"/>
      <c r="EH41" s="23"/>
      <c r="EI41" s="118"/>
      <c r="EJ41" s="23"/>
      <c r="EK41" s="27"/>
      <c r="EL41" s="118"/>
      <c r="EM41" s="27"/>
      <c r="EN41" s="27"/>
      <c r="EO41" s="118"/>
      <c r="EP41" s="23"/>
      <c r="EQ41" s="27"/>
      <c r="ER41" s="115"/>
      <c r="ES41" s="28"/>
      <c r="ET41" s="28"/>
      <c r="EU41" s="118"/>
      <c r="EV41" s="27"/>
      <c r="EW41" s="27"/>
      <c r="EX41" s="118"/>
      <c r="EY41" s="23"/>
      <c r="EZ41" s="23"/>
      <c r="FA41" s="118"/>
      <c r="FB41" s="23"/>
      <c r="FC41" s="27"/>
      <c r="FD41" s="118"/>
      <c r="FE41" s="23"/>
      <c r="FF41" s="23"/>
      <c r="FG41" s="115"/>
      <c r="FH41" s="23"/>
      <c r="FI41" s="23"/>
      <c r="FJ41" s="118"/>
      <c r="FK41" s="23"/>
      <c r="FL41" s="23"/>
      <c r="FM41" s="115"/>
      <c r="FN41" s="31"/>
      <c r="FO41" s="31"/>
      <c r="FP41" s="118"/>
      <c r="FQ41" s="23"/>
      <c r="FR41" s="23"/>
      <c r="FS41" s="115"/>
      <c r="FT41" s="23"/>
      <c r="FU41" s="23"/>
      <c r="FV41" s="115"/>
      <c r="FW41" s="23"/>
      <c r="FX41" s="23"/>
      <c r="FY41" s="115"/>
      <c r="FZ41" s="27"/>
      <c r="GA41" s="27"/>
      <c r="GB41" s="115"/>
      <c r="GC41" s="31"/>
      <c r="GD41" s="31"/>
      <c r="GE41" s="118"/>
      <c r="GF41" s="35"/>
      <c r="GG41" s="34"/>
      <c r="GH41" s="115"/>
      <c r="GI41" s="23"/>
      <c r="GJ41" s="23"/>
      <c r="GK41" s="115"/>
      <c r="GL41" s="31"/>
      <c r="GM41" s="31"/>
      <c r="GN41" s="118"/>
      <c r="GO41" s="23"/>
      <c r="GP41" s="23"/>
      <c r="GQ41" s="115"/>
      <c r="GR41" s="23"/>
      <c r="GS41" s="27"/>
      <c r="GT41" s="115"/>
      <c r="GU41" s="23"/>
      <c r="GV41" s="23"/>
      <c r="GW41" s="118"/>
      <c r="GX41" s="31"/>
      <c r="GY41" s="31"/>
      <c r="GZ41" s="118"/>
      <c r="HA41" s="23"/>
      <c r="HB41" s="27"/>
      <c r="HC41" s="137"/>
      <c r="HD41" s="33"/>
      <c r="HE41" s="33"/>
      <c r="HF41" s="121"/>
      <c r="HG41" s="32"/>
      <c r="HH41" s="32"/>
      <c r="HI41" s="118"/>
      <c r="HJ41" s="28"/>
      <c r="HK41" s="28"/>
      <c r="HL41" s="118"/>
      <c r="HM41" s="23"/>
      <c r="HN41" s="23"/>
      <c r="HO41" s="118"/>
      <c r="HP41" s="23"/>
      <c r="HQ41" s="23"/>
      <c r="HR41" s="115"/>
      <c r="HS41" s="23"/>
      <c r="HT41" s="23"/>
      <c r="HU41" s="118"/>
      <c r="HV41" s="31"/>
      <c r="HW41" s="31"/>
      <c r="HX41" s="118"/>
      <c r="HY41" s="31"/>
      <c r="HZ41" s="31"/>
      <c r="IA41" s="118"/>
      <c r="IB41" s="23"/>
      <c r="IC41" s="27"/>
      <c r="ID41" s="132"/>
      <c r="IE41" s="23"/>
      <c r="IF41" s="27"/>
      <c r="IG41" s="134"/>
      <c r="IH41" s="23"/>
      <c r="II41" s="23"/>
      <c r="IJ41" s="132"/>
      <c r="IK41" s="30">
        <f t="shared" ref="IK41:IK72" si="16">IM41+IP41+IS41+IV41+IY41+JB41+JE41+JH41+JK41+JN41+JQ41+JT41+JW41+JZ41+KC41+KF41</f>
        <v>115400</v>
      </c>
      <c r="IL41" s="30">
        <f t="shared" ref="IL41:IL72" si="17">IN41+IQ41+IT41+IW41+IZ41+JC41+JF41+JI41+JL41+JO41+JR41+JU41+JX41+KA41+KD41+KG41</f>
        <v>76444.17</v>
      </c>
      <c r="IM41" s="23"/>
      <c r="IN41" s="23"/>
      <c r="IO41" s="115"/>
      <c r="IP41" s="23"/>
      <c r="IQ41" s="27"/>
      <c r="IR41" s="115"/>
      <c r="IS41" s="23"/>
      <c r="IT41" s="27"/>
      <c r="IU41" s="115"/>
      <c r="IV41" s="23"/>
      <c r="IW41" s="23"/>
      <c r="IX41" s="115"/>
      <c r="IY41" s="23"/>
      <c r="IZ41" s="23"/>
      <c r="JA41" s="115"/>
      <c r="JB41" s="23"/>
      <c r="JC41" s="23"/>
      <c r="JD41" s="115"/>
      <c r="JE41" s="23"/>
      <c r="JF41" s="23"/>
      <c r="JG41" s="115"/>
      <c r="JH41" s="23"/>
      <c r="JI41" s="27"/>
      <c r="JJ41" s="115"/>
      <c r="JK41" s="23"/>
      <c r="JL41" s="23"/>
      <c r="JM41" s="115"/>
      <c r="JN41" s="23"/>
      <c r="JO41" s="23"/>
      <c r="JP41" s="115"/>
      <c r="JQ41" s="23"/>
      <c r="JR41" s="23"/>
      <c r="JS41" s="115"/>
      <c r="JT41" s="23"/>
      <c r="JU41" s="23"/>
      <c r="JV41" s="115"/>
      <c r="JW41" s="23"/>
      <c r="JX41" s="23"/>
      <c r="JY41" s="115"/>
      <c r="JZ41" s="23"/>
      <c r="KA41" s="27"/>
      <c r="KB41" s="115"/>
      <c r="KC41" s="23">
        <v>115400</v>
      </c>
      <c r="KD41" s="23">
        <v>76444.17</v>
      </c>
      <c r="KE41" s="115"/>
      <c r="KF41" s="23"/>
      <c r="KG41" s="23"/>
      <c r="KH41" s="115"/>
      <c r="KI41" s="29">
        <f t="shared" ref="KI41:KI72" si="18">KK41+KN41+KQ41+KT41+KW41+KZ41+LC41+LF41+LI41+LL41+LO41+LR41+LU41+LX41</f>
        <v>0</v>
      </c>
      <c r="KJ41" s="29">
        <f t="shared" ref="KJ41:KJ72" si="19">KL41+KO41+KR41+KU41+KX41+LG41+LJ41+LM41+LP41+LV41+LY41+LA41+LD41+LS41</f>
        <v>0</v>
      </c>
      <c r="KK41" s="27"/>
      <c r="KL41" s="27"/>
      <c r="KM41" s="121"/>
      <c r="KN41" s="27"/>
      <c r="KO41" s="27"/>
      <c r="KP41" s="115"/>
      <c r="KQ41" s="28"/>
      <c r="KR41" s="28"/>
      <c r="KS41" s="118"/>
      <c r="KT41" s="27"/>
      <c r="KU41" s="27"/>
      <c r="KV41" s="121"/>
      <c r="KW41" s="26"/>
      <c r="KX41" s="26"/>
      <c r="KY41" s="121"/>
      <c r="KZ41" s="24"/>
      <c r="LA41" s="24"/>
      <c r="LB41" s="121"/>
      <c r="LC41" s="24"/>
      <c r="LD41" s="24"/>
      <c r="LE41" s="121"/>
      <c r="LF41" s="23"/>
      <c r="LG41" s="27"/>
      <c r="LH41" s="118"/>
      <c r="LI41" s="23"/>
      <c r="LJ41" s="27"/>
      <c r="LK41" s="121"/>
      <c r="LL41" s="25"/>
      <c r="LM41" s="25"/>
      <c r="LN41" s="121"/>
      <c r="LO41" s="27"/>
      <c r="LP41" s="27"/>
      <c r="LQ41" s="121"/>
      <c r="LR41" s="24"/>
      <c r="LS41" s="24"/>
      <c r="LT41" s="121"/>
      <c r="LU41" s="27"/>
      <c r="LV41" s="27"/>
      <c r="LW41" s="121"/>
      <c r="LX41" s="23"/>
      <c r="LY41" s="23"/>
      <c r="LZ41" s="130"/>
      <c r="MA41" s="9"/>
      <c r="MB41" s="9"/>
      <c r="MC41" s="9"/>
      <c r="MD41" s="7"/>
      <c r="ME41" s="7"/>
      <c r="MF41" s="9"/>
      <c r="MG41" s="9"/>
      <c r="MH41" s="9"/>
      <c r="MI41" s="9"/>
      <c r="MJ41" s="9"/>
      <c r="MK41" s="9"/>
      <c r="ML41" s="9"/>
      <c r="MM41" s="9"/>
      <c r="MN41" s="7"/>
      <c r="MO41" s="9"/>
      <c r="MP41" s="9"/>
      <c r="MQ41" s="9"/>
      <c r="MR41" s="7"/>
      <c r="MS41" s="9"/>
      <c r="MT41" s="7"/>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3"/>
      <c r="PY41" s="3"/>
      <c r="PZ41" s="3"/>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row>
    <row r="42" spans="1:743" x14ac:dyDescent="0.25">
      <c r="A42" s="46" t="s">
        <v>111</v>
      </c>
      <c r="B42" s="29">
        <f t="shared" si="10"/>
        <v>7159950.1600000001</v>
      </c>
      <c r="C42" s="29">
        <f t="shared" si="11"/>
        <v>5811327.5800000001</v>
      </c>
      <c r="D42" s="21">
        <f t="shared" si="12"/>
        <v>5244633.33</v>
      </c>
      <c r="E42" s="21">
        <f t="shared" si="13"/>
        <v>3933477.33</v>
      </c>
      <c r="F42" s="23">
        <v>4960700</v>
      </c>
      <c r="G42" s="40">
        <v>3720527</v>
      </c>
      <c r="H42" s="118"/>
      <c r="I42" s="23">
        <v>283933.33</v>
      </c>
      <c r="J42" s="54">
        <v>212950.33</v>
      </c>
      <c r="K42" s="118"/>
      <c r="L42" s="54"/>
      <c r="M42" s="54"/>
      <c r="N42" s="147"/>
      <c r="O42" s="29">
        <f t="shared" si="14"/>
        <v>1799916.83</v>
      </c>
      <c r="P42" s="29">
        <f t="shared" si="15"/>
        <v>1799916.83</v>
      </c>
      <c r="Q42" s="23"/>
      <c r="R42" s="23"/>
      <c r="S42" s="118"/>
      <c r="T42" s="23"/>
      <c r="U42" s="23"/>
      <c r="V42" s="118"/>
      <c r="W42" s="23"/>
      <c r="X42" s="23"/>
      <c r="Y42" s="118"/>
      <c r="Z42" s="23"/>
      <c r="AA42" s="23"/>
      <c r="AB42" s="118"/>
      <c r="AC42" s="28"/>
      <c r="AD42" s="28"/>
      <c r="AE42" s="121"/>
      <c r="AF42" s="23"/>
      <c r="AG42" s="23"/>
      <c r="AH42" s="118"/>
      <c r="AI42" s="23"/>
      <c r="AJ42" s="23"/>
      <c r="AK42" s="118"/>
      <c r="AL42" s="23"/>
      <c r="AM42" s="23"/>
      <c r="AN42" s="118"/>
      <c r="AO42" s="23"/>
      <c r="AP42" s="27"/>
      <c r="AQ42" s="118"/>
      <c r="AR42" s="28"/>
      <c r="AS42" s="28"/>
      <c r="AT42" s="118"/>
      <c r="AU42" s="28"/>
      <c r="AV42" s="28"/>
      <c r="AW42" s="118"/>
      <c r="AX42" s="28"/>
      <c r="AY42" s="28"/>
      <c r="AZ42" s="118"/>
      <c r="BA42" s="23"/>
      <c r="BB42" s="23"/>
      <c r="BC42" s="118"/>
      <c r="BD42" s="23"/>
      <c r="BE42" s="23"/>
      <c r="BF42" s="118"/>
      <c r="BG42" s="23"/>
      <c r="BH42" s="23"/>
      <c r="BI42" s="118"/>
      <c r="BJ42" s="38"/>
      <c r="BK42" s="23"/>
      <c r="BL42" s="118"/>
      <c r="BM42" s="23"/>
      <c r="BN42" s="27"/>
      <c r="BO42" s="118"/>
      <c r="BP42" s="23"/>
      <c r="BQ42" s="27"/>
      <c r="BR42" s="118"/>
      <c r="BS42" s="23"/>
      <c r="BT42" s="27"/>
      <c r="BU42" s="118"/>
      <c r="BV42" s="23"/>
      <c r="BW42" s="23"/>
      <c r="BX42" s="118"/>
      <c r="BY42" s="23"/>
      <c r="BZ42" s="27"/>
      <c r="CA42" s="118"/>
      <c r="CB42" s="31"/>
      <c r="CC42" s="31"/>
      <c r="CD42" s="118"/>
      <c r="CE42" s="23"/>
      <c r="CF42" s="23"/>
      <c r="CG42" s="118"/>
      <c r="CH42" s="28"/>
      <c r="CI42" s="28"/>
      <c r="CJ42" s="118"/>
      <c r="CK42" s="23"/>
      <c r="CL42" s="27"/>
      <c r="CM42" s="118"/>
      <c r="CN42" s="23"/>
      <c r="CO42" s="27"/>
      <c r="CP42" s="118"/>
      <c r="CQ42" s="28"/>
      <c r="CR42" s="28"/>
      <c r="CS42" s="118"/>
      <c r="CT42" s="28"/>
      <c r="CU42" s="28"/>
      <c r="CV42" s="118"/>
      <c r="CW42" s="23"/>
      <c r="CX42" s="27"/>
      <c r="CY42" s="118"/>
      <c r="CZ42" s="28"/>
      <c r="DA42" s="28"/>
      <c r="DB42" s="118"/>
      <c r="DC42" s="23">
        <f>899976.86+899939.97</f>
        <v>1799916.83</v>
      </c>
      <c r="DD42" s="23">
        <v>1799916.83</v>
      </c>
      <c r="DE42" s="118"/>
      <c r="DF42" s="23"/>
      <c r="DG42" s="23"/>
      <c r="DH42" s="118"/>
      <c r="DI42" s="23"/>
      <c r="DJ42" s="27"/>
      <c r="DK42" s="118"/>
      <c r="DL42" s="27"/>
      <c r="DM42" s="27"/>
      <c r="DN42" s="140"/>
      <c r="DO42" s="27"/>
      <c r="DP42" s="27"/>
      <c r="DQ42" s="132"/>
      <c r="DR42" s="23"/>
      <c r="DS42" s="23"/>
      <c r="DT42" s="118"/>
      <c r="DU42" s="23"/>
      <c r="DV42" s="27"/>
      <c r="DW42" s="118"/>
      <c r="DX42" s="23"/>
      <c r="DY42" s="27"/>
      <c r="DZ42" s="118"/>
      <c r="EA42" s="23"/>
      <c r="EB42" s="23"/>
      <c r="EC42" s="115"/>
      <c r="ED42" s="23"/>
      <c r="EE42" s="23"/>
      <c r="EF42" s="118"/>
      <c r="EG42" s="23"/>
      <c r="EH42" s="23"/>
      <c r="EI42" s="118"/>
      <c r="EJ42" s="23"/>
      <c r="EK42" s="27"/>
      <c r="EL42" s="118"/>
      <c r="EM42" s="27"/>
      <c r="EN42" s="27"/>
      <c r="EO42" s="118"/>
      <c r="EP42" s="23"/>
      <c r="EQ42" s="27"/>
      <c r="ER42" s="115"/>
      <c r="ES42" s="28"/>
      <c r="ET42" s="28"/>
      <c r="EU42" s="118"/>
      <c r="EV42" s="27"/>
      <c r="EW42" s="27"/>
      <c r="EX42" s="118"/>
      <c r="EY42" s="23"/>
      <c r="EZ42" s="23"/>
      <c r="FA42" s="118"/>
      <c r="FB42" s="23"/>
      <c r="FC42" s="27"/>
      <c r="FD42" s="118"/>
      <c r="FE42" s="23"/>
      <c r="FF42" s="23"/>
      <c r="FG42" s="115"/>
      <c r="FH42" s="23"/>
      <c r="FI42" s="23"/>
      <c r="FJ42" s="118"/>
      <c r="FK42" s="23"/>
      <c r="FL42" s="23"/>
      <c r="FM42" s="115"/>
      <c r="FN42" s="31"/>
      <c r="FO42" s="31"/>
      <c r="FP42" s="118"/>
      <c r="FQ42" s="23"/>
      <c r="FR42" s="23"/>
      <c r="FS42" s="115"/>
      <c r="FT42" s="23"/>
      <c r="FU42" s="23"/>
      <c r="FV42" s="115"/>
      <c r="FW42" s="23"/>
      <c r="FX42" s="23"/>
      <c r="FY42" s="115"/>
      <c r="FZ42" s="27"/>
      <c r="GA42" s="27"/>
      <c r="GB42" s="115"/>
      <c r="GC42" s="31"/>
      <c r="GD42" s="31"/>
      <c r="GE42" s="118"/>
      <c r="GF42" s="35"/>
      <c r="GG42" s="34"/>
      <c r="GH42" s="115"/>
      <c r="GI42" s="23"/>
      <c r="GJ42" s="23"/>
      <c r="GK42" s="115"/>
      <c r="GL42" s="31"/>
      <c r="GM42" s="31"/>
      <c r="GN42" s="118"/>
      <c r="GO42" s="23"/>
      <c r="GP42" s="23"/>
      <c r="GQ42" s="115"/>
      <c r="GR42" s="23"/>
      <c r="GS42" s="27"/>
      <c r="GT42" s="115"/>
      <c r="GU42" s="23"/>
      <c r="GV42" s="23"/>
      <c r="GW42" s="118"/>
      <c r="GX42" s="31"/>
      <c r="GY42" s="31"/>
      <c r="GZ42" s="118"/>
      <c r="HA42" s="23"/>
      <c r="HB42" s="27"/>
      <c r="HC42" s="137"/>
      <c r="HD42" s="33"/>
      <c r="HE42" s="33"/>
      <c r="HF42" s="121"/>
      <c r="HG42" s="32"/>
      <c r="HH42" s="32"/>
      <c r="HI42" s="118"/>
      <c r="HJ42" s="28"/>
      <c r="HK42" s="28"/>
      <c r="HL42" s="118"/>
      <c r="HM42" s="23"/>
      <c r="HN42" s="23"/>
      <c r="HO42" s="118"/>
      <c r="HP42" s="23"/>
      <c r="HQ42" s="23"/>
      <c r="HR42" s="115"/>
      <c r="HS42" s="23"/>
      <c r="HT42" s="23"/>
      <c r="HU42" s="118"/>
      <c r="HV42" s="31"/>
      <c r="HW42" s="31"/>
      <c r="HX42" s="118"/>
      <c r="HY42" s="31"/>
      <c r="HZ42" s="31"/>
      <c r="IA42" s="118"/>
      <c r="IB42" s="23"/>
      <c r="IC42" s="27"/>
      <c r="ID42" s="132"/>
      <c r="IE42" s="23"/>
      <c r="IF42" s="27"/>
      <c r="IG42" s="134"/>
      <c r="IH42" s="23"/>
      <c r="II42" s="23"/>
      <c r="IJ42" s="132"/>
      <c r="IK42" s="30">
        <f t="shared" si="16"/>
        <v>115400</v>
      </c>
      <c r="IL42" s="30">
        <f t="shared" si="17"/>
        <v>77933.42</v>
      </c>
      <c r="IM42" s="23"/>
      <c r="IN42" s="23"/>
      <c r="IO42" s="115"/>
      <c r="IP42" s="23"/>
      <c r="IQ42" s="27"/>
      <c r="IR42" s="115"/>
      <c r="IS42" s="23"/>
      <c r="IT42" s="27"/>
      <c r="IU42" s="115"/>
      <c r="IV42" s="23"/>
      <c r="IW42" s="23"/>
      <c r="IX42" s="115"/>
      <c r="IY42" s="23"/>
      <c r="IZ42" s="23"/>
      <c r="JA42" s="115"/>
      <c r="JB42" s="23"/>
      <c r="JC42" s="23"/>
      <c r="JD42" s="115"/>
      <c r="JE42" s="23"/>
      <c r="JF42" s="23"/>
      <c r="JG42" s="115"/>
      <c r="JH42" s="23"/>
      <c r="JI42" s="27"/>
      <c r="JJ42" s="115"/>
      <c r="JK42" s="23"/>
      <c r="JL42" s="23"/>
      <c r="JM42" s="115"/>
      <c r="JN42" s="23"/>
      <c r="JO42" s="23"/>
      <c r="JP42" s="115"/>
      <c r="JQ42" s="23"/>
      <c r="JR42" s="23"/>
      <c r="JS42" s="115"/>
      <c r="JT42" s="23"/>
      <c r="JU42" s="23"/>
      <c r="JV42" s="115"/>
      <c r="JW42" s="23"/>
      <c r="JX42" s="23"/>
      <c r="JY42" s="115"/>
      <c r="JZ42" s="23"/>
      <c r="KA42" s="27"/>
      <c r="KB42" s="115"/>
      <c r="KC42" s="23">
        <v>115400</v>
      </c>
      <c r="KD42" s="23">
        <v>77933.42</v>
      </c>
      <c r="KE42" s="115"/>
      <c r="KF42" s="23"/>
      <c r="KG42" s="23"/>
      <c r="KH42" s="115"/>
      <c r="KI42" s="29">
        <f t="shared" si="18"/>
        <v>0</v>
      </c>
      <c r="KJ42" s="29">
        <f t="shared" si="19"/>
        <v>0</v>
      </c>
      <c r="KK42" s="27"/>
      <c r="KL42" s="27"/>
      <c r="KM42" s="121"/>
      <c r="KN42" s="27"/>
      <c r="KO42" s="27"/>
      <c r="KP42" s="115"/>
      <c r="KQ42" s="28"/>
      <c r="KR42" s="28"/>
      <c r="KS42" s="118"/>
      <c r="KT42" s="27"/>
      <c r="KU42" s="27"/>
      <c r="KV42" s="121"/>
      <c r="KW42" s="26"/>
      <c r="KX42" s="26"/>
      <c r="KY42" s="121"/>
      <c r="KZ42" s="24"/>
      <c r="LA42" s="24"/>
      <c r="LB42" s="121"/>
      <c r="LC42" s="24"/>
      <c r="LD42" s="24"/>
      <c r="LE42" s="121"/>
      <c r="LF42" s="23"/>
      <c r="LG42" s="27"/>
      <c r="LH42" s="118"/>
      <c r="LI42" s="23"/>
      <c r="LJ42" s="27"/>
      <c r="LK42" s="121"/>
      <c r="LL42" s="25"/>
      <c r="LM42" s="25"/>
      <c r="LN42" s="121"/>
      <c r="LO42" s="27"/>
      <c r="LP42" s="27"/>
      <c r="LQ42" s="121"/>
      <c r="LR42" s="24"/>
      <c r="LS42" s="24"/>
      <c r="LT42" s="121"/>
      <c r="LU42" s="27"/>
      <c r="LV42" s="27"/>
      <c r="LW42" s="121"/>
      <c r="LX42" s="23"/>
      <c r="LY42" s="23"/>
      <c r="LZ42" s="130"/>
      <c r="MA42" s="9"/>
      <c r="MB42" s="9"/>
      <c r="MC42" s="9"/>
      <c r="MD42" s="7"/>
      <c r="ME42" s="7"/>
      <c r="MF42" s="9"/>
      <c r="MG42" s="9"/>
      <c r="MH42" s="9"/>
      <c r="MI42" s="9"/>
      <c r="MJ42" s="9"/>
      <c r="MK42" s="9"/>
      <c r="ML42" s="9"/>
      <c r="MM42" s="9"/>
      <c r="MN42" s="7"/>
      <c r="MO42" s="9"/>
      <c r="MP42" s="9"/>
      <c r="MQ42" s="9"/>
      <c r="MR42" s="7"/>
      <c r="MS42" s="9"/>
      <c r="MT42" s="7"/>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3"/>
      <c r="PY42" s="3"/>
      <c r="PZ42" s="3"/>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row>
    <row r="43" spans="1:743" x14ac:dyDescent="0.25">
      <c r="A43" s="46" t="s">
        <v>110</v>
      </c>
      <c r="B43" s="29">
        <f t="shared" si="10"/>
        <v>11693819.9</v>
      </c>
      <c r="C43" s="29">
        <f t="shared" si="11"/>
        <v>8842405.620000001</v>
      </c>
      <c r="D43" s="21">
        <f t="shared" si="12"/>
        <v>10895220</v>
      </c>
      <c r="E43" s="21">
        <f t="shared" si="13"/>
        <v>8171418</v>
      </c>
      <c r="F43" s="23">
        <v>10649900</v>
      </c>
      <c r="G43" s="40">
        <v>7987427</v>
      </c>
      <c r="H43" s="118"/>
      <c r="I43" s="23">
        <v>245320</v>
      </c>
      <c r="J43" s="54">
        <v>183991</v>
      </c>
      <c r="K43" s="118"/>
      <c r="L43" s="54"/>
      <c r="M43" s="54"/>
      <c r="N43" s="147"/>
      <c r="O43" s="29">
        <f t="shared" si="14"/>
        <v>509999.9</v>
      </c>
      <c r="P43" s="29">
        <f t="shared" si="15"/>
        <v>509999.9</v>
      </c>
      <c r="Q43" s="23"/>
      <c r="R43" s="23"/>
      <c r="S43" s="118"/>
      <c r="T43" s="23"/>
      <c r="U43" s="23"/>
      <c r="V43" s="118"/>
      <c r="W43" s="23"/>
      <c r="X43" s="23"/>
      <c r="Y43" s="118"/>
      <c r="Z43" s="23"/>
      <c r="AA43" s="23"/>
      <c r="AB43" s="118"/>
      <c r="AC43" s="28"/>
      <c r="AD43" s="28"/>
      <c r="AE43" s="121"/>
      <c r="AF43" s="23"/>
      <c r="AG43" s="23"/>
      <c r="AH43" s="118"/>
      <c r="AI43" s="23"/>
      <c r="AJ43" s="23"/>
      <c r="AK43" s="118"/>
      <c r="AL43" s="23"/>
      <c r="AM43" s="23"/>
      <c r="AN43" s="118"/>
      <c r="AO43" s="23"/>
      <c r="AP43" s="27"/>
      <c r="AQ43" s="118"/>
      <c r="AR43" s="28"/>
      <c r="AS43" s="28"/>
      <c r="AT43" s="118"/>
      <c r="AU43" s="28"/>
      <c r="AV43" s="28"/>
      <c r="AW43" s="118"/>
      <c r="AX43" s="28"/>
      <c r="AY43" s="28"/>
      <c r="AZ43" s="118"/>
      <c r="BA43" s="23"/>
      <c r="BB43" s="23"/>
      <c r="BC43" s="118"/>
      <c r="BD43" s="23"/>
      <c r="BE43" s="23"/>
      <c r="BF43" s="118"/>
      <c r="BG43" s="23"/>
      <c r="BH43" s="23"/>
      <c r="BI43" s="118"/>
      <c r="BJ43" s="38"/>
      <c r="BK43" s="23"/>
      <c r="BL43" s="118"/>
      <c r="BM43" s="23"/>
      <c r="BN43" s="27"/>
      <c r="BO43" s="118"/>
      <c r="BP43" s="23"/>
      <c r="BQ43" s="27"/>
      <c r="BR43" s="118"/>
      <c r="BS43" s="23"/>
      <c r="BT43" s="27"/>
      <c r="BU43" s="118"/>
      <c r="BV43" s="23"/>
      <c r="BW43" s="23"/>
      <c r="BX43" s="118"/>
      <c r="BY43" s="23"/>
      <c r="BZ43" s="27"/>
      <c r="CA43" s="118"/>
      <c r="CB43" s="31"/>
      <c r="CC43" s="31"/>
      <c r="CD43" s="118"/>
      <c r="CE43" s="23"/>
      <c r="CF43" s="23"/>
      <c r="CG43" s="118"/>
      <c r="CH43" s="28"/>
      <c r="CI43" s="28"/>
      <c r="CJ43" s="118"/>
      <c r="CK43" s="23"/>
      <c r="CL43" s="27"/>
      <c r="CM43" s="118"/>
      <c r="CN43" s="23"/>
      <c r="CO43" s="27"/>
      <c r="CP43" s="118"/>
      <c r="CQ43" s="28"/>
      <c r="CR43" s="28"/>
      <c r="CS43" s="118"/>
      <c r="CT43" s="28"/>
      <c r="CU43" s="28"/>
      <c r="CV43" s="118"/>
      <c r="CW43" s="23"/>
      <c r="CX43" s="27"/>
      <c r="CY43" s="118"/>
      <c r="CZ43" s="28"/>
      <c r="DA43" s="28"/>
      <c r="DB43" s="118"/>
      <c r="DC43" s="23">
        <v>509999.9</v>
      </c>
      <c r="DD43" s="23">
        <v>509999.9</v>
      </c>
      <c r="DE43" s="118"/>
      <c r="DF43" s="23"/>
      <c r="DG43" s="23"/>
      <c r="DH43" s="118"/>
      <c r="DI43" s="23"/>
      <c r="DJ43" s="27"/>
      <c r="DK43" s="118"/>
      <c r="DL43" s="27"/>
      <c r="DM43" s="27"/>
      <c r="DN43" s="140"/>
      <c r="DO43" s="27"/>
      <c r="DP43" s="27"/>
      <c r="DQ43" s="132"/>
      <c r="DR43" s="23"/>
      <c r="DS43" s="23"/>
      <c r="DT43" s="118"/>
      <c r="DU43" s="23"/>
      <c r="DV43" s="27"/>
      <c r="DW43" s="118"/>
      <c r="DX43" s="23"/>
      <c r="DY43" s="27"/>
      <c r="DZ43" s="118"/>
      <c r="EA43" s="23"/>
      <c r="EB43" s="23"/>
      <c r="EC43" s="115"/>
      <c r="ED43" s="23"/>
      <c r="EE43" s="23"/>
      <c r="EF43" s="118"/>
      <c r="EG43" s="23"/>
      <c r="EH43" s="23"/>
      <c r="EI43" s="118"/>
      <c r="EJ43" s="23"/>
      <c r="EK43" s="27"/>
      <c r="EL43" s="118"/>
      <c r="EM43" s="27"/>
      <c r="EN43" s="27"/>
      <c r="EO43" s="118"/>
      <c r="EP43" s="23"/>
      <c r="EQ43" s="27"/>
      <c r="ER43" s="115"/>
      <c r="ES43" s="28"/>
      <c r="ET43" s="28"/>
      <c r="EU43" s="118"/>
      <c r="EV43" s="27"/>
      <c r="EW43" s="27"/>
      <c r="EX43" s="118"/>
      <c r="EY43" s="23"/>
      <c r="EZ43" s="23"/>
      <c r="FA43" s="118"/>
      <c r="FB43" s="23"/>
      <c r="FC43" s="27"/>
      <c r="FD43" s="118"/>
      <c r="FE43" s="23"/>
      <c r="FF43" s="23"/>
      <c r="FG43" s="115"/>
      <c r="FH43" s="23"/>
      <c r="FI43" s="23"/>
      <c r="FJ43" s="118"/>
      <c r="FK43" s="23"/>
      <c r="FL43" s="23"/>
      <c r="FM43" s="115"/>
      <c r="FN43" s="31"/>
      <c r="FO43" s="31"/>
      <c r="FP43" s="118"/>
      <c r="FQ43" s="23"/>
      <c r="FR43" s="23"/>
      <c r="FS43" s="115"/>
      <c r="FT43" s="23"/>
      <c r="FU43" s="23"/>
      <c r="FV43" s="115"/>
      <c r="FW43" s="23"/>
      <c r="FX43" s="23"/>
      <c r="FY43" s="115"/>
      <c r="FZ43" s="27"/>
      <c r="GA43" s="27"/>
      <c r="GB43" s="115"/>
      <c r="GC43" s="31"/>
      <c r="GD43" s="31"/>
      <c r="GE43" s="118"/>
      <c r="GF43" s="35"/>
      <c r="GG43" s="34"/>
      <c r="GH43" s="115"/>
      <c r="GI43" s="23"/>
      <c r="GJ43" s="23"/>
      <c r="GK43" s="115"/>
      <c r="GL43" s="31"/>
      <c r="GM43" s="31"/>
      <c r="GN43" s="118"/>
      <c r="GO43" s="23"/>
      <c r="GP43" s="23"/>
      <c r="GQ43" s="115"/>
      <c r="GR43" s="23"/>
      <c r="GS43" s="27"/>
      <c r="GT43" s="115"/>
      <c r="GU43" s="23"/>
      <c r="GV43" s="23"/>
      <c r="GW43" s="118"/>
      <c r="GX43" s="31"/>
      <c r="GY43" s="31"/>
      <c r="GZ43" s="118"/>
      <c r="HA43" s="23"/>
      <c r="HB43" s="27"/>
      <c r="HC43" s="137"/>
      <c r="HD43" s="33"/>
      <c r="HE43" s="33"/>
      <c r="HF43" s="121"/>
      <c r="HG43" s="32"/>
      <c r="HH43" s="32"/>
      <c r="HI43" s="118"/>
      <c r="HJ43" s="28"/>
      <c r="HK43" s="28"/>
      <c r="HL43" s="118"/>
      <c r="HM43" s="23"/>
      <c r="HN43" s="23"/>
      <c r="HO43" s="118"/>
      <c r="HP43" s="23"/>
      <c r="HQ43" s="23"/>
      <c r="HR43" s="115"/>
      <c r="HS43" s="23"/>
      <c r="HT43" s="23"/>
      <c r="HU43" s="118"/>
      <c r="HV43" s="31"/>
      <c r="HW43" s="31"/>
      <c r="HX43" s="118"/>
      <c r="HY43" s="31"/>
      <c r="HZ43" s="31"/>
      <c r="IA43" s="118"/>
      <c r="IB43" s="23"/>
      <c r="IC43" s="27"/>
      <c r="ID43" s="132"/>
      <c r="IE43" s="23"/>
      <c r="IF43" s="27"/>
      <c r="IG43" s="134"/>
      <c r="IH43" s="23"/>
      <c r="II43" s="23"/>
      <c r="IJ43" s="132"/>
      <c r="IK43" s="30">
        <f t="shared" si="16"/>
        <v>288600</v>
      </c>
      <c r="IL43" s="30">
        <f t="shared" si="17"/>
        <v>160987.72</v>
      </c>
      <c r="IM43" s="23"/>
      <c r="IN43" s="23"/>
      <c r="IO43" s="115"/>
      <c r="IP43" s="23"/>
      <c r="IQ43" s="27"/>
      <c r="IR43" s="115"/>
      <c r="IS43" s="23"/>
      <c r="IT43" s="27"/>
      <c r="IU43" s="115"/>
      <c r="IV43" s="23"/>
      <c r="IW43" s="23"/>
      <c r="IX43" s="115"/>
      <c r="IY43" s="23"/>
      <c r="IZ43" s="23"/>
      <c r="JA43" s="115"/>
      <c r="JB43" s="23"/>
      <c r="JC43" s="23"/>
      <c r="JD43" s="115"/>
      <c r="JE43" s="23"/>
      <c r="JF43" s="23"/>
      <c r="JG43" s="115"/>
      <c r="JH43" s="23"/>
      <c r="JI43" s="27"/>
      <c r="JJ43" s="115"/>
      <c r="JK43" s="23"/>
      <c r="JL43" s="23"/>
      <c r="JM43" s="115"/>
      <c r="JN43" s="23"/>
      <c r="JO43" s="23"/>
      <c r="JP43" s="115"/>
      <c r="JQ43" s="23"/>
      <c r="JR43" s="23"/>
      <c r="JS43" s="115"/>
      <c r="JT43" s="23"/>
      <c r="JU43" s="23"/>
      <c r="JV43" s="115"/>
      <c r="JW43" s="23"/>
      <c r="JX43" s="23"/>
      <c r="JY43" s="115"/>
      <c r="JZ43" s="23"/>
      <c r="KA43" s="27"/>
      <c r="KB43" s="115"/>
      <c r="KC43" s="23">
        <v>288600</v>
      </c>
      <c r="KD43" s="23">
        <v>160987.72</v>
      </c>
      <c r="KE43" s="115"/>
      <c r="KF43" s="23"/>
      <c r="KG43" s="23"/>
      <c r="KH43" s="115"/>
      <c r="KI43" s="29">
        <f t="shared" si="18"/>
        <v>0</v>
      </c>
      <c r="KJ43" s="29">
        <f t="shared" si="19"/>
        <v>0</v>
      </c>
      <c r="KK43" s="27"/>
      <c r="KL43" s="27"/>
      <c r="KM43" s="121"/>
      <c r="KN43" s="27"/>
      <c r="KO43" s="27"/>
      <c r="KP43" s="115"/>
      <c r="KQ43" s="28"/>
      <c r="KR43" s="28"/>
      <c r="KS43" s="118"/>
      <c r="KT43" s="27"/>
      <c r="KU43" s="27"/>
      <c r="KV43" s="121"/>
      <c r="KW43" s="26"/>
      <c r="KX43" s="26"/>
      <c r="KY43" s="121"/>
      <c r="KZ43" s="24"/>
      <c r="LA43" s="24"/>
      <c r="LB43" s="121"/>
      <c r="LC43" s="24"/>
      <c r="LD43" s="24"/>
      <c r="LE43" s="121"/>
      <c r="LF43" s="23"/>
      <c r="LG43" s="27"/>
      <c r="LH43" s="118"/>
      <c r="LI43" s="23"/>
      <c r="LJ43" s="27"/>
      <c r="LK43" s="121"/>
      <c r="LL43" s="25"/>
      <c r="LM43" s="25"/>
      <c r="LN43" s="121"/>
      <c r="LO43" s="27"/>
      <c r="LP43" s="27"/>
      <c r="LQ43" s="121"/>
      <c r="LR43" s="24"/>
      <c r="LS43" s="24"/>
      <c r="LT43" s="121"/>
      <c r="LU43" s="27"/>
      <c r="LV43" s="27"/>
      <c r="LW43" s="121"/>
      <c r="LX43" s="23"/>
      <c r="LY43" s="23"/>
      <c r="LZ43" s="130"/>
      <c r="MA43" s="9"/>
      <c r="MB43" s="9"/>
      <c r="MC43" s="9"/>
      <c r="MD43" s="7"/>
      <c r="ME43" s="7"/>
      <c r="MF43" s="9"/>
      <c r="MG43" s="9"/>
      <c r="MH43" s="9"/>
      <c r="MI43" s="9"/>
      <c r="MJ43" s="9"/>
      <c r="MK43" s="9"/>
      <c r="ML43" s="9"/>
      <c r="MM43" s="9"/>
      <c r="MN43" s="7"/>
      <c r="MO43" s="9"/>
      <c r="MP43" s="9"/>
      <c r="MQ43" s="9"/>
      <c r="MR43" s="7"/>
      <c r="MS43" s="9"/>
      <c r="MT43" s="7"/>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3"/>
      <c r="PY43" s="3"/>
      <c r="PZ43" s="3"/>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row>
    <row r="44" spans="1:743" x14ac:dyDescent="0.25">
      <c r="A44" s="46" t="s">
        <v>109</v>
      </c>
      <c r="B44" s="29">
        <f t="shared" si="10"/>
        <v>7385788.5899999999</v>
      </c>
      <c r="C44" s="29">
        <f t="shared" si="11"/>
        <v>5724477.9299999997</v>
      </c>
      <c r="D44" s="21">
        <f t="shared" si="12"/>
        <v>6308146.6699999999</v>
      </c>
      <c r="E44" s="21">
        <f t="shared" si="13"/>
        <v>4731112.67</v>
      </c>
      <c r="F44" s="23">
        <v>5960400</v>
      </c>
      <c r="G44" s="40">
        <v>4470300</v>
      </c>
      <c r="H44" s="118"/>
      <c r="I44" s="23">
        <v>347746.67</v>
      </c>
      <c r="J44" s="54">
        <v>260812.67</v>
      </c>
      <c r="K44" s="118"/>
      <c r="L44" s="54"/>
      <c r="M44" s="54"/>
      <c r="N44" s="147"/>
      <c r="O44" s="29">
        <f t="shared" si="14"/>
        <v>789041.92</v>
      </c>
      <c r="P44" s="29">
        <f t="shared" si="15"/>
        <v>789041.92</v>
      </c>
      <c r="Q44" s="23"/>
      <c r="R44" s="23"/>
      <c r="S44" s="118"/>
      <c r="T44" s="23"/>
      <c r="U44" s="23"/>
      <c r="V44" s="118"/>
      <c r="W44" s="23"/>
      <c r="X44" s="23"/>
      <c r="Y44" s="118"/>
      <c r="Z44" s="23"/>
      <c r="AA44" s="23"/>
      <c r="AB44" s="118"/>
      <c r="AC44" s="28"/>
      <c r="AD44" s="28"/>
      <c r="AE44" s="121"/>
      <c r="AF44" s="23"/>
      <c r="AG44" s="23"/>
      <c r="AH44" s="118"/>
      <c r="AI44" s="23"/>
      <c r="AJ44" s="23"/>
      <c r="AK44" s="118"/>
      <c r="AL44" s="23"/>
      <c r="AM44" s="23"/>
      <c r="AN44" s="118"/>
      <c r="AO44" s="23"/>
      <c r="AP44" s="27"/>
      <c r="AQ44" s="118"/>
      <c r="AR44" s="28"/>
      <c r="AS44" s="28"/>
      <c r="AT44" s="118"/>
      <c r="AU44" s="28"/>
      <c r="AV44" s="28"/>
      <c r="AW44" s="118"/>
      <c r="AX44" s="28"/>
      <c r="AY44" s="28"/>
      <c r="AZ44" s="118"/>
      <c r="BA44" s="23"/>
      <c r="BB44" s="23"/>
      <c r="BC44" s="118"/>
      <c r="BD44" s="23"/>
      <c r="BE44" s="23"/>
      <c r="BF44" s="118"/>
      <c r="BG44" s="23"/>
      <c r="BH44" s="23"/>
      <c r="BI44" s="118"/>
      <c r="BJ44" s="38"/>
      <c r="BK44" s="23"/>
      <c r="BL44" s="118"/>
      <c r="BM44" s="23"/>
      <c r="BN44" s="27"/>
      <c r="BO44" s="118"/>
      <c r="BP44" s="23"/>
      <c r="BQ44" s="27"/>
      <c r="BR44" s="118"/>
      <c r="BS44" s="23"/>
      <c r="BT44" s="27"/>
      <c r="BU44" s="118"/>
      <c r="BV44" s="23"/>
      <c r="BW44" s="23"/>
      <c r="BX44" s="118"/>
      <c r="BY44" s="23"/>
      <c r="BZ44" s="27"/>
      <c r="CA44" s="118"/>
      <c r="CB44" s="31"/>
      <c r="CC44" s="31"/>
      <c r="CD44" s="118"/>
      <c r="CE44" s="23"/>
      <c r="CF44" s="23"/>
      <c r="CG44" s="118"/>
      <c r="CH44" s="28"/>
      <c r="CI44" s="28"/>
      <c r="CJ44" s="118"/>
      <c r="CK44" s="23"/>
      <c r="CL44" s="27"/>
      <c r="CM44" s="118"/>
      <c r="CN44" s="23"/>
      <c r="CO44" s="27"/>
      <c r="CP44" s="118"/>
      <c r="CQ44" s="28"/>
      <c r="CR44" s="28"/>
      <c r="CS44" s="118"/>
      <c r="CT44" s="28"/>
      <c r="CU44" s="28"/>
      <c r="CV44" s="118"/>
      <c r="CW44" s="23"/>
      <c r="CX44" s="27"/>
      <c r="CY44" s="118"/>
      <c r="CZ44" s="28"/>
      <c r="DA44" s="28"/>
      <c r="DB44" s="118"/>
      <c r="DC44" s="23">
        <v>789041.92</v>
      </c>
      <c r="DD44" s="23">
        <v>789041.92</v>
      </c>
      <c r="DE44" s="118"/>
      <c r="DF44" s="23"/>
      <c r="DG44" s="23"/>
      <c r="DH44" s="118"/>
      <c r="DI44" s="23"/>
      <c r="DJ44" s="27"/>
      <c r="DK44" s="118"/>
      <c r="DL44" s="27"/>
      <c r="DM44" s="27"/>
      <c r="DN44" s="140"/>
      <c r="DO44" s="27"/>
      <c r="DP44" s="27"/>
      <c r="DQ44" s="132"/>
      <c r="DR44" s="23"/>
      <c r="DS44" s="23"/>
      <c r="DT44" s="118"/>
      <c r="DU44" s="23"/>
      <c r="DV44" s="27"/>
      <c r="DW44" s="118"/>
      <c r="DX44" s="23"/>
      <c r="DY44" s="27"/>
      <c r="DZ44" s="118"/>
      <c r="EA44" s="23"/>
      <c r="EB44" s="23"/>
      <c r="EC44" s="115"/>
      <c r="ED44" s="23"/>
      <c r="EE44" s="23"/>
      <c r="EF44" s="118"/>
      <c r="EG44" s="23"/>
      <c r="EH44" s="23"/>
      <c r="EI44" s="118"/>
      <c r="EJ44" s="23"/>
      <c r="EK44" s="27"/>
      <c r="EL44" s="118"/>
      <c r="EM44" s="27"/>
      <c r="EN44" s="27"/>
      <c r="EO44" s="118"/>
      <c r="EP44" s="23"/>
      <c r="EQ44" s="27"/>
      <c r="ER44" s="115"/>
      <c r="ES44" s="28"/>
      <c r="ET44" s="28"/>
      <c r="EU44" s="118"/>
      <c r="EV44" s="27"/>
      <c r="EW44" s="27"/>
      <c r="EX44" s="118"/>
      <c r="EY44" s="23"/>
      <c r="EZ44" s="23"/>
      <c r="FA44" s="118"/>
      <c r="FB44" s="23"/>
      <c r="FC44" s="27"/>
      <c r="FD44" s="118"/>
      <c r="FE44" s="23"/>
      <c r="FF44" s="23"/>
      <c r="FG44" s="115"/>
      <c r="FH44" s="23"/>
      <c r="FI44" s="23"/>
      <c r="FJ44" s="118"/>
      <c r="FK44" s="23"/>
      <c r="FL44" s="23"/>
      <c r="FM44" s="115"/>
      <c r="FN44" s="31"/>
      <c r="FO44" s="31"/>
      <c r="FP44" s="118"/>
      <c r="FQ44" s="23"/>
      <c r="FR44" s="23"/>
      <c r="FS44" s="115"/>
      <c r="FT44" s="23"/>
      <c r="FU44" s="23"/>
      <c r="FV44" s="115"/>
      <c r="FW44" s="23"/>
      <c r="FX44" s="23"/>
      <c r="FY44" s="115"/>
      <c r="FZ44" s="27"/>
      <c r="GA44" s="27"/>
      <c r="GB44" s="115"/>
      <c r="GC44" s="31"/>
      <c r="GD44" s="31"/>
      <c r="GE44" s="118"/>
      <c r="GF44" s="35"/>
      <c r="GG44" s="34"/>
      <c r="GH44" s="115"/>
      <c r="GI44" s="23"/>
      <c r="GJ44" s="23"/>
      <c r="GK44" s="115"/>
      <c r="GL44" s="31"/>
      <c r="GM44" s="31"/>
      <c r="GN44" s="118"/>
      <c r="GO44" s="23"/>
      <c r="GP44" s="23"/>
      <c r="GQ44" s="115"/>
      <c r="GR44" s="23"/>
      <c r="GS44" s="27"/>
      <c r="GT44" s="115"/>
      <c r="GU44" s="23"/>
      <c r="GV44" s="23"/>
      <c r="GW44" s="118"/>
      <c r="GX44" s="31"/>
      <c r="GY44" s="31"/>
      <c r="GZ44" s="118"/>
      <c r="HA44" s="23"/>
      <c r="HB44" s="27"/>
      <c r="HC44" s="137"/>
      <c r="HD44" s="33"/>
      <c r="HE44" s="33"/>
      <c r="HF44" s="121"/>
      <c r="HG44" s="32"/>
      <c r="HH44" s="32"/>
      <c r="HI44" s="118"/>
      <c r="HJ44" s="28"/>
      <c r="HK44" s="28"/>
      <c r="HL44" s="118"/>
      <c r="HM44" s="23"/>
      <c r="HN44" s="23"/>
      <c r="HO44" s="118"/>
      <c r="HP44" s="23"/>
      <c r="HQ44" s="23"/>
      <c r="HR44" s="115"/>
      <c r="HS44" s="23"/>
      <c r="HT44" s="23"/>
      <c r="HU44" s="118"/>
      <c r="HV44" s="31"/>
      <c r="HW44" s="31"/>
      <c r="HX44" s="118"/>
      <c r="HY44" s="31"/>
      <c r="HZ44" s="31"/>
      <c r="IA44" s="118"/>
      <c r="IB44" s="23"/>
      <c r="IC44" s="27"/>
      <c r="ID44" s="132"/>
      <c r="IE44" s="23"/>
      <c r="IF44" s="27"/>
      <c r="IG44" s="134"/>
      <c r="IH44" s="23"/>
      <c r="II44" s="23"/>
      <c r="IJ44" s="132"/>
      <c r="IK44" s="30">
        <f t="shared" si="16"/>
        <v>288600</v>
      </c>
      <c r="IL44" s="30">
        <f t="shared" si="17"/>
        <v>204323.34</v>
      </c>
      <c r="IM44" s="23"/>
      <c r="IN44" s="23"/>
      <c r="IO44" s="115"/>
      <c r="IP44" s="23"/>
      <c r="IQ44" s="27"/>
      <c r="IR44" s="115"/>
      <c r="IS44" s="23"/>
      <c r="IT44" s="27"/>
      <c r="IU44" s="115"/>
      <c r="IV44" s="23"/>
      <c r="IW44" s="23"/>
      <c r="IX44" s="115"/>
      <c r="IY44" s="23"/>
      <c r="IZ44" s="23"/>
      <c r="JA44" s="115"/>
      <c r="JB44" s="23"/>
      <c r="JC44" s="23"/>
      <c r="JD44" s="115"/>
      <c r="JE44" s="23"/>
      <c r="JF44" s="23"/>
      <c r="JG44" s="115"/>
      <c r="JH44" s="23"/>
      <c r="JI44" s="27"/>
      <c r="JJ44" s="115"/>
      <c r="JK44" s="23"/>
      <c r="JL44" s="23"/>
      <c r="JM44" s="115"/>
      <c r="JN44" s="23"/>
      <c r="JO44" s="23"/>
      <c r="JP44" s="115"/>
      <c r="JQ44" s="23"/>
      <c r="JR44" s="23"/>
      <c r="JS44" s="115"/>
      <c r="JT44" s="23"/>
      <c r="JU44" s="23"/>
      <c r="JV44" s="115"/>
      <c r="JW44" s="23"/>
      <c r="JX44" s="23"/>
      <c r="JY44" s="115"/>
      <c r="JZ44" s="23"/>
      <c r="KA44" s="27"/>
      <c r="KB44" s="115"/>
      <c r="KC44" s="23">
        <v>288600</v>
      </c>
      <c r="KD44" s="23">
        <v>204323.34</v>
      </c>
      <c r="KE44" s="115"/>
      <c r="KF44" s="23"/>
      <c r="KG44" s="23"/>
      <c r="KH44" s="115"/>
      <c r="KI44" s="29">
        <f t="shared" si="18"/>
        <v>0</v>
      </c>
      <c r="KJ44" s="29">
        <f t="shared" si="19"/>
        <v>0</v>
      </c>
      <c r="KK44" s="27"/>
      <c r="KL44" s="27"/>
      <c r="KM44" s="121"/>
      <c r="KN44" s="27"/>
      <c r="KO44" s="27"/>
      <c r="KP44" s="115"/>
      <c r="KQ44" s="28"/>
      <c r="KR44" s="28"/>
      <c r="KS44" s="118"/>
      <c r="KT44" s="27"/>
      <c r="KU44" s="27"/>
      <c r="KV44" s="121"/>
      <c r="KW44" s="26"/>
      <c r="KX44" s="26"/>
      <c r="KY44" s="121"/>
      <c r="KZ44" s="24"/>
      <c r="LA44" s="24"/>
      <c r="LB44" s="121"/>
      <c r="LC44" s="24"/>
      <c r="LD44" s="24"/>
      <c r="LE44" s="121"/>
      <c r="LF44" s="23"/>
      <c r="LG44" s="27"/>
      <c r="LH44" s="118"/>
      <c r="LI44" s="23"/>
      <c r="LJ44" s="27"/>
      <c r="LK44" s="121"/>
      <c r="LL44" s="25"/>
      <c r="LM44" s="25"/>
      <c r="LN44" s="121"/>
      <c r="LO44" s="27"/>
      <c r="LP44" s="27"/>
      <c r="LQ44" s="121"/>
      <c r="LR44" s="24"/>
      <c r="LS44" s="24"/>
      <c r="LT44" s="121"/>
      <c r="LU44" s="27"/>
      <c r="LV44" s="27"/>
      <c r="LW44" s="121"/>
      <c r="LX44" s="23"/>
      <c r="LY44" s="23"/>
      <c r="LZ44" s="130"/>
      <c r="MA44" s="9"/>
      <c r="MB44" s="9"/>
      <c r="MC44" s="9"/>
      <c r="MD44" s="7"/>
      <c r="ME44" s="7"/>
      <c r="MF44" s="9"/>
      <c r="MG44" s="9"/>
      <c r="MH44" s="9"/>
      <c r="MI44" s="9"/>
      <c r="MJ44" s="9"/>
      <c r="MK44" s="9"/>
      <c r="ML44" s="9"/>
      <c r="MM44" s="9"/>
      <c r="MN44" s="7"/>
      <c r="MO44" s="9"/>
      <c r="MP44" s="9"/>
      <c r="MQ44" s="9"/>
      <c r="MR44" s="7"/>
      <c r="MS44" s="9"/>
      <c r="MT44" s="7"/>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3"/>
      <c r="PY44" s="3"/>
      <c r="PZ44" s="3"/>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row>
    <row r="45" spans="1:743" x14ac:dyDescent="0.25">
      <c r="A45" s="46" t="s">
        <v>108</v>
      </c>
      <c r="B45" s="29">
        <f t="shared" si="10"/>
        <v>6914756.54</v>
      </c>
      <c r="C45" s="29">
        <f t="shared" si="11"/>
        <v>4481754.76</v>
      </c>
      <c r="D45" s="21">
        <f t="shared" si="12"/>
        <v>3927983.48</v>
      </c>
      <c r="E45" s="21">
        <f t="shared" si="13"/>
        <v>2945990.48</v>
      </c>
      <c r="F45" s="23">
        <v>3473500</v>
      </c>
      <c r="G45" s="40">
        <v>2605126</v>
      </c>
      <c r="H45" s="118"/>
      <c r="I45" s="23">
        <v>454483.48</v>
      </c>
      <c r="J45" s="54">
        <v>340864.48</v>
      </c>
      <c r="K45" s="118"/>
      <c r="L45" s="54"/>
      <c r="M45" s="54"/>
      <c r="N45" s="147"/>
      <c r="O45" s="29">
        <f t="shared" si="14"/>
        <v>2698173.06</v>
      </c>
      <c r="P45" s="29">
        <f t="shared" si="15"/>
        <v>1334499.99</v>
      </c>
      <c r="Q45" s="23"/>
      <c r="R45" s="23"/>
      <c r="S45" s="118"/>
      <c r="T45" s="23"/>
      <c r="U45" s="23"/>
      <c r="V45" s="118"/>
      <c r="W45" s="23"/>
      <c r="X45" s="23"/>
      <c r="Y45" s="118"/>
      <c r="Z45" s="23"/>
      <c r="AA45" s="23"/>
      <c r="AB45" s="118"/>
      <c r="AC45" s="28"/>
      <c r="AD45" s="28"/>
      <c r="AE45" s="121"/>
      <c r="AF45" s="23"/>
      <c r="AG45" s="23"/>
      <c r="AH45" s="118"/>
      <c r="AI45" s="23"/>
      <c r="AJ45" s="23"/>
      <c r="AK45" s="118"/>
      <c r="AL45" s="23"/>
      <c r="AM45" s="23"/>
      <c r="AN45" s="118"/>
      <c r="AO45" s="23"/>
      <c r="AP45" s="27"/>
      <c r="AQ45" s="118"/>
      <c r="AR45" s="28"/>
      <c r="AS45" s="28"/>
      <c r="AT45" s="118"/>
      <c r="AU45" s="28"/>
      <c r="AV45" s="28"/>
      <c r="AW45" s="118"/>
      <c r="AX45" s="28"/>
      <c r="AY45" s="28"/>
      <c r="AZ45" s="118"/>
      <c r="BA45" s="23"/>
      <c r="BB45" s="23"/>
      <c r="BC45" s="118"/>
      <c r="BD45" s="23"/>
      <c r="BE45" s="23"/>
      <c r="BF45" s="118"/>
      <c r="BG45" s="23"/>
      <c r="BH45" s="23"/>
      <c r="BI45" s="118"/>
      <c r="BJ45" s="38"/>
      <c r="BK45" s="23"/>
      <c r="BL45" s="118"/>
      <c r="BM45" s="23"/>
      <c r="BN45" s="27"/>
      <c r="BO45" s="118"/>
      <c r="BP45" s="23"/>
      <c r="BQ45" s="27"/>
      <c r="BR45" s="118"/>
      <c r="BS45" s="23"/>
      <c r="BT45" s="27"/>
      <c r="BU45" s="118"/>
      <c r="BV45" s="23"/>
      <c r="BW45" s="23"/>
      <c r="BX45" s="118"/>
      <c r="BY45" s="23"/>
      <c r="BZ45" s="27"/>
      <c r="CA45" s="118"/>
      <c r="CB45" s="31"/>
      <c r="CC45" s="31"/>
      <c r="CD45" s="118"/>
      <c r="CE45" s="23"/>
      <c r="CF45" s="23"/>
      <c r="CG45" s="118"/>
      <c r="CH45" s="28"/>
      <c r="CI45" s="28"/>
      <c r="CJ45" s="118"/>
      <c r="CK45" s="23"/>
      <c r="CL45" s="27"/>
      <c r="CM45" s="118"/>
      <c r="CN45" s="23"/>
      <c r="CO45" s="27"/>
      <c r="CP45" s="118"/>
      <c r="CQ45" s="28"/>
      <c r="CR45" s="28"/>
      <c r="CS45" s="118"/>
      <c r="CT45" s="28"/>
      <c r="CU45" s="28"/>
      <c r="CV45" s="118"/>
      <c r="CW45" s="23"/>
      <c r="CX45" s="27"/>
      <c r="CY45" s="118"/>
      <c r="CZ45" s="28"/>
      <c r="DA45" s="28"/>
      <c r="DB45" s="118"/>
      <c r="DC45" s="23">
        <f>899242.43+899249.51+899681.12</f>
        <v>2698173.06</v>
      </c>
      <c r="DD45" s="23">
        <v>1334499.99</v>
      </c>
      <c r="DE45" s="118"/>
      <c r="DF45" s="23"/>
      <c r="DG45" s="23"/>
      <c r="DH45" s="118"/>
      <c r="DI45" s="23"/>
      <c r="DJ45" s="27"/>
      <c r="DK45" s="118"/>
      <c r="DL45" s="27"/>
      <c r="DM45" s="27"/>
      <c r="DN45" s="140"/>
      <c r="DO45" s="27"/>
      <c r="DP45" s="27"/>
      <c r="DQ45" s="132"/>
      <c r="DR45" s="23"/>
      <c r="DS45" s="23"/>
      <c r="DT45" s="118"/>
      <c r="DU45" s="23"/>
      <c r="DV45" s="27"/>
      <c r="DW45" s="118"/>
      <c r="DX45" s="23"/>
      <c r="DY45" s="27"/>
      <c r="DZ45" s="118"/>
      <c r="EA45" s="23"/>
      <c r="EB45" s="23"/>
      <c r="EC45" s="115"/>
      <c r="ED45" s="23"/>
      <c r="EE45" s="23"/>
      <c r="EF45" s="118"/>
      <c r="EG45" s="23"/>
      <c r="EH45" s="23"/>
      <c r="EI45" s="118"/>
      <c r="EJ45" s="23"/>
      <c r="EK45" s="27"/>
      <c r="EL45" s="118"/>
      <c r="EM45" s="27"/>
      <c r="EN45" s="27"/>
      <c r="EO45" s="118"/>
      <c r="EP45" s="23"/>
      <c r="EQ45" s="27"/>
      <c r="ER45" s="115"/>
      <c r="ES45" s="28"/>
      <c r="ET45" s="28"/>
      <c r="EU45" s="118"/>
      <c r="EV45" s="27"/>
      <c r="EW45" s="27"/>
      <c r="EX45" s="118"/>
      <c r="EY45" s="23"/>
      <c r="EZ45" s="23"/>
      <c r="FA45" s="118"/>
      <c r="FB45" s="23"/>
      <c r="FC45" s="27"/>
      <c r="FD45" s="118"/>
      <c r="FE45" s="23"/>
      <c r="FF45" s="23"/>
      <c r="FG45" s="115"/>
      <c r="FH45" s="23"/>
      <c r="FI45" s="23"/>
      <c r="FJ45" s="118"/>
      <c r="FK45" s="23"/>
      <c r="FL45" s="23"/>
      <c r="FM45" s="115"/>
      <c r="FN45" s="31"/>
      <c r="FO45" s="31"/>
      <c r="FP45" s="118"/>
      <c r="FQ45" s="23"/>
      <c r="FR45" s="23"/>
      <c r="FS45" s="115"/>
      <c r="FT45" s="23"/>
      <c r="FU45" s="23"/>
      <c r="FV45" s="115"/>
      <c r="FW45" s="23"/>
      <c r="FX45" s="23"/>
      <c r="FY45" s="115"/>
      <c r="FZ45" s="27"/>
      <c r="GA45" s="27"/>
      <c r="GB45" s="115"/>
      <c r="GC45" s="31"/>
      <c r="GD45" s="31"/>
      <c r="GE45" s="118"/>
      <c r="GF45" s="35"/>
      <c r="GG45" s="34"/>
      <c r="GH45" s="115"/>
      <c r="GI45" s="23"/>
      <c r="GJ45" s="23"/>
      <c r="GK45" s="115"/>
      <c r="GL45" s="31"/>
      <c r="GM45" s="31"/>
      <c r="GN45" s="118"/>
      <c r="GO45" s="23"/>
      <c r="GP45" s="23"/>
      <c r="GQ45" s="115"/>
      <c r="GR45" s="23"/>
      <c r="GS45" s="27"/>
      <c r="GT45" s="115"/>
      <c r="GU45" s="23"/>
      <c r="GV45" s="23"/>
      <c r="GW45" s="118"/>
      <c r="GX45" s="31"/>
      <c r="GY45" s="31"/>
      <c r="GZ45" s="118"/>
      <c r="HA45" s="23"/>
      <c r="HB45" s="27"/>
      <c r="HC45" s="137"/>
      <c r="HD45" s="33"/>
      <c r="HE45" s="33"/>
      <c r="HF45" s="121"/>
      <c r="HG45" s="32"/>
      <c r="HH45" s="32"/>
      <c r="HI45" s="118"/>
      <c r="HJ45" s="28"/>
      <c r="HK45" s="28"/>
      <c r="HL45" s="118"/>
      <c r="HM45" s="23"/>
      <c r="HN45" s="23"/>
      <c r="HO45" s="118"/>
      <c r="HP45" s="23"/>
      <c r="HQ45" s="23"/>
      <c r="HR45" s="115"/>
      <c r="HS45" s="23"/>
      <c r="HT45" s="23"/>
      <c r="HU45" s="118"/>
      <c r="HV45" s="31"/>
      <c r="HW45" s="31"/>
      <c r="HX45" s="118"/>
      <c r="HY45" s="31"/>
      <c r="HZ45" s="31"/>
      <c r="IA45" s="118"/>
      <c r="IB45" s="23"/>
      <c r="IC45" s="27"/>
      <c r="ID45" s="132"/>
      <c r="IE45" s="23"/>
      <c r="IF45" s="27"/>
      <c r="IG45" s="134"/>
      <c r="IH45" s="23"/>
      <c r="II45" s="23"/>
      <c r="IJ45" s="132"/>
      <c r="IK45" s="30">
        <f t="shared" si="16"/>
        <v>288600</v>
      </c>
      <c r="IL45" s="30">
        <f t="shared" si="17"/>
        <v>201264.29</v>
      </c>
      <c r="IM45" s="23"/>
      <c r="IN45" s="23"/>
      <c r="IO45" s="115"/>
      <c r="IP45" s="23"/>
      <c r="IQ45" s="27"/>
      <c r="IR45" s="115"/>
      <c r="IS45" s="23"/>
      <c r="IT45" s="27"/>
      <c r="IU45" s="115"/>
      <c r="IV45" s="23"/>
      <c r="IW45" s="23"/>
      <c r="IX45" s="115"/>
      <c r="IY45" s="23"/>
      <c r="IZ45" s="23"/>
      <c r="JA45" s="115"/>
      <c r="JB45" s="23"/>
      <c r="JC45" s="23"/>
      <c r="JD45" s="115"/>
      <c r="JE45" s="23"/>
      <c r="JF45" s="23"/>
      <c r="JG45" s="115"/>
      <c r="JH45" s="23"/>
      <c r="JI45" s="27"/>
      <c r="JJ45" s="115"/>
      <c r="JK45" s="23"/>
      <c r="JL45" s="23"/>
      <c r="JM45" s="115"/>
      <c r="JN45" s="23"/>
      <c r="JO45" s="23"/>
      <c r="JP45" s="115"/>
      <c r="JQ45" s="23"/>
      <c r="JR45" s="23"/>
      <c r="JS45" s="115"/>
      <c r="JT45" s="23"/>
      <c r="JU45" s="23"/>
      <c r="JV45" s="115"/>
      <c r="JW45" s="23"/>
      <c r="JX45" s="23"/>
      <c r="JY45" s="115"/>
      <c r="JZ45" s="23"/>
      <c r="KA45" s="27"/>
      <c r="KB45" s="115"/>
      <c r="KC45" s="23">
        <v>288600</v>
      </c>
      <c r="KD45" s="23">
        <v>201264.29</v>
      </c>
      <c r="KE45" s="115"/>
      <c r="KF45" s="23"/>
      <c r="KG45" s="23"/>
      <c r="KH45" s="115"/>
      <c r="KI45" s="29">
        <f t="shared" si="18"/>
        <v>0</v>
      </c>
      <c r="KJ45" s="29">
        <f t="shared" si="19"/>
        <v>0</v>
      </c>
      <c r="KK45" s="27"/>
      <c r="KL45" s="27"/>
      <c r="KM45" s="121"/>
      <c r="KN45" s="27"/>
      <c r="KO45" s="27"/>
      <c r="KP45" s="115"/>
      <c r="KQ45" s="28"/>
      <c r="KR45" s="28"/>
      <c r="KS45" s="118"/>
      <c r="KT45" s="27"/>
      <c r="KU45" s="27"/>
      <c r="KV45" s="121"/>
      <c r="KW45" s="26"/>
      <c r="KX45" s="26"/>
      <c r="KY45" s="121"/>
      <c r="KZ45" s="24"/>
      <c r="LA45" s="24"/>
      <c r="LB45" s="121"/>
      <c r="LC45" s="24"/>
      <c r="LD45" s="24"/>
      <c r="LE45" s="121"/>
      <c r="LF45" s="23"/>
      <c r="LG45" s="27"/>
      <c r="LH45" s="118"/>
      <c r="LI45" s="23"/>
      <c r="LJ45" s="27"/>
      <c r="LK45" s="121"/>
      <c r="LL45" s="25"/>
      <c r="LM45" s="25"/>
      <c r="LN45" s="121"/>
      <c r="LO45" s="27"/>
      <c r="LP45" s="27"/>
      <c r="LQ45" s="121"/>
      <c r="LR45" s="24"/>
      <c r="LS45" s="24"/>
      <c r="LT45" s="121"/>
      <c r="LU45" s="27"/>
      <c r="LV45" s="27"/>
      <c r="LW45" s="121"/>
      <c r="LX45" s="23"/>
      <c r="LY45" s="23"/>
      <c r="LZ45" s="130"/>
      <c r="MA45" s="9"/>
      <c r="MB45" s="9"/>
      <c r="MC45" s="9"/>
      <c r="MD45" s="7"/>
      <c r="ME45" s="7"/>
      <c r="MF45" s="9"/>
      <c r="MG45" s="9"/>
      <c r="MH45" s="9"/>
      <c r="MI45" s="9"/>
      <c r="MJ45" s="9"/>
      <c r="MK45" s="9"/>
      <c r="ML45" s="9"/>
      <c r="MM45" s="9"/>
      <c r="MN45" s="7"/>
      <c r="MO45" s="9"/>
      <c r="MP45" s="9"/>
      <c r="MQ45" s="9"/>
      <c r="MR45" s="7"/>
      <c r="MS45" s="9"/>
      <c r="MT45" s="7"/>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3"/>
      <c r="PY45" s="3"/>
      <c r="PZ45" s="3"/>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row>
    <row r="46" spans="1:743" x14ac:dyDescent="0.25">
      <c r="A46" s="46" t="s">
        <v>107</v>
      </c>
      <c r="B46" s="29">
        <f t="shared" si="10"/>
        <v>6594939.7800000003</v>
      </c>
      <c r="C46" s="29">
        <f t="shared" si="11"/>
        <v>5237293.8199999994</v>
      </c>
      <c r="D46" s="21">
        <f t="shared" si="12"/>
        <v>4944941.4800000004</v>
      </c>
      <c r="E46" s="21">
        <f t="shared" si="13"/>
        <v>3708710.48</v>
      </c>
      <c r="F46" s="23">
        <v>4667300</v>
      </c>
      <c r="G46" s="40">
        <v>3500477</v>
      </c>
      <c r="H46" s="118"/>
      <c r="I46" s="23">
        <v>277641.48</v>
      </c>
      <c r="J46" s="54">
        <v>208233.48</v>
      </c>
      <c r="K46" s="118"/>
      <c r="L46" s="54"/>
      <c r="M46" s="54"/>
      <c r="N46" s="147"/>
      <c r="O46" s="29">
        <f t="shared" si="14"/>
        <v>1534598.3</v>
      </c>
      <c r="P46" s="29">
        <f t="shared" si="15"/>
        <v>1444120.28</v>
      </c>
      <c r="Q46" s="23"/>
      <c r="R46" s="23"/>
      <c r="S46" s="118"/>
      <c r="T46" s="23"/>
      <c r="U46" s="23"/>
      <c r="V46" s="118"/>
      <c r="W46" s="23"/>
      <c r="X46" s="23"/>
      <c r="Y46" s="118"/>
      <c r="Z46" s="23"/>
      <c r="AA46" s="23"/>
      <c r="AB46" s="118"/>
      <c r="AC46" s="28"/>
      <c r="AD46" s="28"/>
      <c r="AE46" s="121"/>
      <c r="AF46" s="23"/>
      <c r="AG46" s="23"/>
      <c r="AH46" s="118"/>
      <c r="AI46" s="23"/>
      <c r="AJ46" s="23"/>
      <c r="AK46" s="118"/>
      <c r="AL46" s="23"/>
      <c r="AM46" s="23"/>
      <c r="AN46" s="118"/>
      <c r="AO46" s="23"/>
      <c r="AP46" s="27"/>
      <c r="AQ46" s="118"/>
      <c r="AR46" s="28"/>
      <c r="AS46" s="28"/>
      <c r="AT46" s="118"/>
      <c r="AU46" s="28"/>
      <c r="AV46" s="28"/>
      <c r="AW46" s="118"/>
      <c r="AX46" s="28"/>
      <c r="AY46" s="28"/>
      <c r="AZ46" s="118"/>
      <c r="BA46" s="23"/>
      <c r="BB46" s="23"/>
      <c r="BC46" s="118"/>
      <c r="BD46" s="23"/>
      <c r="BE46" s="23"/>
      <c r="BF46" s="118"/>
      <c r="BG46" s="23"/>
      <c r="BH46" s="23"/>
      <c r="BI46" s="118"/>
      <c r="BJ46" s="38"/>
      <c r="BK46" s="23"/>
      <c r="BL46" s="118"/>
      <c r="BM46" s="23"/>
      <c r="BN46" s="27"/>
      <c r="BO46" s="118"/>
      <c r="BP46" s="23"/>
      <c r="BQ46" s="27"/>
      <c r="BR46" s="118"/>
      <c r="BS46" s="23"/>
      <c r="BT46" s="27"/>
      <c r="BU46" s="118"/>
      <c r="BV46" s="23"/>
      <c r="BW46" s="23"/>
      <c r="BX46" s="118"/>
      <c r="BY46" s="23"/>
      <c r="BZ46" s="27"/>
      <c r="CA46" s="118"/>
      <c r="CB46" s="31"/>
      <c r="CC46" s="31"/>
      <c r="CD46" s="118"/>
      <c r="CE46" s="23"/>
      <c r="CF46" s="23"/>
      <c r="CG46" s="118"/>
      <c r="CH46" s="28">
        <v>64600</v>
      </c>
      <c r="CI46" s="28">
        <v>0</v>
      </c>
      <c r="CJ46" s="118"/>
      <c r="CK46" s="23"/>
      <c r="CL46" s="27"/>
      <c r="CM46" s="118"/>
      <c r="CN46" s="23"/>
      <c r="CO46" s="27"/>
      <c r="CP46" s="118"/>
      <c r="CQ46" s="28"/>
      <c r="CR46" s="28"/>
      <c r="CS46" s="118"/>
      <c r="CT46" s="28"/>
      <c r="CU46" s="28"/>
      <c r="CV46" s="118"/>
      <c r="CW46" s="23"/>
      <c r="CX46" s="27"/>
      <c r="CY46" s="118"/>
      <c r="CZ46" s="28"/>
      <c r="DA46" s="28"/>
      <c r="DB46" s="118"/>
      <c r="DC46" s="23">
        <f>509999.15+509999.15</f>
        <v>1019998.3</v>
      </c>
      <c r="DD46" s="23">
        <v>1019998.3</v>
      </c>
      <c r="DE46" s="118"/>
      <c r="DF46" s="23"/>
      <c r="DG46" s="23"/>
      <c r="DH46" s="118"/>
      <c r="DI46" s="23"/>
      <c r="DJ46" s="27"/>
      <c r="DK46" s="118"/>
      <c r="DL46" s="27"/>
      <c r="DM46" s="27"/>
      <c r="DN46" s="140"/>
      <c r="DO46" s="27"/>
      <c r="DP46" s="27"/>
      <c r="DQ46" s="132"/>
      <c r="DR46" s="23"/>
      <c r="DS46" s="23"/>
      <c r="DT46" s="118"/>
      <c r="DU46" s="23"/>
      <c r="DV46" s="27"/>
      <c r="DW46" s="118"/>
      <c r="DX46" s="23"/>
      <c r="DY46" s="27"/>
      <c r="DZ46" s="118"/>
      <c r="EA46" s="23"/>
      <c r="EB46" s="23"/>
      <c r="EC46" s="115"/>
      <c r="ED46" s="23"/>
      <c r="EE46" s="23"/>
      <c r="EF46" s="118"/>
      <c r="EG46" s="23"/>
      <c r="EH46" s="23"/>
      <c r="EI46" s="118"/>
      <c r="EJ46" s="23"/>
      <c r="EK46" s="27"/>
      <c r="EL46" s="118"/>
      <c r="EM46" s="27"/>
      <c r="EN46" s="27"/>
      <c r="EO46" s="118"/>
      <c r="EP46" s="23"/>
      <c r="EQ46" s="27"/>
      <c r="ER46" s="115"/>
      <c r="ES46" s="28"/>
      <c r="ET46" s="28"/>
      <c r="EU46" s="118"/>
      <c r="EV46" s="27"/>
      <c r="EW46" s="27"/>
      <c r="EX46" s="118"/>
      <c r="EY46" s="23"/>
      <c r="EZ46" s="23"/>
      <c r="FA46" s="118"/>
      <c r="FB46" s="23"/>
      <c r="FC46" s="27"/>
      <c r="FD46" s="118"/>
      <c r="FE46" s="23"/>
      <c r="FF46" s="23"/>
      <c r="FG46" s="115"/>
      <c r="FH46" s="23"/>
      <c r="FI46" s="23"/>
      <c r="FJ46" s="118"/>
      <c r="FK46" s="23"/>
      <c r="FL46" s="23"/>
      <c r="FM46" s="115"/>
      <c r="FN46" s="31"/>
      <c r="FO46" s="31"/>
      <c r="FP46" s="118"/>
      <c r="FQ46" s="23"/>
      <c r="FR46" s="23"/>
      <c r="FS46" s="115"/>
      <c r="FT46" s="23"/>
      <c r="FU46" s="23"/>
      <c r="FV46" s="115"/>
      <c r="FW46" s="23"/>
      <c r="FX46" s="23"/>
      <c r="FY46" s="115"/>
      <c r="FZ46" s="27">
        <v>450000</v>
      </c>
      <c r="GA46" s="27">
        <v>424121.98</v>
      </c>
      <c r="GB46" s="115"/>
      <c r="GC46" s="31"/>
      <c r="GD46" s="31"/>
      <c r="GE46" s="118"/>
      <c r="GF46" s="35"/>
      <c r="GG46" s="34"/>
      <c r="GH46" s="115"/>
      <c r="GI46" s="23"/>
      <c r="GJ46" s="23"/>
      <c r="GK46" s="115"/>
      <c r="GL46" s="31"/>
      <c r="GM46" s="31"/>
      <c r="GN46" s="118"/>
      <c r="GO46" s="23"/>
      <c r="GP46" s="23"/>
      <c r="GQ46" s="115"/>
      <c r="GR46" s="23"/>
      <c r="GS46" s="27"/>
      <c r="GT46" s="115"/>
      <c r="GU46" s="23"/>
      <c r="GV46" s="23"/>
      <c r="GW46" s="118"/>
      <c r="GX46" s="31"/>
      <c r="GY46" s="31"/>
      <c r="GZ46" s="118"/>
      <c r="HA46" s="23"/>
      <c r="HB46" s="27"/>
      <c r="HC46" s="137"/>
      <c r="HD46" s="33"/>
      <c r="HE46" s="33"/>
      <c r="HF46" s="121"/>
      <c r="HG46" s="32"/>
      <c r="HH46" s="32"/>
      <c r="HI46" s="118"/>
      <c r="HJ46" s="28"/>
      <c r="HK46" s="28"/>
      <c r="HL46" s="118"/>
      <c r="HM46" s="23"/>
      <c r="HN46" s="23"/>
      <c r="HO46" s="118"/>
      <c r="HP46" s="23"/>
      <c r="HQ46" s="23"/>
      <c r="HR46" s="115"/>
      <c r="HS46" s="23"/>
      <c r="HT46" s="23"/>
      <c r="HU46" s="118"/>
      <c r="HV46" s="31"/>
      <c r="HW46" s="31"/>
      <c r="HX46" s="118"/>
      <c r="HY46" s="31"/>
      <c r="HZ46" s="31"/>
      <c r="IA46" s="118"/>
      <c r="IB46" s="23"/>
      <c r="IC46" s="27"/>
      <c r="ID46" s="132"/>
      <c r="IE46" s="23"/>
      <c r="IF46" s="27"/>
      <c r="IG46" s="134"/>
      <c r="IH46" s="23"/>
      <c r="II46" s="23"/>
      <c r="IJ46" s="132"/>
      <c r="IK46" s="30">
        <f t="shared" si="16"/>
        <v>115400</v>
      </c>
      <c r="IL46" s="30">
        <f t="shared" si="17"/>
        <v>84463.06</v>
      </c>
      <c r="IM46" s="23"/>
      <c r="IN46" s="23"/>
      <c r="IO46" s="115"/>
      <c r="IP46" s="23"/>
      <c r="IQ46" s="27"/>
      <c r="IR46" s="115"/>
      <c r="IS46" s="23"/>
      <c r="IT46" s="27"/>
      <c r="IU46" s="115"/>
      <c r="IV46" s="23"/>
      <c r="IW46" s="23"/>
      <c r="IX46" s="115"/>
      <c r="IY46" s="23"/>
      <c r="IZ46" s="23"/>
      <c r="JA46" s="115"/>
      <c r="JB46" s="23"/>
      <c r="JC46" s="23"/>
      <c r="JD46" s="115"/>
      <c r="JE46" s="23"/>
      <c r="JF46" s="23"/>
      <c r="JG46" s="115"/>
      <c r="JH46" s="23"/>
      <c r="JI46" s="27"/>
      <c r="JJ46" s="115"/>
      <c r="JK46" s="23"/>
      <c r="JL46" s="23"/>
      <c r="JM46" s="115"/>
      <c r="JN46" s="23"/>
      <c r="JO46" s="23"/>
      <c r="JP46" s="115"/>
      <c r="JQ46" s="23"/>
      <c r="JR46" s="23"/>
      <c r="JS46" s="115"/>
      <c r="JT46" s="23"/>
      <c r="JU46" s="23"/>
      <c r="JV46" s="115"/>
      <c r="JW46" s="23"/>
      <c r="JX46" s="23"/>
      <c r="JY46" s="115"/>
      <c r="JZ46" s="23"/>
      <c r="KA46" s="27"/>
      <c r="KB46" s="115"/>
      <c r="KC46" s="23">
        <v>115400</v>
      </c>
      <c r="KD46" s="23">
        <v>84463.06</v>
      </c>
      <c r="KE46" s="115"/>
      <c r="KF46" s="23"/>
      <c r="KG46" s="23"/>
      <c r="KH46" s="115"/>
      <c r="KI46" s="29">
        <f t="shared" si="18"/>
        <v>0</v>
      </c>
      <c r="KJ46" s="29">
        <f t="shared" si="19"/>
        <v>0</v>
      </c>
      <c r="KK46" s="27"/>
      <c r="KL46" s="27"/>
      <c r="KM46" s="121"/>
      <c r="KN46" s="27"/>
      <c r="KO46" s="27"/>
      <c r="KP46" s="115"/>
      <c r="KQ46" s="28"/>
      <c r="KR46" s="28"/>
      <c r="KS46" s="118"/>
      <c r="KT46" s="27"/>
      <c r="KU46" s="27"/>
      <c r="KV46" s="121"/>
      <c r="KW46" s="26"/>
      <c r="KX46" s="26"/>
      <c r="KY46" s="121"/>
      <c r="KZ46" s="24"/>
      <c r="LA46" s="24"/>
      <c r="LB46" s="121"/>
      <c r="LC46" s="24"/>
      <c r="LD46" s="24"/>
      <c r="LE46" s="121"/>
      <c r="LF46" s="23"/>
      <c r="LG46" s="27"/>
      <c r="LH46" s="118"/>
      <c r="LI46" s="23"/>
      <c r="LJ46" s="27"/>
      <c r="LK46" s="121"/>
      <c r="LL46" s="25"/>
      <c r="LM46" s="25"/>
      <c r="LN46" s="121"/>
      <c r="LO46" s="27"/>
      <c r="LP46" s="27"/>
      <c r="LQ46" s="121"/>
      <c r="LR46" s="24"/>
      <c r="LS46" s="24"/>
      <c r="LT46" s="121"/>
      <c r="LU46" s="27"/>
      <c r="LV46" s="27"/>
      <c r="LW46" s="121"/>
      <c r="LX46" s="23"/>
      <c r="LY46" s="23"/>
      <c r="LZ46" s="130"/>
      <c r="MA46" s="9"/>
      <c r="MB46" s="9"/>
      <c r="MC46" s="9"/>
      <c r="MD46" s="7"/>
      <c r="ME46" s="7"/>
      <c r="MF46" s="9"/>
      <c r="MG46" s="9"/>
      <c r="MH46" s="9"/>
      <c r="MI46" s="9"/>
      <c r="MJ46" s="9"/>
      <c r="MK46" s="9"/>
      <c r="ML46" s="9"/>
      <c r="MM46" s="9"/>
      <c r="MN46" s="7"/>
      <c r="MO46" s="9"/>
      <c r="MP46" s="9"/>
      <c r="MQ46" s="9"/>
      <c r="MR46" s="7"/>
      <c r="MS46" s="9"/>
      <c r="MT46" s="7"/>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3"/>
      <c r="PY46" s="3"/>
      <c r="PZ46" s="3"/>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row>
    <row r="47" spans="1:743" x14ac:dyDescent="0.25">
      <c r="A47" s="46" t="s">
        <v>106</v>
      </c>
      <c r="B47" s="29">
        <f t="shared" si="10"/>
        <v>7716417.4900000002</v>
      </c>
      <c r="C47" s="29">
        <f t="shared" si="11"/>
        <v>6267123.3099999996</v>
      </c>
      <c r="D47" s="21">
        <f t="shared" si="12"/>
        <v>4859680</v>
      </c>
      <c r="E47" s="21">
        <f t="shared" si="13"/>
        <v>3644761</v>
      </c>
      <c r="F47" s="23">
        <v>4476600</v>
      </c>
      <c r="G47" s="40">
        <v>3357450</v>
      </c>
      <c r="H47" s="118"/>
      <c r="I47" s="23">
        <v>383080</v>
      </c>
      <c r="J47" s="54">
        <v>287311</v>
      </c>
      <c r="K47" s="118"/>
      <c r="L47" s="54"/>
      <c r="M47" s="54"/>
      <c r="N47" s="147"/>
      <c r="O47" s="29">
        <f t="shared" si="14"/>
        <v>2279437.4900000002</v>
      </c>
      <c r="P47" s="29">
        <f t="shared" si="15"/>
        <v>2253975.42</v>
      </c>
      <c r="Q47" s="23"/>
      <c r="R47" s="23"/>
      <c r="S47" s="118"/>
      <c r="T47" s="23"/>
      <c r="U47" s="23"/>
      <c r="V47" s="118"/>
      <c r="W47" s="23"/>
      <c r="X47" s="23"/>
      <c r="Y47" s="118"/>
      <c r="Z47" s="23"/>
      <c r="AA47" s="23"/>
      <c r="AB47" s="118"/>
      <c r="AC47" s="28"/>
      <c r="AD47" s="28"/>
      <c r="AE47" s="121"/>
      <c r="AF47" s="23"/>
      <c r="AG47" s="23"/>
      <c r="AH47" s="118"/>
      <c r="AI47" s="23"/>
      <c r="AJ47" s="23"/>
      <c r="AK47" s="118"/>
      <c r="AL47" s="23"/>
      <c r="AM47" s="23"/>
      <c r="AN47" s="118"/>
      <c r="AO47" s="23"/>
      <c r="AP47" s="27"/>
      <c r="AQ47" s="118"/>
      <c r="AR47" s="28"/>
      <c r="AS47" s="28"/>
      <c r="AT47" s="118"/>
      <c r="AU47" s="28"/>
      <c r="AV47" s="28"/>
      <c r="AW47" s="118"/>
      <c r="AX47" s="28"/>
      <c r="AY47" s="28"/>
      <c r="AZ47" s="118"/>
      <c r="BA47" s="23"/>
      <c r="BB47" s="23"/>
      <c r="BC47" s="118"/>
      <c r="BD47" s="23"/>
      <c r="BE47" s="23"/>
      <c r="BF47" s="118"/>
      <c r="BG47" s="23"/>
      <c r="BH47" s="23"/>
      <c r="BI47" s="118"/>
      <c r="BJ47" s="38"/>
      <c r="BK47" s="23"/>
      <c r="BL47" s="118"/>
      <c r="BM47" s="23"/>
      <c r="BN47" s="27"/>
      <c r="BO47" s="118"/>
      <c r="BP47" s="23"/>
      <c r="BQ47" s="27"/>
      <c r="BR47" s="118"/>
      <c r="BS47" s="23"/>
      <c r="BT47" s="27"/>
      <c r="BU47" s="118"/>
      <c r="BV47" s="23"/>
      <c r="BW47" s="23"/>
      <c r="BX47" s="118"/>
      <c r="BY47" s="23"/>
      <c r="BZ47" s="27"/>
      <c r="CA47" s="118"/>
      <c r="CB47" s="31"/>
      <c r="CC47" s="31"/>
      <c r="CD47" s="118"/>
      <c r="CE47" s="23"/>
      <c r="CF47" s="23"/>
      <c r="CG47" s="118"/>
      <c r="CH47" s="28"/>
      <c r="CI47" s="28"/>
      <c r="CJ47" s="118"/>
      <c r="CK47" s="23"/>
      <c r="CL47" s="27"/>
      <c r="CM47" s="118"/>
      <c r="CN47" s="23"/>
      <c r="CO47" s="27"/>
      <c r="CP47" s="118"/>
      <c r="CQ47" s="28"/>
      <c r="CR47" s="28"/>
      <c r="CS47" s="118"/>
      <c r="CT47" s="28"/>
      <c r="CU47" s="28"/>
      <c r="CV47" s="118"/>
      <c r="CW47" s="23"/>
      <c r="CX47" s="27"/>
      <c r="CY47" s="118"/>
      <c r="CZ47" s="28"/>
      <c r="DA47" s="28"/>
      <c r="DB47" s="118"/>
      <c r="DC47" s="23">
        <f>781208.1+899845.68+598383.71</f>
        <v>2279437.4900000002</v>
      </c>
      <c r="DD47" s="23">
        <v>2253975.42</v>
      </c>
      <c r="DE47" s="118"/>
      <c r="DF47" s="23"/>
      <c r="DG47" s="23"/>
      <c r="DH47" s="118"/>
      <c r="DI47" s="23"/>
      <c r="DJ47" s="27"/>
      <c r="DK47" s="118"/>
      <c r="DL47" s="27"/>
      <c r="DM47" s="27"/>
      <c r="DN47" s="140"/>
      <c r="DO47" s="44"/>
      <c r="DP47" s="27">
        <v>0</v>
      </c>
      <c r="DQ47" s="132"/>
      <c r="DR47" s="23"/>
      <c r="DS47" s="23"/>
      <c r="DT47" s="118"/>
      <c r="DU47" s="23"/>
      <c r="DV47" s="27"/>
      <c r="DW47" s="118"/>
      <c r="DX47" s="23"/>
      <c r="DY47" s="27"/>
      <c r="DZ47" s="118"/>
      <c r="EA47" s="23"/>
      <c r="EB47" s="23"/>
      <c r="EC47" s="115"/>
      <c r="ED47" s="23"/>
      <c r="EE47" s="23"/>
      <c r="EF47" s="118"/>
      <c r="EG47" s="23"/>
      <c r="EH47" s="23"/>
      <c r="EI47" s="118"/>
      <c r="EJ47" s="23"/>
      <c r="EK47" s="27"/>
      <c r="EL47" s="118"/>
      <c r="EM47" s="27"/>
      <c r="EN47" s="27"/>
      <c r="EO47" s="118"/>
      <c r="EP47" s="23"/>
      <c r="EQ47" s="27"/>
      <c r="ER47" s="115"/>
      <c r="ES47" s="28"/>
      <c r="ET47" s="28"/>
      <c r="EU47" s="118"/>
      <c r="EV47" s="27"/>
      <c r="EW47" s="27"/>
      <c r="EX47" s="118"/>
      <c r="EY47" s="23"/>
      <c r="EZ47" s="23"/>
      <c r="FA47" s="118"/>
      <c r="FB47" s="23"/>
      <c r="FC47" s="27"/>
      <c r="FD47" s="118"/>
      <c r="FE47" s="23"/>
      <c r="FF47" s="23"/>
      <c r="FG47" s="115"/>
      <c r="FH47" s="23"/>
      <c r="FI47" s="23"/>
      <c r="FJ47" s="118"/>
      <c r="FK47" s="23"/>
      <c r="FL47" s="23"/>
      <c r="FM47" s="115"/>
      <c r="FN47" s="31"/>
      <c r="FO47" s="31"/>
      <c r="FP47" s="118"/>
      <c r="FQ47" s="23"/>
      <c r="FR47" s="23"/>
      <c r="FS47" s="115"/>
      <c r="FT47" s="23"/>
      <c r="FU47" s="23"/>
      <c r="FV47" s="115"/>
      <c r="FW47" s="23"/>
      <c r="FX47" s="23"/>
      <c r="FY47" s="115"/>
      <c r="FZ47" s="27"/>
      <c r="GA47" s="27"/>
      <c r="GB47" s="115"/>
      <c r="GC47" s="31"/>
      <c r="GD47" s="31"/>
      <c r="GE47" s="118"/>
      <c r="GF47" s="35"/>
      <c r="GG47" s="34"/>
      <c r="GH47" s="115"/>
      <c r="GI47" s="23"/>
      <c r="GJ47" s="23"/>
      <c r="GK47" s="115"/>
      <c r="GL47" s="31"/>
      <c r="GM47" s="31"/>
      <c r="GN47" s="118"/>
      <c r="GO47" s="23"/>
      <c r="GP47" s="23"/>
      <c r="GQ47" s="115"/>
      <c r="GR47" s="23"/>
      <c r="GS47" s="27"/>
      <c r="GT47" s="115"/>
      <c r="GU47" s="23"/>
      <c r="GV47" s="23"/>
      <c r="GW47" s="118"/>
      <c r="GX47" s="31"/>
      <c r="GY47" s="31"/>
      <c r="GZ47" s="118"/>
      <c r="HA47" s="23"/>
      <c r="HB47" s="27"/>
      <c r="HC47" s="137"/>
      <c r="HD47" s="33"/>
      <c r="HE47" s="33"/>
      <c r="HF47" s="121"/>
      <c r="HG47" s="32"/>
      <c r="HH47" s="32"/>
      <c r="HI47" s="118"/>
      <c r="HJ47" s="28"/>
      <c r="HK47" s="28"/>
      <c r="HL47" s="118"/>
      <c r="HM47" s="23"/>
      <c r="HN47" s="23"/>
      <c r="HO47" s="118"/>
      <c r="HP47" s="23"/>
      <c r="HQ47" s="23"/>
      <c r="HR47" s="115"/>
      <c r="HS47" s="23"/>
      <c r="HT47" s="23"/>
      <c r="HU47" s="118"/>
      <c r="HV47" s="31"/>
      <c r="HW47" s="31"/>
      <c r="HX47" s="118"/>
      <c r="HY47" s="31"/>
      <c r="HZ47" s="31"/>
      <c r="IA47" s="118"/>
      <c r="IB47" s="23"/>
      <c r="IC47" s="27"/>
      <c r="ID47" s="132"/>
      <c r="IE47" s="23"/>
      <c r="IF47" s="27"/>
      <c r="IG47" s="134"/>
      <c r="IH47" s="23"/>
      <c r="II47" s="23"/>
      <c r="IJ47" s="132"/>
      <c r="IK47" s="30">
        <f t="shared" si="16"/>
        <v>577300</v>
      </c>
      <c r="IL47" s="30">
        <f t="shared" si="17"/>
        <v>368386.89</v>
      </c>
      <c r="IM47" s="23"/>
      <c r="IN47" s="23"/>
      <c r="IO47" s="115"/>
      <c r="IP47" s="23"/>
      <c r="IQ47" s="27"/>
      <c r="IR47" s="115"/>
      <c r="IS47" s="23"/>
      <c r="IT47" s="27"/>
      <c r="IU47" s="115"/>
      <c r="IV47" s="23"/>
      <c r="IW47" s="23"/>
      <c r="IX47" s="115"/>
      <c r="IY47" s="23"/>
      <c r="IZ47" s="23"/>
      <c r="JA47" s="115"/>
      <c r="JB47" s="23"/>
      <c r="JC47" s="23"/>
      <c r="JD47" s="115"/>
      <c r="JE47" s="23"/>
      <c r="JF47" s="23"/>
      <c r="JG47" s="115"/>
      <c r="JH47" s="23"/>
      <c r="JI47" s="27"/>
      <c r="JJ47" s="115"/>
      <c r="JK47" s="23"/>
      <c r="JL47" s="23"/>
      <c r="JM47" s="115"/>
      <c r="JN47" s="23"/>
      <c r="JO47" s="23"/>
      <c r="JP47" s="115"/>
      <c r="JQ47" s="23"/>
      <c r="JR47" s="23"/>
      <c r="JS47" s="115"/>
      <c r="JT47" s="23"/>
      <c r="JU47" s="23"/>
      <c r="JV47" s="115"/>
      <c r="JW47" s="23"/>
      <c r="JX47" s="23"/>
      <c r="JY47" s="115"/>
      <c r="JZ47" s="23"/>
      <c r="KA47" s="27"/>
      <c r="KB47" s="115"/>
      <c r="KC47" s="23">
        <v>577300</v>
      </c>
      <c r="KD47" s="23">
        <v>368386.89</v>
      </c>
      <c r="KE47" s="115"/>
      <c r="KF47" s="23"/>
      <c r="KG47" s="23"/>
      <c r="KH47" s="115"/>
      <c r="KI47" s="29">
        <f t="shared" si="18"/>
        <v>0</v>
      </c>
      <c r="KJ47" s="29">
        <f t="shared" si="19"/>
        <v>0</v>
      </c>
      <c r="KK47" s="27"/>
      <c r="KL47" s="27"/>
      <c r="KM47" s="121"/>
      <c r="KN47" s="27"/>
      <c r="KO47" s="27"/>
      <c r="KP47" s="115"/>
      <c r="KQ47" s="28"/>
      <c r="KR47" s="28"/>
      <c r="KS47" s="118"/>
      <c r="KT47" s="27"/>
      <c r="KU47" s="27"/>
      <c r="KV47" s="121"/>
      <c r="KW47" s="26"/>
      <c r="KX47" s="26"/>
      <c r="KY47" s="121"/>
      <c r="KZ47" s="24"/>
      <c r="LA47" s="24"/>
      <c r="LB47" s="121"/>
      <c r="LC47" s="24"/>
      <c r="LD47" s="24"/>
      <c r="LE47" s="121"/>
      <c r="LF47" s="23"/>
      <c r="LG47" s="27"/>
      <c r="LH47" s="118"/>
      <c r="LI47" s="23"/>
      <c r="LJ47" s="27"/>
      <c r="LK47" s="121"/>
      <c r="LL47" s="25"/>
      <c r="LM47" s="25"/>
      <c r="LN47" s="121"/>
      <c r="LO47" s="27"/>
      <c r="LP47" s="27"/>
      <c r="LQ47" s="121"/>
      <c r="LR47" s="24"/>
      <c r="LS47" s="24"/>
      <c r="LT47" s="121"/>
      <c r="LU47" s="27"/>
      <c r="LV47" s="27"/>
      <c r="LW47" s="121"/>
      <c r="LX47" s="23"/>
      <c r="LY47" s="23"/>
      <c r="LZ47" s="130"/>
      <c r="MA47" s="9"/>
      <c r="MB47" s="9"/>
      <c r="MC47" s="9"/>
      <c r="MD47" s="7"/>
      <c r="ME47" s="7"/>
      <c r="MF47" s="9"/>
      <c r="MG47" s="9"/>
      <c r="MH47" s="9"/>
      <c r="MI47" s="9"/>
      <c r="MJ47" s="9"/>
      <c r="MK47" s="9"/>
      <c r="ML47" s="9"/>
      <c r="MM47" s="9"/>
      <c r="MN47" s="7"/>
      <c r="MO47" s="9"/>
      <c r="MP47" s="9"/>
      <c r="MQ47" s="9"/>
      <c r="MR47" s="7"/>
      <c r="MS47" s="9"/>
      <c r="MT47" s="7"/>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3"/>
      <c r="PY47" s="3"/>
      <c r="PZ47" s="3"/>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row>
    <row r="48" spans="1:743" x14ac:dyDescent="0.25">
      <c r="A48" s="46" t="s">
        <v>105</v>
      </c>
      <c r="B48" s="29">
        <f t="shared" si="10"/>
        <v>4041787.6799999997</v>
      </c>
      <c r="C48" s="29">
        <f t="shared" si="11"/>
        <v>3212843.8699999996</v>
      </c>
      <c r="D48" s="21">
        <f t="shared" si="12"/>
        <v>3166780</v>
      </c>
      <c r="E48" s="21">
        <f t="shared" si="13"/>
        <v>2375086</v>
      </c>
      <c r="F48" s="23">
        <v>3041500</v>
      </c>
      <c r="G48" s="40">
        <v>2281126</v>
      </c>
      <c r="H48" s="118"/>
      <c r="I48" s="23">
        <v>125280</v>
      </c>
      <c r="J48" s="54">
        <v>93960</v>
      </c>
      <c r="K48" s="118"/>
      <c r="L48" s="54"/>
      <c r="M48" s="54"/>
      <c r="N48" s="147"/>
      <c r="O48" s="29">
        <f t="shared" si="14"/>
        <v>759607.67999999993</v>
      </c>
      <c r="P48" s="29">
        <f t="shared" si="15"/>
        <v>759607.67999999993</v>
      </c>
      <c r="Q48" s="23"/>
      <c r="R48" s="23"/>
      <c r="S48" s="118"/>
      <c r="T48" s="23"/>
      <c r="U48" s="23"/>
      <c r="V48" s="118"/>
      <c r="W48" s="23"/>
      <c r="X48" s="23"/>
      <c r="Y48" s="118"/>
      <c r="Z48" s="23"/>
      <c r="AA48" s="23"/>
      <c r="AB48" s="118"/>
      <c r="AC48" s="28"/>
      <c r="AD48" s="28"/>
      <c r="AE48" s="121"/>
      <c r="AF48" s="23"/>
      <c r="AG48" s="23"/>
      <c r="AH48" s="118"/>
      <c r="AI48" s="23"/>
      <c r="AJ48" s="23"/>
      <c r="AK48" s="118"/>
      <c r="AL48" s="23"/>
      <c r="AM48" s="23"/>
      <c r="AN48" s="118"/>
      <c r="AO48" s="23"/>
      <c r="AP48" s="27"/>
      <c r="AQ48" s="118"/>
      <c r="AR48" s="28"/>
      <c r="AS48" s="28"/>
      <c r="AT48" s="118"/>
      <c r="AU48" s="28"/>
      <c r="AV48" s="28"/>
      <c r="AW48" s="118"/>
      <c r="AX48" s="28"/>
      <c r="AY48" s="28"/>
      <c r="AZ48" s="118"/>
      <c r="BA48" s="23"/>
      <c r="BB48" s="23"/>
      <c r="BC48" s="118"/>
      <c r="BD48" s="23"/>
      <c r="BE48" s="23"/>
      <c r="BF48" s="118"/>
      <c r="BG48" s="23"/>
      <c r="BH48" s="23"/>
      <c r="BI48" s="118"/>
      <c r="BJ48" s="38"/>
      <c r="BK48" s="23"/>
      <c r="BL48" s="118"/>
      <c r="BM48" s="23"/>
      <c r="BN48" s="27"/>
      <c r="BO48" s="118"/>
      <c r="BP48" s="23"/>
      <c r="BQ48" s="27"/>
      <c r="BR48" s="118"/>
      <c r="BS48" s="23"/>
      <c r="BT48" s="27"/>
      <c r="BU48" s="118"/>
      <c r="BV48" s="23"/>
      <c r="BW48" s="23"/>
      <c r="BX48" s="118"/>
      <c r="BY48" s="23"/>
      <c r="BZ48" s="27"/>
      <c r="CA48" s="118"/>
      <c r="CB48" s="31"/>
      <c r="CC48" s="31"/>
      <c r="CD48" s="118"/>
      <c r="CE48" s="23"/>
      <c r="CF48" s="23"/>
      <c r="CG48" s="118"/>
      <c r="CH48" s="28"/>
      <c r="CI48" s="28"/>
      <c r="CJ48" s="118"/>
      <c r="CK48" s="23"/>
      <c r="CL48" s="27"/>
      <c r="CM48" s="118"/>
      <c r="CN48" s="23"/>
      <c r="CO48" s="27"/>
      <c r="CP48" s="118"/>
      <c r="CQ48" s="28"/>
      <c r="CR48" s="28"/>
      <c r="CS48" s="118"/>
      <c r="CT48" s="28"/>
      <c r="CU48" s="28"/>
      <c r="CV48" s="118"/>
      <c r="CW48" s="23"/>
      <c r="CX48" s="27"/>
      <c r="CY48" s="118"/>
      <c r="CZ48" s="28"/>
      <c r="DA48" s="28"/>
      <c r="DB48" s="118"/>
      <c r="DC48" s="23">
        <f>386750.93+372856.75</f>
        <v>759607.67999999993</v>
      </c>
      <c r="DD48" s="23">
        <v>759607.67999999993</v>
      </c>
      <c r="DE48" s="118"/>
      <c r="DF48" s="23"/>
      <c r="DG48" s="23"/>
      <c r="DH48" s="118"/>
      <c r="DI48" s="23"/>
      <c r="DJ48" s="27"/>
      <c r="DK48" s="118"/>
      <c r="DL48" s="27"/>
      <c r="DM48" s="27"/>
      <c r="DN48" s="140"/>
      <c r="DO48" s="27"/>
      <c r="DP48" s="27"/>
      <c r="DQ48" s="132"/>
      <c r="DR48" s="23"/>
      <c r="DS48" s="23"/>
      <c r="DT48" s="118"/>
      <c r="DU48" s="23"/>
      <c r="DV48" s="27"/>
      <c r="DW48" s="118"/>
      <c r="DX48" s="23"/>
      <c r="DY48" s="27"/>
      <c r="DZ48" s="118"/>
      <c r="EA48" s="23"/>
      <c r="EB48" s="23"/>
      <c r="EC48" s="115"/>
      <c r="ED48" s="23"/>
      <c r="EE48" s="23"/>
      <c r="EF48" s="118"/>
      <c r="EG48" s="23"/>
      <c r="EH48" s="23"/>
      <c r="EI48" s="118"/>
      <c r="EJ48" s="23"/>
      <c r="EK48" s="27"/>
      <c r="EL48" s="118"/>
      <c r="EM48" s="27"/>
      <c r="EN48" s="27"/>
      <c r="EO48" s="118"/>
      <c r="EP48" s="23"/>
      <c r="EQ48" s="27"/>
      <c r="ER48" s="115"/>
      <c r="ES48" s="28"/>
      <c r="ET48" s="28"/>
      <c r="EU48" s="118"/>
      <c r="EV48" s="27"/>
      <c r="EW48" s="27"/>
      <c r="EX48" s="118"/>
      <c r="EY48" s="23"/>
      <c r="EZ48" s="23"/>
      <c r="FA48" s="118"/>
      <c r="FB48" s="23"/>
      <c r="FC48" s="27"/>
      <c r="FD48" s="118"/>
      <c r="FE48" s="23"/>
      <c r="FF48" s="23"/>
      <c r="FG48" s="115"/>
      <c r="FH48" s="23"/>
      <c r="FI48" s="23"/>
      <c r="FJ48" s="118"/>
      <c r="FK48" s="23"/>
      <c r="FL48" s="23"/>
      <c r="FM48" s="115"/>
      <c r="FN48" s="31"/>
      <c r="FO48" s="31"/>
      <c r="FP48" s="118"/>
      <c r="FQ48" s="23"/>
      <c r="FR48" s="23"/>
      <c r="FS48" s="115"/>
      <c r="FT48" s="23"/>
      <c r="FU48" s="23"/>
      <c r="FV48" s="115"/>
      <c r="FW48" s="23"/>
      <c r="FX48" s="23"/>
      <c r="FY48" s="115"/>
      <c r="FZ48" s="27"/>
      <c r="GA48" s="27"/>
      <c r="GB48" s="115"/>
      <c r="GC48" s="31"/>
      <c r="GD48" s="31"/>
      <c r="GE48" s="118"/>
      <c r="GF48" s="35"/>
      <c r="GG48" s="34"/>
      <c r="GH48" s="115"/>
      <c r="GI48" s="23"/>
      <c r="GJ48" s="23"/>
      <c r="GK48" s="115"/>
      <c r="GL48" s="31"/>
      <c r="GM48" s="31"/>
      <c r="GN48" s="118"/>
      <c r="GO48" s="23"/>
      <c r="GP48" s="23"/>
      <c r="GQ48" s="115"/>
      <c r="GR48" s="23"/>
      <c r="GS48" s="27"/>
      <c r="GT48" s="115"/>
      <c r="GU48" s="23"/>
      <c r="GV48" s="23"/>
      <c r="GW48" s="118"/>
      <c r="GX48" s="31"/>
      <c r="GY48" s="31"/>
      <c r="GZ48" s="118"/>
      <c r="HA48" s="23"/>
      <c r="HB48" s="27"/>
      <c r="HC48" s="137"/>
      <c r="HD48" s="33"/>
      <c r="HE48" s="33"/>
      <c r="HF48" s="121"/>
      <c r="HG48" s="32"/>
      <c r="HH48" s="32"/>
      <c r="HI48" s="118"/>
      <c r="HJ48" s="28"/>
      <c r="HK48" s="28"/>
      <c r="HL48" s="118"/>
      <c r="HM48" s="23"/>
      <c r="HN48" s="23"/>
      <c r="HO48" s="118"/>
      <c r="HP48" s="23"/>
      <c r="HQ48" s="23"/>
      <c r="HR48" s="115"/>
      <c r="HS48" s="23"/>
      <c r="HT48" s="23"/>
      <c r="HU48" s="118"/>
      <c r="HV48" s="31"/>
      <c r="HW48" s="31"/>
      <c r="HX48" s="118"/>
      <c r="HY48" s="31"/>
      <c r="HZ48" s="31"/>
      <c r="IA48" s="118"/>
      <c r="IB48" s="23"/>
      <c r="IC48" s="27"/>
      <c r="ID48" s="132"/>
      <c r="IE48" s="23"/>
      <c r="IF48" s="27"/>
      <c r="IG48" s="134"/>
      <c r="IH48" s="23"/>
      <c r="II48" s="23"/>
      <c r="IJ48" s="132"/>
      <c r="IK48" s="30">
        <f t="shared" si="16"/>
        <v>115400</v>
      </c>
      <c r="IL48" s="30">
        <f t="shared" si="17"/>
        <v>78150.19</v>
      </c>
      <c r="IM48" s="23"/>
      <c r="IN48" s="23"/>
      <c r="IO48" s="115"/>
      <c r="IP48" s="23"/>
      <c r="IQ48" s="27"/>
      <c r="IR48" s="115"/>
      <c r="IS48" s="23"/>
      <c r="IT48" s="27"/>
      <c r="IU48" s="115"/>
      <c r="IV48" s="23"/>
      <c r="IW48" s="23"/>
      <c r="IX48" s="115"/>
      <c r="IY48" s="23"/>
      <c r="IZ48" s="23"/>
      <c r="JA48" s="115"/>
      <c r="JB48" s="23"/>
      <c r="JC48" s="23"/>
      <c r="JD48" s="115"/>
      <c r="JE48" s="23"/>
      <c r="JF48" s="23"/>
      <c r="JG48" s="115"/>
      <c r="JH48" s="23"/>
      <c r="JI48" s="27"/>
      <c r="JJ48" s="115"/>
      <c r="JK48" s="23"/>
      <c r="JL48" s="23"/>
      <c r="JM48" s="115"/>
      <c r="JN48" s="23"/>
      <c r="JO48" s="23"/>
      <c r="JP48" s="115"/>
      <c r="JQ48" s="23"/>
      <c r="JR48" s="23"/>
      <c r="JS48" s="115"/>
      <c r="JT48" s="23"/>
      <c r="JU48" s="23"/>
      <c r="JV48" s="115"/>
      <c r="JW48" s="23"/>
      <c r="JX48" s="23"/>
      <c r="JY48" s="115"/>
      <c r="JZ48" s="23"/>
      <c r="KA48" s="27"/>
      <c r="KB48" s="115"/>
      <c r="KC48" s="23">
        <v>115400</v>
      </c>
      <c r="KD48" s="23">
        <v>78150.19</v>
      </c>
      <c r="KE48" s="115"/>
      <c r="KF48" s="23"/>
      <c r="KG48" s="23"/>
      <c r="KH48" s="115"/>
      <c r="KI48" s="29">
        <f t="shared" si="18"/>
        <v>0</v>
      </c>
      <c r="KJ48" s="29">
        <f t="shared" si="19"/>
        <v>0</v>
      </c>
      <c r="KK48" s="27"/>
      <c r="KL48" s="27"/>
      <c r="KM48" s="121"/>
      <c r="KN48" s="27"/>
      <c r="KO48" s="27"/>
      <c r="KP48" s="115"/>
      <c r="KQ48" s="28"/>
      <c r="KR48" s="28"/>
      <c r="KS48" s="118"/>
      <c r="KT48" s="27"/>
      <c r="KU48" s="27"/>
      <c r="KV48" s="121"/>
      <c r="KW48" s="26"/>
      <c r="KX48" s="26"/>
      <c r="KY48" s="121"/>
      <c r="KZ48" s="24"/>
      <c r="LA48" s="24"/>
      <c r="LB48" s="121"/>
      <c r="LC48" s="24"/>
      <c r="LD48" s="24"/>
      <c r="LE48" s="121"/>
      <c r="LF48" s="23"/>
      <c r="LG48" s="27"/>
      <c r="LH48" s="118"/>
      <c r="LI48" s="23"/>
      <c r="LJ48" s="27"/>
      <c r="LK48" s="121"/>
      <c r="LL48" s="25"/>
      <c r="LM48" s="25"/>
      <c r="LN48" s="121"/>
      <c r="LO48" s="27"/>
      <c r="LP48" s="27"/>
      <c r="LQ48" s="121"/>
      <c r="LR48" s="24"/>
      <c r="LS48" s="24"/>
      <c r="LT48" s="121"/>
      <c r="LU48" s="27"/>
      <c r="LV48" s="27"/>
      <c r="LW48" s="121"/>
      <c r="LX48" s="23"/>
      <c r="LY48" s="23"/>
      <c r="LZ48" s="130"/>
      <c r="MA48" s="9"/>
      <c r="MB48" s="9"/>
      <c r="MC48" s="9"/>
      <c r="MD48" s="7"/>
      <c r="ME48" s="7"/>
      <c r="MF48" s="9"/>
      <c r="MG48" s="9"/>
      <c r="MH48" s="9"/>
      <c r="MI48" s="9"/>
      <c r="MJ48" s="9"/>
      <c r="MK48" s="9"/>
      <c r="ML48" s="9"/>
      <c r="MM48" s="9"/>
      <c r="MN48" s="7"/>
      <c r="MO48" s="9"/>
      <c r="MP48" s="9"/>
      <c r="MQ48" s="9"/>
      <c r="MR48" s="7"/>
      <c r="MS48" s="9"/>
      <c r="MT48" s="7"/>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3"/>
      <c r="PY48" s="3"/>
      <c r="PZ48" s="3"/>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row>
    <row r="49" spans="1:743" x14ac:dyDescent="0.25">
      <c r="A49" s="46" t="s">
        <v>104</v>
      </c>
      <c r="B49" s="29">
        <f t="shared" si="10"/>
        <v>5061931.72</v>
      </c>
      <c r="C49" s="29">
        <f t="shared" si="11"/>
        <v>3932178.31</v>
      </c>
      <c r="D49" s="21">
        <f t="shared" si="12"/>
        <v>4090926.67</v>
      </c>
      <c r="E49" s="21">
        <f t="shared" si="13"/>
        <v>3068196.67</v>
      </c>
      <c r="F49" s="23">
        <v>3902500</v>
      </c>
      <c r="G49" s="40">
        <v>2926876</v>
      </c>
      <c r="H49" s="118"/>
      <c r="I49" s="23">
        <v>188426.67</v>
      </c>
      <c r="J49" s="54">
        <v>141320.67000000001</v>
      </c>
      <c r="K49" s="118"/>
      <c r="L49" s="54"/>
      <c r="M49" s="54"/>
      <c r="N49" s="147"/>
      <c r="O49" s="29">
        <f t="shared" si="14"/>
        <v>682405.05</v>
      </c>
      <c r="P49" s="29">
        <f t="shared" si="15"/>
        <v>658447.44999999995</v>
      </c>
      <c r="Q49" s="23"/>
      <c r="R49" s="23"/>
      <c r="S49" s="118"/>
      <c r="T49" s="23"/>
      <c r="U49" s="23"/>
      <c r="V49" s="118"/>
      <c r="W49" s="23"/>
      <c r="X49" s="23"/>
      <c r="Y49" s="118"/>
      <c r="Z49" s="23"/>
      <c r="AA49" s="23"/>
      <c r="AB49" s="118"/>
      <c r="AC49" s="28"/>
      <c r="AD49" s="28"/>
      <c r="AE49" s="121"/>
      <c r="AF49" s="23"/>
      <c r="AG49" s="23"/>
      <c r="AH49" s="118"/>
      <c r="AI49" s="23"/>
      <c r="AJ49" s="23"/>
      <c r="AK49" s="118"/>
      <c r="AL49" s="23"/>
      <c r="AM49" s="23"/>
      <c r="AN49" s="118"/>
      <c r="AO49" s="23"/>
      <c r="AP49" s="27"/>
      <c r="AQ49" s="118"/>
      <c r="AR49" s="28"/>
      <c r="AS49" s="28"/>
      <c r="AT49" s="118"/>
      <c r="AU49" s="28"/>
      <c r="AV49" s="28"/>
      <c r="AW49" s="118"/>
      <c r="AX49" s="28"/>
      <c r="AY49" s="28"/>
      <c r="AZ49" s="118"/>
      <c r="BA49" s="23"/>
      <c r="BB49" s="23"/>
      <c r="BC49" s="118"/>
      <c r="BD49" s="23"/>
      <c r="BE49" s="23"/>
      <c r="BF49" s="118"/>
      <c r="BG49" s="23"/>
      <c r="BH49" s="23"/>
      <c r="BI49" s="118"/>
      <c r="BJ49" s="38"/>
      <c r="BK49" s="23"/>
      <c r="BL49" s="118"/>
      <c r="BM49" s="23"/>
      <c r="BN49" s="27"/>
      <c r="BO49" s="118"/>
      <c r="BP49" s="23"/>
      <c r="BQ49" s="27"/>
      <c r="BR49" s="118"/>
      <c r="BS49" s="23"/>
      <c r="BT49" s="27"/>
      <c r="BU49" s="118"/>
      <c r="BV49" s="23"/>
      <c r="BW49" s="23"/>
      <c r="BX49" s="118"/>
      <c r="BY49" s="23"/>
      <c r="BZ49" s="27"/>
      <c r="CA49" s="118"/>
      <c r="CB49" s="31"/>
      <c r="CC49" s="31"/>
      <c r="CD49" s="118"/>
      <c r="CE49" s="23"/>
      <c r="CF49" s="23"/>
      <c r="CG49" s="118"/>
      <c r="CH49" s="28"/>
      <c r="CI49" s="28"/>
      <c r="CJ49" s="118"/>
      <c r="CK49" s="23"/>
      <c r="CL49" s="27"/>
      <c r="CM49" s="118"/>
      <c r="CN49" s="23"/>
      <c r="CO49" s="27"/>
      <c r="CP49" s="118"/>
      <c r="CQ49" s="28"/>
      <c r="CR49" s="28"/>
      <c r="CS49" s="118"/>
      <c r="CT49" s="28"/>
      <c r="CU49" s="28"/>
      <c r="CV49" s="118"/>
      <c r="CW49" s="23"/>
      <c r="CX49" s="27"/>
      <c r="CY49" s="118"/>
      <c r="CZ49" s="28"/>
      <c r="DA49" s="28"/>
      <c r="DB49" s="118"/>
      <c r="DC49" s="23">
        <v>682405.05</v>
      </c>
      <c r="DD49" s="23">
        <v>658447.44999999995</v>
      </c>
      <c r="DE49" s="118"/>
      <c r="DF49" s="23"/>
      <c r="DG49" s="23"/>
      <c r="DH49" s="118"/>
      <c r="DI49" s="23"/>
      <c r="DJ49" s="27"/>
      <c r="DK49" s="118"/>
      <c r="DL49" s="27"/>
      <c r="DM49" s="27"/>
      <c r="DN49" s="140"/>
      <c r="DO49" s="27"/>
      <c r="DP49" s="27"/>
      <c r="DQ49" s="132"/>
      <c r="DR49" s="23"/>
      <c r="DS49" s="23"/>
      <c r="DT49" s="118"/>
      <c r="DU49" s="23"/>
      <c r="DV49" s="27"/>
      <c r="DW49" s="118"/>
      <c r="DX49" s="23"/>
      <c r="DY49" s="27"/>
      <c r="DZ49" s="118"/>
      <c r="EA49" s="23"/>
      <c r="EB49" s="23"/>
      <c r="EC49" s="115"/>
      <c r="ED49" s="23"/>
      <c r="EE49" s="23"/>
      <c r="EF49" s="118"/>
      <c r="EG49" s="23"/>
      <c r="EH49" s="23"/>
      <c r="EI49" s="118"/>
      <c r="EJ49" s="23"/>
      <c r="EK49" s="27"/>
      <c r="EL49" s="118"/>
      <c r="EM49" s="27"/>
      <c r="EN49" s="27"/>
      <c r="EO49" s="118"/>
      <c r="EP49" s="23"/>
      <c r="EQ49" s="27"/>
      <c r="ER49" s="115"/>
      <c r="ES49" s="28"/>
      <c r="ET49" s="28"/>
      <c r="EU49" s="118"/>
      <c r="EV49" s="27"/>
      <c r="EW49" s="27"/>
      <c r="EX49" s="118"/>
      <c r="EY49" s="23"/>
      <c r="EZ49" s="23"/>
      <c r="FA49" s="118"/>
      <c r="FB49" s="23"/>
      <c r="FC49" s="27"/>
      <c r="FD49" s="118"/>
      <c r="FE49" s="23"/>
      <c r="FF49" s="23"/>
      <c r="FG49" s="115"/>
      <c r="FH49" s="23"/>
      <c r="FI49" s="23"/>
      <c r="FJ49" s="118"/>
      <c r="FK49" s="23"/>
      <c r="FL49" s="23"/>
      <c r="FM49" s="115"/>
      <c r="FN49" s="31"/>
      <c r="FO49" s="31"/>
      <c r="FP49" s="118"/>
      <c r="FQ49" s="23"/>
      <c r="FR49" s="23"/>
      <c r="FS49" s="115"/>
      <c r="FT49" s="23"/>
      <c r="FU49" s="23"/>
      <c r="FV49" s="115"/>
      <c r="FW49" s="23"/>
      <c r="FX49" s="23"/>
      <c r="FY49" s="115"/>
      <c r="FZ49" s="27"/>
      <c r="GA49" s="27"/>
      <c r="GB49" s="115"/>
      <c r="GC49" s="31"/>
      <c r="GD49" s="31"/>
      <c r="GE49" s="118"/>
      <c r="GF49" s="35"/>
      <c r="GG49" s="34"/>
      <c r="GH49" s="115"/>
      <c r="GI49" s="23"/>
      <c r="GJ49" s="23"/>
      <c r="GK49" s="115"/>
      <c r="GL49" s="31"/>
      <c r="GM49" s="31"/>
      <c r="GN49" s="118"/>
      <c r="GO49" s="23"/>
      <c r="GP49" s="23"/>
      <c r="GQ49" s="115"/>
      <c r="GR49" s="23"/>
      <c r="GS49" s="27"/>
      <c r="GT49" s="115"/>
      <c r="GU49" s="23"/>
      <c r="GV49" s="23"/>
      <c r="GW49" s="118"/>
      <c r="GX49" s="31"/>
      <c r="GY49" s="31"/>
      <c r="GZ49" s="118"/>
      <c r="HA49" s="23"/>
      <c r="HB49" s="27"/>
      <c r="HC49" s="137"/>
      <c r="HD49" s="33"/>
      <c r="HE49" s="33"/>
      <c r="HF49" s="121"/>
      <c r="HG49" s="32"/>
      <c r="HH49" s="32"/>
      <c r="HI49" s="118"/>
      <c r="HJ49" s="28"/>
      <c r="HK49" s="28"/>
      <c r="HL49" s="118"/>
      <c r="HM49" s="23"/>
      <c r="HN49" s="23"/>
      <c r="HO49" s="118"/>
      <c r="HP49" s="23"/>
      <c r="HQ49" s="23"/>
      <c r="HR49" s="115"/>
      <c r="HS49" s="23"/>
      <c r="HT49" s="23"/>
      <c r="HU49" s="118"/>
      <c r="HV49" s="31"/>
      <c r="HW49" s="31"/>
      <c r="HX49" s="118"/>
      <c r="HY49" s="31"/>
      <c r="HZ49" s="31"/>
      <c r="IA49" s="118"/>
      <c r="IB49" s="23"/>
      <c r="IC49" s="27"/>
      <c r="ID49" s="132"/>
      <c r="IE49" s="23"/>
      <c r="IF49" s="27"/>
      <c r="IG49" s="134"/>
      <c r="IH49" s="23"/>
      <c r="II49" s="23"/>
      <c r="IJ49" s="132"/>
      <c r="IK49" s="30">
        <f t="shared" si="16"/>
        <v>288600</v>
      </c>
      <c r="IL49" s="30">
        <f t="shared" si="17"/>
        <v>205534.19</v>
      </c>
      <c r="IM49" s="23"/>
      <c r="IN49" s="23"/>
      <c r="IO49" s="115"/>
      <c r="IP49" s="23"/>
      <c r="IQ49" s="27"/>
      <c r="IR49" s="115"/>
      <c r="IS49" s="23"/>
      <c r="IT49" s="27"/>
      <c r="IU49" s="115"/>
      <c r="IV49" s="23"/>
      <c r="IW49" s="23"/>
      <c r="IX49" s="115"/>
      <c r="IY49" s="23"/>
      <c r="IZ49" s="23"/>
      <c r="JA49" s="115"/>
      <c r="JB49" s="23"/>
      <c r="JC49" s="23"/>
      <c r="JD49" s="115"/>
      <c r="JE49" s="23"/>
      <c r="JF49" s="23"/>
      <c r="JG49" s="115"/>
      <c r="JH49" s="23"/>
      <c r="JI49" s="27"/>
      <c r="JJ49" s="115"/>
      <c r="JK49" s="23"/>
      <c r="JL49" s="23"/>
      <c r="JM49" s="115"/>
      <c r="JN49" s="23"/>
      <c r="JO49" s="23"/>
      <c r="JP49" s="115"/>
      <c r="JQ49" s="23"/>
      <c r="JR49" s="23"/>
      <c r="JS49" s="115"/>
      <c r="JT49" s="23"/>
      <c r="JU49" s="23"/>
      <c r="JV49" s="115"/>
      <c r="JW49" s="23"/>
      <c r="JX49" s="23"/>
      <c r="JY49" s="115"/>
      <c r="JZ49" s="23"/>
      <c r="KA49" s="27"/>
      <c r="KB49" s="115"/>
      <c r="KC49" s="23">
        <v>288600</v>
      </c>
      <c r="KD49" s="23">
        <v>205534.19</v>
      </c>
      <c r="KE49" s="115"/>
      <c r="KF49" s="23"/>
      <c r="KG49" s="23"/>
      <c r="KH49" s="115"/>
      <c r="KI49" s="29">
        <f t="shared" si="18"/>
        <v>0</v>
      </c>
      <c r="KJ49" s="29">
        <f t="shared" si="19"/>
        <v>0</v>
      </c>
      <c r="KK49" s="27"/>
      <c r="KL49" s="27"/>
      <c r="KM49" s="121"/>
      <c r="KN49" s="27"/>
      <c r="KO49" s="27"/>
      <c r="KP49" s="115"/>
      <c r="KQ49" s="28"/>
      <c r="KR49" s="28"/>
      <c r="KS49" s="118"/>
      <c r="KT49" s="27"/>
      <c r="KU49" s="27"/>
      <c r="KV49" s="121"/>
      <c r="KW49" s="26"/>
      <c r="KX49" s="26"/>
      <c r="KY49" s="121"/>
      <c r="KZ49" s="24"/>
      <c r="LA49" s="24"/>
      <c r="LB49" s="121"/>
      <c r="LC49" s="24"/>
      <c r="LD49" s="24"/>
      <c r="LE49" s="121"/>
      <c r="LF49" s="23"/>
      <c r="LG49" s="27"/>
      <c r="LH49" s="118"/>
      <c r="LI49" s="23"/>
      <c r="LJ49" s="27"/>
      <c r="LK49" s="121"/>
      <c r="LL49" s="25"/>
      <c r="LM49" s="25"/>
      <c r="LN49" s="121"/>
      <c r="LO49" s="27"/>
      <c r="LP49" s="27"/>
      <c r="LQ49" s="121"/>
      <c r="LR49" s="24"/>
      <c r="LS49" s="24"/>
      <c r="LT49" s="121"/>
      <c r="LU49" s="27"/>
      <c r="LV49" s="27"/>
      <c r="LW49" s="121"/>
      <c r="LX49" s="23"/>
      <c r="LY49" s="23"/>
      <c r="LZ49" s="130"/>
      <c r="MA49" s="9"/>
      <c r="MB49" s="9"/>
      <c r="MC49" s="9"/>
      <c r="MD49" s="7"/>
      <c r="ME49" s="7"/>
      <c r="MF49" s="9"/>
      <c r="MG49" s="9"/>
      <c r="MH49" s="9"/>
      <c r="MI49" s="9"/>
      <c r="MJ49" s="9"/>
      <c r="MK49" s="9"/>
      <c r="ML49" s="9"/>
      <c r="MM49" s="9"/>
      <c r="MN49" s="7"/>
      <c r="MO49" s="9"/>
      <c r="MP49" s="9"/>
      <c r="MQ49" s="9"/>
      <c r="MR49" s="7"/>
      <c r="MS49" s="9"/>
      <c r="MT49" s="7"/>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3"/>
      <c r="PY49" s="3"/>
      <c r="PZ49" s="3"/>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row>
    <row r="50" spans="1:743" x14ac:dyDescent="0.25">
      <c r="A50" s="46" t="s">
        <v>103</v>
      </c>
      <c r="B50" s="29">
        <f t="shared" si="10"/>
        <v>5934292.8200000003</v>
      </c>
      <c r="C50" s="29">
        <f t="shared" si="11"/>
        <v>4496827.16</v>
      </c>
      <c r="D50" s="21">
        <f t="shared" si="12"/>
        <v>4821557.75</v>
      </c>
      <c r="E50" s="21">
        <f t="shared" si="13"/>
        <v>3616169.75</v>
      </c>
      <c r="F50" s="23">
        <v>4672500</v>
      </c>
      <c r="G50" s="40">
        <v>3504375</v>
      </c>
      <c r="H50" s="118"/>
      <c r="I50" s="23">
        <v>149057.75</v>
      </c>
      <c r="J50" s="54">
        <v>111794.75</v>
      </c>
      <c r="K50" s="118"/>
      <c r="L50" s="54"/>
      <c r="M50" s="54"/>
      <c r="N50" s="147"/>
      <c r="O50" s="29">
        <f t="shared" si="14"/>
        <v>997335.07</v>
      </c>
      <c r="P50" s="29">
        <f t="shared" si="15"/>
        <v>797335.07</v>
      </c>
      <c r="Q50" s="23"/>
      <c r="R50" s="23"/>
      <c r="S50" s="118"/>
      <c r="T50" s="23"/>
      <c r="U50" s="23"/>
      <c r="V50" s="118"/>
      <c r="W50" s="23"/>
      <c r="X50" s="23"/>
      <c r="Y50" s="118"/>
      <c r="Z50" s="23"/>
      <c r="AA50" s="23"/>
      <c r="AB50" s="118"/>
      <c r="AC50" s="28"/>
      <c r="AD50" s="28"/>
      <c r="AE50" s="121"/>
      <c r="AF50" s="23"/>
      <c r="AG50" s="23"/>
      <c r="AH50" s="118"/>
      <c r="AI50" s="23"/>
      <c r="AJ50" s="23"/>
      <c r="AK50" s="118"/>
      <c r="AL50" s="23"/>
      <c r="AM50" s="23"/>
      <c r="AN50" s="118"/>
      <c r="AO50" s="23"/>
      <c r="AP50" s="27"/>
      <c r="AQ50" s="118"/>
      <c r="AR50" s="28"/>
      <c r="AS50" s="28"/>
      <c r="AT50" s="118"/>
      <c r="AU50" s="28"/>
      <c r="AV50" s="28"/>
      <c r="AW50" s="118"/>
      <c r="AX50" s="28"/>
      <c r="AY50" s="28"/>
      <c r="AZ50" s="118"/>
      <c r="BA50" s="23"/>
      <c r="BB50" s="23"/>
      <c r="BC50" s="118"/>
      <c r="BD50" s="23"/>
      <c r="BE50" s="23"/>
      <c r="BF50" s="118"/>
      <c r="BG50" s="23"/>
      <c r="BH50" s="23"/>
      <c r="BI50" s="118"/>
      <c r="BJ50" s="38"/>
      <c r="BK50" s="23"/>
      <c r="BL50" s="118"/>
      <c r="BM50" s="23"/>
      <c r="BN50" s="27"/>
      <c r="BO50" s="118"/>
      <c r="BP50" s="23"/>
      <c r="BQ50" s="27"/>
      <c r="BR50" s="118"/>
      <c r="BS50" s="23"/>
      <c r="BT50" s="27"/>
      <c r="BU50" s="118"/>
      <c r="BV50" s="23"/>
      <c r="BW50" s="23"/>
      <c r="BX50" s="118"/>
      <c r="BY50" s="23"/>
      <c r="BZ50" s="27"/>
      <c r="CA50" s="118"/>
      <c r="CB50" s="31"/>
      <c r="CC50" s="31"/>
      <c r="CD50" s="118"/>
      <c r="CE50" s="23"/>
      <c r="CF50" s="23"/>
      <c r="CG50" s="118"/>
      <c r="CH50" s="28"/>
      <c r="CI50" s="28"/>
      <c r="CJ50" s="118"/>
      <c r="CK50" s="23"/>
      <c r="CL50" s="27"/>
      <c r="CM50" s="118"/>
      <c r="CN50" s="23"/>
      <c r="CO50" s="27"/>
      <c r="CP50" s="118"/>
      <c r="CQ50" s="28"/>
      <c r="CR50" s="28"/>
      <c r="CS50" s="118"/>
      <c r="CT50" s="28"/>
      <c r="CU50" s="28"/>
      <c r="CV50" s="118"/>
      <c r="CW50" s="23"/>
      <c r="CX50" s="27"/>
      <c r="CY50" s="118"/>
      <c r="CZ50" s="28"/>
      <c r="DA50" s="28"/>
      <c r="DB50" s="118"/>
      <c r="DC50" s="23">
        <v>797335.07</v>
      </c>
      <c r="DD50" s="23">
        <v>797335.07</v>
      </c>
      <c r="DE50" s="118"/>
      <c r="DF50" s="23"/>
      <c r="DG50" s="23"/>
      <c r="DH50" s="118"/>
      <c r="DI50" s="23"/>
      <c r="DJ50" s="27"/>
      <c r="DK50" s="118"/>
      <c r="DL50" s="27"/>
      <c r="DM50" s="27"/>
      <c r="DN50" s="140"/>
      <c r="DO50" s="27"/>
      <c r="DP50" s="27"/>
      <c r="DQ50" s="132"/>
      <c r="DR50" s="23"/>
      <c r="DS50" s="23"/>
      <c r="DT50" s="118"/>
      <c r="DU50" s="23"/>
      <c r="DV50" s="27"/>
      <c r="DW50" s="118"/>
      <c r="DX50" s="23"/>
      <c r="DY50" s="27"/>
      <c r="DZ50" s="118"/>
      <c r="EA50" s="23"/>
      <c r="EB50" s="23"/>
      <c r="EC50" s="115"/>
      <c r="ED50" s="23"/>
      <c r="EE50" s="23"/>
      <c r="EF50" s="118"/>
      <c r="EG50" s="23"/>
      <c r="EH50" s="23"/>
      <c r="EI50" s="118"/>
      <c r="EJ50" s="23"/>
      <c r="EK50" s="27"/>
      <c r="EL50" s="118"/>
      <c r="EM50" s="27"/>
      <c r="EN50" s="27"/>
      <c r="EO50" s="118"/>
      <c r="EP50" s="23"/>
      <c r="EQ50" s="27"/>
      <c r="ER50" s="115"/>
      <c r="ES50" s="28"/>
      <c r="ET50" s="28"/>
      <c r="EU50" s="118"/>
      <c r="EV50" s="27"/>
      <c r="EW50" s="27"/>
      <c r="EX50" s="118"/>
      <c r="EY50" s="23"/>
      <c r="EZ50" s="23"/>
      <c r="FA50" s="118"/>
      <c r="FB50" s="23"/>
      <c r="FC50" s="27"/>
      <c r="FD50" s="118"/>
      <c r="FE50" s="23"/>
      <c r="FF50" s="23"/>
      <c r="FG50" s="115"/>
      <c r="FH50" s="23"/>
      <c r="FI50" s="23"/>
      <c r="FJ50" s="118"/>
      <c r="FK50" s="23"/>
      <c r="FL50" s="23"/>
      <c r="FM50" s="115"/>
      <c r="FN50" s="31"/>
      <c r="FO50" s="31"/>
      <c r="FP50" s="118"/>
      <c r="FQ50" s="23"/>
      <c r="FR50" s="23"/>
      <c r="FS50" s="115"/>
      <c r="FT50" s="23">
        <v>200000</v>
      </c>
      <c r="FU50" s="23"/>
      <c r="FV50" s="115"/>
      <c r="FW50" s="23"/>
      <c r="FX50" s="23"/>
      <c r="FY50" s="115"/>
      <c r="FZ50" s="27"/>
      <c r="GA50" s="27"/>
      <c r="GB50" s="115"/>
      <c r="GC50" s="31"/>
      <c r="GD50" s="31"/>
      <c r="GE50" s="118"/>
      <c r="GF50" s="35"/>
      <c r="GG50" s="34"/>
      <c r="GH50" s="115"/>
      <c r="GI50" s="23"/>
      <c r="GJ50" s="23"/>
      <c r="GK50" s="115"/>
      <c r="GL50" s="31"/>
      <c r="GM50" s="31"/>
      <c r="GN50" s="118"/>
      <c r="GO50" s="23"/>
      <c r="GP50" s="23"/>
      <c r="GQ50" s="115"/>
      <c r="GR50" s="23"/>
      <c r="GS50" s="27"/>
      <c r="GT50" s="115"/>
      <c r="GU50" s="23"/>
      <c r="GV50" s="23"/>
      <c r="GW50" s="118"/>
      <c r="GX50" s="31"/>
      <c r="GY50" s="31"/>
      <c r="GZ50" s="118"/>
      <c r="HA50" s="23"/>
      <c r="HB50" s="27"/>
      <c r="HC50" s="137"/>
      <c r="HD50" s="33"/>
      <c r="HE50" s="33"/>
      <c r="HF50" s="121"/>
      <c r="HG50" s="32"/>
      <c r="HH50" s="32"/>
      <c r="HI50" s="118"/>
      <c r="HJ50" s="28"/>
      <c r="HK50" s="28"/>
      <c r="HL50" s="118"/>
      <c r="HM50" s="23"/>
      <c r="HN50" s="23"/>
      <c r="HO50" s="118"/>
      <c r="HP50" s="23"/>
      <c r="HQ50" s="23"/>
      <c r="HR50" s="115"/>
      <c r="HS50" s="23"/>
      <c r="HT50" s="23"/>
      <c r="HU50" s="118"/>
      <c r="HV50" s="31"/>
      <c r="HW50" s="31"/>
      <c r="HX50" s="118"/>
      <c r="HY50" s="31"/>
      <c r="HZ50" s="31"/>
      <c r="IA50" s="118"/>
      <c r="IB50" s="23"/>
      <c r="IC50" s="27"/>
      <c r="ID50" s="132"/>
      <c r="IE50" s="23"/>
      <c r="IF50" s="27"/>
      <c r="IG50" s="134"/>
      <c r="IH50" s="23"/>
      <c r="II50" s="23"/>
      <c r="IJ50" s="132"/>
      <c r="IK50" s="30">
        <f t="shared" si="16"/>
        <v>115400</v>
      </c>
      <c r="IL50" s="30">
        <f t="shared" si="17"/>
        <v>83322.34</v>
      </c>
      <c r="IM50" s="23"/>
      <c r="IN50" s="23"/>
      <c r="IO50" s="115"/>
      <c r="IP50" s="23"/>
      <c r="IQ50" s="27"/>
      <c r="IR50" s="115"/>
      <c r="IS50" s="23"/>
      <c r="IT50" s="27"/>
      <c r="IU50" s="115"/>
      <c r="IV50" s="23"/>
      <c r="IW50" s="23"/>
      <c r="IX50" s="115"/>
      <c r="IY50" s="23"/>
      <c r="IZ50" s="23"/>
      <c r="JA50" s="115"/>
      <c r="JB50" s="23"/>
      <c r="JC50" s="23"/>
      <c r="JD50" s="115"/>
      <c r="JE50" s="23"/>
      <c r="JF50" s="23"/>
      <c r="JG50" s="115"/>
      <c r="JH50" s="23"/>
      <c r="JI50" s="27"/>
      <c r="JJ50" s="115"/>
      <c r="JK50" s="23"/>
      <c r="JL50" s="23"/>
      <c r="JM50" s="115"/>
      <c r="JN50" s="23"/>
      <c r="JO50" s="23"/>
      <c r="JP50" s="115"/>
      <c r="JQ50" s="23"/>
      <c r="JR50" s="23"/>
      <c r="JS50" s="115"/>
      <c r="JT50" s="23"/>
      <c r="JU50" s="23"/>
      <c r="JV50" s="115"/>
      <c r="JW50" s="23"/>
      <c r="JX50" s="23"/>
      <c r="JY50" s="115"/>
      <c r="JZ50" s="23"/>
      <c r="KA50" s="27"/>
      <c r="KB50" s="115"/>
      <c r="KC50" s="23">
        <v>115400</v>
      </c>
      <c r="KD50" s="23">
        <v>83322.34</v>
      </c>
      <c r="KE50" s="115"/>
      <c r="KF50" s="23"/>
      <c r="KG50" s="23"/>
      <c r="KH50" s="115"/>
      <c r="KI50" s="29">
        <f t="shared" si="18"/>
        <v>0</v>
      </c>
      <c r="KJ50" s="29">
        <f t="shared" si="19"/>
        <v>0</v>
      </c>
      <c r="KK50" s="27"/>
      <c r="KL50" s="27"/>
      <c r="KM50" s="121"/>
      <c r="KN50" s="27"/>
      <c r="KO50" s="27"/>
      <c r="KP50" s="115"/>
      <c r="KQ50" s="28"/>
      <c r="KR50" s="28"/>
      <c r="KS50" s="118"/>
      <c r="KT50" s="27"/>
      <c r="KU50" s="27"/>
      <c r="KV50" s="121"/>
      <c r="KW50" s="26"/>
      <c r="KX50" s="26"/>
      <c r="KY50" s="121"/>
      <c r="KZ50" s="24"/>
      <c r="LA50" s="24"/>
      <c r="LB50" s="121"/>
      <c r="LC50" s="24"/>
      <c r="LD50" s="24"/>
      <c r="LE50" s="121"/>
      <c r="LF50" s="23"/>
      <c r="LG50" s="27"/>
      <c r="LH50" s="118"/>
      <c r="LI50" s="23"/>
      <c r="LJ50" s="27"/>
      <c r="LK50" s="121"/>
      <c r="LL50" s="25"/>
      <c r="LM50" s="25"/>
      <c r="LN50" s="121"/>
      <c r="LO50" s="27"/>
      <c r="LP50" s="27"/>
      <c r="LQ50" s="121"/>
      <c r="LR50" s="24"/>
      <c r="LS50" s="24"/>
      <c r="LT50" s="121"/>
      <c r="LU50" s="27"/>
      <c r="LV50" s="27"/>
      <c r="LW50" s="121"/>
      <c r="LX50" s="23"/>
      <c r="LY50" s="23"/>
      <c r="LZ50" s="130"/>
      <c r="MA50" s="9"/>
      <c r="MB50" s="9"/>
      <c r="MC50" s="9"/>
      <c r="MD50" s="7"/>
      <c r="ME50" s="7"/>
      <c r="MF50" s="9"/>
      <c r="MG50" s="9"/>
      <c r="MH50" s="9"/>
      <c r="MI50" s="9"/>
      <c r="MJ50" s="9"/>
      <c r="MK50" s="9"/>
      <c r="ML50" s="9"/>
      <c r="MM50" s="9"/>
      <c r="MN50" s="7"/>
      <c r="MO50" s="9"/>
      <c r="MP50" s="9"/>
      <c r="MQ50" s="9"/>
      <c r="MR50" s="7"/>
      <c r="MS50" s="9"/>
      <c r="MT50" s="7"/>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3"/>
      <c r="PY50" s="3"/>
      <c r="PZ50" s="3"/>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row>
    <row r="51" spans="1:743" x14ac:dyDescent="0.25">
      <c r="A51" s="46" t="s">
        <v>102</v>
      </c>
      <c r="B51" s="29">
        <f t="shared" si="10"/>
        <v>3322756.33</v>
      </c>
      <c r="C51" s="29">
        <f t="shared" si="11"/>
        <v>2685854.0700000003</v>
      </c>
      <c r="D51" s="21">
        <f t="shared" si="12"/>
        <v>2375053.33</v>
      </c>
      <c r="E51" s="21">
        <f t="shared" si="13"/>
        <v>1781293.33</v>
      </c>
      <c r="F51" s="23">
        <v>2216600</v>
      </c>
      <c r="G51" s="40">
        <v>1662452</v>
      </c>
      <c r="H51" s="118"/>
      <c r="I51" s="23">
        <v>158453.32999999999</v>
      </c>
      <c r="J51" s="63">
        <v>118841.33</v>
      </c>
      <c r="K51" s="118"/>
      <c r="L51" s="63"/>
      <c r="M51" s="63"/>
      <c r="N51" s="147"/>
      <c r="O51" s="29">
        <f t="shared" si="14"/>
        <v>832303</v>
      </c>
      <c r="P51" s="29">
        <f t="shared" si="15"/>
        <v>832303</v>
      </c>
      <c r="Q51" s="23"/>
      <c r="R51" s="23"/>
      <c r="S51" s="118"/>
      <c r="T51" s="23"/>
      <c r="U51" s="23"/>
      <c r="V51" s="118"/>
      <c r="W51" s="23"/>
      <c r="X51" s="23"/>
      <c r="Y51" s="118"/>
      <c r="Z51" s="23"/>
      <c r="AA51" s="23"/>
      <c r="AB51" s="118"/>
      <c r="AC51" s="28"/>
      <c r="AD51" s="28"/>
      <c r="AE51" s="121"/>
      <c r="AF51" s="23"/>
      <c r="AG51" s="23"/>
      <c r="AH51" s="118"/>
      <c r="AI51" s="23"/>
      <c r="AJ51" s="23"/>
      <c r="AK51" s="118"/>
      <c r="AL51" s="23"/>
      <c r="AM51" s="23"/>
      <c r="AN51" s="118"/>
      <c r="AO51" s="23"/>
      <c r="AP51" s="27"/>
      <c r="AQ51" s="118"/>
      <c r="AR51" s="28"/>
      <c r="AS51" s="28"/>
      <c r="AT51" s="118"/>
      <c r="AU51" s="28"/>
      <c r="AV51" s="28"/>
      <c r="AW51" s="118"/>
      <c r="AX51" s="28"/>
      <c r="AY51" s="28"/>
      <c r="AZ51" s="118"/>
      <c r="BA51" s="23"/>
      <c r="BB51" s="23"/>
      <c r="BC51" s="118"/>
      <c r="BD51" s="23"/>
      <c r="BE51" s="23"/>
      <c r="BF51" s="118"/>
      <c r="BG51" s="23"/>
      <c r="BH51" s="23"/>
      <c r="BI51" s="118"/>
      <c r="BJ51" s="38"/>
      <c r="BK51" s="23"/>
      <c r="BL51" s="118"/>
      <c r="BM51" s="23"/>
      <c r="BN51" s="27"/>
      <c r="BO51" s="118"/>
      <c r="BP51" s="23"/>
      <c r="BQ51" s="27"/>
      <c r="BR51" s="118"/>
      <c r="BS51" s="23"/>
      <c r="BT51" s="27"/>
      <c r="BU51" s="118"/>
      <c r="BV51" s="23"/>
      <c r="BW51" s="23"/>
      <c r="BX51" s="118"/>
      <c r="BY51" s="23"/>
      <c r="BZ51" s="27"/>
      <c r="CA51" s="118"/>
      <c r="CB51" s="31"/>
      <c r="CC51" s="31"/>
      <c r="CD51" s="118"/>
      <c r="CE51" s="23"/>
      <c r="CF51" s="23"/>
      <c r="CG51" s="118"/>
      <c r="CH51" s="28"/>
      <c r="CI51" s="28"/>
      <c r="CJ51" s="118"/>
      <c r="CK51" s="23"/>
      <c r="CL51" s="27"/>
      <c r="CM51" s="118"/>
      <c r="CN51" s="23"/>
      <c r="CO51" s="27"/>
      <c r="CP51" s="118"/>
      <c r="CQ51" s="28"/>
      <c r="CR51" s="28"/>
      <c r="CS51" s="118"/>
      <c r="CT51" s="28"/>
      <c r="CU51" s="28"/>
      <c r="CV51" s="118"/>
      <c r="CW51" s="23"/>
      <c r="CX51" s="27"/>
      <c r="CY51" s="118"/>
      <c r="CZ51" s="28"/>
      <c r="DA51" s="28"/>
      <c r="DB51" s="118"/>
      <c r="DC51" s="23">
        <v>832303</v>
      </c>
      <c r="DD51" s="23">
        <v>832303</v>
      </c>
      <c r="DE51" s="118"/>
      <c r="DF51" s="23"/>
      <c r="DG51" s="23"/>
      <c r="DH51" s="118"/>
      <c r="DI51" s="23"/>
      <c r="DJ51" s="27"/>
      <c r="DK51" s="118"/>
      <c r="DL51" s="27"/>
      <c r="DM51" s="27"/>
      <c r="DN51" s="140"/>
      <c r="DO51" s="27"/>
      <c r="DP51" s="27"/>
      <c r="DQ51" s="132"/>
      <c r="DR51" s="23"/>
      <c r="DS51" s="23"/>
      <c r="DT51" s="118"/>
      <c r="DU51" s="23"/>
      <c r="DV51" s="27"/>
      <c r="DW51" s="118"/>
      <c r="DX51" s="23"/>
      <c r="DY51" s="27"/>
      <c r="DZ51" s="118"/>
      <c r="EA51" s="23"/>
      <c r="EB51" s="23"/>
      <c r="EC51" s="115"/>
      <c r="ED51" s="23"/>
      <c r="EE51" s="23"/>
      <c r="EF51" s="118"/>
      <c r="EG51" s="23"/>
      <c r="EH51" s="23"/>
      <c r="EI51" s="118"/>
      <c r="EJ51" s="23"/>
      <c r="EK51" s="27"/>
      <c r="EL51" s="118"/>
      <c r="EM51" s="27"/>
      <c r="EN51" s="27"/>
      <c r="EO51" s="118"/>
      <c r="EP51" s="23"/>
      <c r="EQ51" s="27"/>
      <c r="ER51" s="115"/>
      <c r="ES51" s="28"/>
      <c r="ET51" s="28"/>
      <c r="EU51" s="118"/>
      <c r="EV51" s="27"/>
      <c r="EW51" s="27"/>
      <c r="EX51" s="118"/>
      <c r="EY51" s="23"/>
      <c r="EZ51" s="23"/>
      <c r="FA51" s="118"/>
      <c r="FB51" s="23"/>
      <c r="FC51" s="27"/>
      <c r="FD51" s="118"/>
      <c r="FE51" s="23"/>
      <c r="FF51" s="23"/>
      <c r="FG51" s="115"/>
      <c r="FH51" s="23"/>
      <c r="FI51" s="23"/>
      <c r="FJ51" s="118"/>
      <c r="FK51" s="23"/>
      <c r="FL51" s="23"/>
      <c r="FM51" s="115"/>
      <c r="FN51" s="31"/>
      <c r="FO51" s="31"/>
      <c r="FP51" s="118"/>
      <c r="FQ51" s="23"/>
      <c r="FR51" s="23"/>
      <c r="FS51" s="115"/>
      <c r="FT51" s="23"/>
      <c r="FU51" s="23"/>
      <c r="FV51" s="115"/>
      <c r="FW51" s="23"/>
      <c r="FX51" s="23"/>
      <c r="FY51" s="115"/>
      <c r="FZ51" s="27"/>
      <c r="GA51" s="27"/>
      <c r="GB51" s="115"/>
      <c r="GC51" s="31"/>
      <c r="GD51" s="31"/>
      <c r="GE51" s="118"/>
      <c r="GF51" s="35"/>
      <c r="GG51" s="34"/>
      <c r="GH51" s="115"/>
      <c r="GI51" s="23"/>
      <c r="GJ51" s="23"/>
      <c r="GK51" s="115"/>
      <c r="GL51" s="31"/>
      <c r="GM51" s="31"/>
      <c r="GN51" s="118"/>
      <c r="GO51" s="23"/>
      <c r="GP51" s="23"/>
      <c r="GQ51" s="115"/>
      <c r="GR51" s="23"/>
      <c r="GS51" s="27"/>
      <c r="GT51" s="115"/>
      <c r="GU51" s="23"/>
      <c r="GV51" s="23"/>
      <c r="GW51" s="118"/>
      <c r="GX51" s="31"/>
      <c r="GY51" s="31"/>
      <c r="GZ51" s="118"/>
      <c r="HA51" s="23"/>
      <c r="HB51" s="27"/>
      <c r="HC51" s="137"/>
      <c r="HD51" s="33"/>
      <c r="HE51" s="33"/>
      <c r="HF51" s="121"/>
      <c r="HG51" s="32"/>
      <c r="HH51" s="32"/>
      <c r="HI51" s="118"/>
      <c r="HJ51" s="28"/>
      <c r="HK51" s="28"/>
      <c r="HL51" s="118"/>
      <c r="HM51" s="23"/>
      <c r="HN51" s="23"/>
      <c r="HO51" s="118"/>
      <c r="HP51" s="23"/>
      <c r="HQ51" s="23"/>
      <c r="HR51" s="115"/>
      <c r="HS51" s="23"/>
      <c r="HT51" s="23"/>
      <c r="HU51" s="118"/>
      <c r="HV51" s="31"/>
      <c r="HW51" s="31"/>
      <c r="HX51" s="118"/>
      <c r="HY51" s="31"/>
      <c r="HZ51" s="31"/>
      <c r="IA51" s="118"/>
      <c r="IB51" s="23"/>
      <c r="IC51" s="27"/>
      <c r="ID51" s="132"/>
      <c r="IE51" s="23"/>
      <c r="IF51" s="27"/>
      <c r="IG51" s="134"/>
      <c r="IH51" s="23"/>
      <c r="II51" s="23"/>
      <c r="IJ51" s="132"/>
      <c r="IK51" s="30">
        <f t="shared" si="16"/>
        <v>115400</v>
      </c>
      <c r="IL51" s="30">
        <f t="shared" si="17"/>
        <v>72257.740000000005</v>
      </c>
      <c r="IM51" s="23"/>
      <c r="IN51" s="23"/>
      <c r="IO51" s="115"/>
      <c r="IP51" s="23"/>
      <c r="IQ51" s="27"/>
      <c r="IR51" s="115"/>
      <c r="IS51" s="23"/>
      <c r="IT51" s="27"/>
      <c r="IU51" s="115"/>
      <c r="IV51" s="23"/>
      <c r="IW51" s="23"/>
      <c r="IX51" s="115"/>
      <c r="IY51" s="23"/>
      <c r="IZ51" s="23"/>
      <c r="JA51" s="115"/>
      <c r="JB51" s="23"/>
      <c r="JC51" s="23"/>
      <c r="JD51" s="115"/>
      <c r="JE51" s="23"/>
      <c r="JF51" s="23"/>
      <c r="JG51" s="115"/>
      <c r="JH51" s="23"/>
      <c r="JI51" s="27"/>
      <c r="JJ51" s="115"/>
      <c r="JK51" s="23"/>
      <c r="JL51" s="23"/>
      <c r="JM51" s="115"/>
      <c r="JN51" s="23"/>
      <c r="JO51" s="23"/>
      <c r="JP51" s="115"/>
      <c r="JQ51" s="23"/>
      <c r="JR51" s="23"/>
      <c r="JS51" s="115"/>
      <c r="JT51" s="23"/>
      <c r="JU51" s="23"/>
      <c r="JV51" s="115"/>
      <c r="JW51" s="23"/>
      <c r="JX51" s="23"/>
      <c r="JY51" s="115"/>
      <c r="JZ51" s="23"/>
      <c r="KA51" s="27"/>
      <c r="KB51" s="115"/>
      <c r="KC51" s="23">
        <v>115400</v>
      </c>
      <c r="KD51" s="23">
        <v>72257.740000000005</v>
      </c>
      <c r="KE51" s="115"/>
      <c r="KF51" s="23"/>
      <c r="KG51" s="23"/>
      <c r="KH51" s="115"/>
      <c r="KI51" s="29">
        <f t="shared" si="18"/>
        <v>0</v>
      </c>
      <c r="KJ51" s="29">
        <f t="shared" si="19"/>
        <v>0</v>
      </c>
      <c r="KK51" s="27"/>
      <c r="KL51" s="27"/>
      <c r="KM51" s="121"/>
      <c r="KN51" s="27"/>
      <c r="KO51" s="27"/>
      <c r="KP51" s="115"/>
      <c r="KQ51" s="28"/>
      <c r="KR51" s="28"/>
      <c r="KS51" s="118"/>
      <c r="KT51" s="27"/>
      <c r="KU51" s="27"/>
      <c r="KV51" s="121"/>
      <c r="KW51" s="26"/>
      <c r="KX51" s="26"/>
      <c r="KY51" s="121"/>
      <c r="KZ51" s="24"/>
      <c r="LA51" s="24"/>
      <c r="LB51" s="121"/>
      <c r="LC51" s="24"/>
      <c r="LD51" s="24"/>
      <c r="LE51" s="121"/>
      <c r="LF51" s="23"/>
      <c r="LG51" s="27"/>
      <c r="LH51" s="118"/>
      <c r="LI51" s="23"/>
      <c r="LJ51" s="27"/>
      <c r="LK51" s="121"/>
      <c r="LL51" s="25"/>
      <c r="LM51" s="25"/>
      <c r="LN51" s="121"/>
      <c r="LO51" s="27"/>
      <c r="LP51" s="27"/>
      <c r="LQ51" s="121"/>
      <c r="LR51" s="24"/>
      <c r="LS51" s="24"/>
      <c r="LT51" s="121"/>
      <c r="LU51" s="27"/>
      <c r="LV51" s="27"/>
      <c r="LW51" s="121"/>
      <c r="LX51" s="23"/>
      <c r="LY51" s="23"/>
      <c r="LZ51" s="130"/>
      <c r="MA51" s="9"/>
      <c r="MB51" s="9"/>
      <c r="MC51" s="9"/>
      <c r="MD51" s="7"/>
      <c r="ME51" s="7"/>
      <c r="MF51" s="9"/>
      <c r="MG51" s="9"/>
      <c r="MH51" s="9"/>
      <c r="MI51" s="9"/>
      <c r="MJ51" s="9"/>
      <c r="MK51" s="9"/>
      <c r="ML51" s="9"/>
      <c r="MM51" s="9"/>
      <c r="MN51" s="7"/>
      <c r="MO51" s="9"/>
      <c r="MP51" s="9"/>
      <c r="MQ51" s="9"/>
      <c r="MR51" s="7"/>
      <c r="MS51" s="9"/>
      <c r="MT51" s="7"/>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3"/>
      <c r="PY51" s="3"/>
      <c r="PZ51" s="3"/>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row>
    <row r="52" spans="1:743" x14ac:dyDescent="0.25">
      <c r="A52" s="45" t="s">
        <v>101</v>
      </c>
      <c r="B52" s="29">
        <f t="shared" si="10"/>
        <v>155096042</v>
      </c>
      <c r="C52" s="29">
        <f t="shared" si="11"/>
        <v>112738678.55999999</v>
      </c>
      <c r="D52" s="21">
        <f t="shared" si="12"/>
        <v>68755236.180000007</v>
      </c>
      <c r="E52" s="21">
        <f t="shared" si="13"/>
        <v>52444617.18</v>
      </c>
      <c r="F52" s="23">
        <v>55029100</v>
      </c>
      <c r="G52" s="40">
        <v>41271826</v>
      </c>
      <c r="H52" s="118"/>
      <c r="I52" s="23">
        <f>3512756
+10213380.18</f>
        <v>13726136.18</v>
      </c>
      <c r="J52" s="39">
        <v>11172791.18</v>
      </c>
      <c r="K52" s="118"/>
      <c r="L52" s="39"/>
      <c r="M52" s="39"/>
      <c r="N52" s="147"/>
      <c r="O52" s="29">
        <f t="shared" si="14"/>
        <v>28774388.82</v>
      </c>
      <c r="P52" s="29">
        <f t="shared" si="15"/>
        <v>17722281.169999998</v>
      </c>
      <c r="Q52" s="23"/>
      <c r="R52" s="23"/>
      <c r="S52" s="118"/>
      <c r="T52" s="23"/>
      <c r="U52" s="23"/>
      <c r="V52" s="118"/>
      <c r="W52" s="23">
        <v>86187.39</v>
      </c>
      <c r="X52" s="23">
        <v>86187.39</v>
      </c>
      <c r="Y52" s="118"/>
      <c r="Z52" s="23"/>
      <c r="AA52" s="23"/>
      <c r="AB52" s="118"/>
      <c r="AC52" s="28"/>
      <c r="AD52" s="28"/>
      <c r="AE52" s="121"/>
      <c r="AF52" s="23">
        <v>141876.98000000001</v>
      </c>
      <c r="AG52" s="23">
        <v>106407.25</v>
      </c>
      <c r="AH52" s="118"/>
      <c r="AI52" s="23"/>
      <c r="AJ52" s="23"/>
      <c r="AK52" s="118"/>
      <c r="AL52" s="23"/>
      <c r="AM52" s="23"/>
      <c r="AN52" s="118"/>
      <c r="AO52" s="23"/>
      <c r="AP52" s="27"/>
      <c r="AQ52" s="118"/>
      <c r="AR52" s="28"/>
      <c r="AS52" s="28"/>
      <c r="AT52" s="118"/>
      <c r="AU52" s="28"/>
      <c r="AV52" s="28"/>
      <c r="AW52" s="118"/>
      <c r="AX52" s="28"/>
      <c r="AY52" s="28"/>
      <c r="AZ52" s="118"/>
      <c r="BA52" s="44">
        <v>10428626.869999999</v>
      </c>
      <c r="BB52" s="23">
        <v>6931468.2699999996</v>
      </c>
      <c r="BC52" s="118"/>
      <c r="BD52" s="23">
        <v>2469418.89</v>
      </c>
      <c r="BE52" s="23">
        <v>1063329.73</v>
      </c>
      <c r="BF52" s="118"/>
      <c r="BG52" s="23">
        <v>226800</v>
      </c>
      <c r="BH52" s="23">
        <v>226800</v>
      </c>
      <c r="BI52" s="118"/>
      <c r="BJ52" s="38"/>
      <c r="BK52" s="23"/>
      <c r="BL52" s="118"/>
      <c r="BM52" s="23"/>
      <c r="BN52" s="27"/>
      <c r="BO52" s="118"/>
      <c r="BP52" s="23">
        <v>1091918</v>
      </c>
      <c r="BQ52" s="27">
        <v>818938.5</v>
      </c>
      <c r="BR52" s="118"/>
      <c r="BS52" s="23"/>
      <c r="BT52" s="27"/>
      <c r="BU52" s="118"/>
      <c r="BV52" s="23"/>
      <c r="BW52" s="23"/>
      <c r="BX52" s="118"/>
      <c r="BY52" s="23">
        <v>5807884.8700000001</v>
      </c>
      <c r="BZ52" s="27">
        <v>5807884.8700000001</v>
      </c>
      <c r="CA52" s="118"/>
      <c r="CB52" s="31"/>
      <c r="CC52" s="31"/>
      <c r="CD52" s="118"/>
      <c r="CE52" s="23"/>
      <c r="CF52" s="23"/>
      <c r="CG52" s="118"/>
      <c r="CH52" s="28"/>
      <c r="CI52" s="28"/>
      <c r="CJ52" s="118"/>
      <c r="CK52" s="23">
        <v>476251.82</v>
      </c>
      <c r="CL52" s="27">
        <v>0</v>
      </c>
      <c r="CM52" s="118"/>
      <c r="CN52" s="23"/>
      <c r="CO52" s="27"/>
      <c r="CP52" s="118"/>
      <c r="CQ52" s="28"/>
      <c r="CR52" s="28"/>
      <c r="CS52" s="118"/>
      <c r="CT52" s="28"/>
      <c r="CU52" s="28"/>
      <c r="CV52" s="118"/>
      <c r="CW52" s="23"/>
      <c r="CX52" s="27"/>
      <c r="CY52" s="118"/>
      <c r="CZ52" s="28"/>
      <c r="DA52" s="28"/>
      <c r="DB52" s="118"/>
      <c r="DC52" s="23"/>
      <c r="DD52" s="23"/>
      <c r="DE52" s="118"/>
      <c r="DF52" s="23"/>
      <c r="DG52" s="23"/>
      <c r="DH52" s="118"/>
      <c r="DI52" s="23"/>
      <c r="DJ52" s="27"/>
      <c r="DK52" s="118"/>
      <c r="DL52" s="27"/>
      <c r="DM52" s="27"/>
      <c r="DN52" s="140"/>
      <c r="DO52" s="27"/>
      <c r="DP52" s="27"/>
      <c r="DQ52" s="132"/>
      <c r="DR52" s="23"/>
      <c r="DS52" s="23"/>
      <c r="DT52" s="118"/>
      <c r="DU52" s="23">
        <v>4706775</v>
      </c>
      <c r="DV52" s="27">
        <v>0</v>
      </c>
      <c r="DW52" s="118"/>
      <c r="DX52" s="23"/>
      <c r="DY52" s="27"/>
      <c r="DZ52" s="118"/>
      <c r="EA52" s="23"/>
      <c r="EB52" s="23"/>
      <c r="EC52" s="115"/>
      <c r="ED52" s="23"/>
      <c r="EE52" s="23"/>
      <c r="EF52" s="118"/>
      <c r="EG52" s="23"/>
      <c r="EH52" s="23"/>
      <c r="EI52" s="118"/>
      <c r="EJ52" s="23"/>
      <c r="EK52" s="27"/>
      <c r="EL52" s="118"/>
      <c r="EM52" s="27"/>
      <c r="EN52" s="27"/>
      <c r="EO52" s="118"/>
      <c r="EP52" s="23"/>
      <c r="EQ52" s="27"/>
      <c r="ER52" s="115"/>
      <c r="ES52" s="28"/>
      <c r="ET52" s="28"/>
      <c r="EU52" s="118"/>
      <c r="EV52" s="27">
        <v>16739</v>
      </c>
      <c r="EW52" s="27">
        <v>16739</v>
      </c>
      <c r="EX52" s="118"/>
      <c r="EY52" s="23"/>
      <c r="EZ52" s="23"/>
      <c r="FA52" s="118"/>
      <c r="FB52" s="23">
        <v>2603910</v>
      </c>
      <c r="FC52" s="27">
        <v>1952934</v>
      </c>
      <c r="FD52" s="118"/>
      <c r="FE52" s="23"/>
      <c r="FF52" s="23"/>
      <c r="FG52" s="115"/>
      <c r="FH52" s="23"/>
      <c r="FI52" s="23"/>
      <c r="FJ52" s="118"/>
      <c r="FK52" s="23"/>
      <c r="FL52" s="23"/>
      <c r="FM52" s="115"/>
      <c r="FN52" s="31"/>
      <c r="FO52" s="31"/>
      <c r="FP52" s="118"/>
      <c r="FQ52" s="23">
        <v>718000</v>
      </c>
      <c r="FR52" s="23">
        <f>318000+393592.16</f>
        <v>711592.15999999992</v>
      </c>
      <c r="FS52" s="115"/>
      <c r="FT52" s="23"/>
      <c r="FU52" s="23"/>
      <c r="FV52" s="115"/>
      <c r="FW52" s="23"/>
      <c r="FX52" s="23"/>
      <c r="FY52" s="115"/>
      <c r="FZ52" s="27"/>
      <c r="GA52" s="27"/>
      <c r="GB52" s="115"/>
      <c r="GC52" s="31"/>
      <c r="GD52" s="31"/>
      <c r="GE52" s="118"/>
      <c r="GF52" s="35"/>
      <c r="GG52" s="34"/>
      <c r="GH52" s="115"/>
      <c r="GI52" s="23"/>
      <c r="GJ52" s="23"/>
      <c r="GK52" s="115"/>
      <c r="GL52" s="31"/>
      <c r="GM52" s="31"/>
      <c r="GN52" s="118"/>
      <c r="GO52" s="23"/>
      <c r="GP52" s="23"/>
      <c r="GQ52" s="115"/>
      <c r="GR52" s="23"/>
      <c r="GS52" s="27"/>
      <c r="GT52" s="115"/>
      <c r="GU52" s="23"/>
      <c r="GV52" s="23"/>
      <c r="GW52" s="118"/>
      <c r="GX52" s="31"/>
      <c r="GY52" s="31"/>
      <c r="GZ52" s="118"/>
      <c r="HA52" s="23"/>
      <c r="HB52" s="27"/>
      <c r="HC52" s="137"/>
      <c r="HD52" s="33"/>
      <c r="HE52" s="33"/>
      <c r="HF52" s="121"/>
      <c r="HG52" s="32"/>
      <c r="HH52" s="32"/>
      <c r="HI52" s="118"/>
      <c r="HJ52" s="28"/>
      <c r="HK52" s="28"/>
      <c r="HL52" s="118"/>
      <c r="HM52" s="23"/>
      <c r="HN52" s="23"/>
      <c r="HO52" s="118"/>
      <c r="HP52" s="23"/>
      <c r="HQ52" s="23"/>
      <c r="HR52" s="115"/>
      <c r="HS52" s="23"/>
      <c r="HT52" s="23"/>
      <c r="HU52" s="118"/>
      <c r="HV52" s="31"/>
      <c r="HW52" s="31"/>
      <c r="HX52" s="118"/>
      <c r="HY52" s="31"/>
      <c r="HZ52" s="31"/>
      <c r="IA52" s="118"/>
      <c r="IB52" s="23"/>
      <c r="IC52" s="27"/>
      <c r="ID52" s="132"/>
      <c r="IE52" s="23"/>
      <c r="IF52" s="27"/>
      <c r="IG52" s="134"/>
      <c r="IH52" s="23"/>
      <c r="II52" s="23"/>
      <c r="IJ52" s="132"/>
      <c r="IK52" s="30">
        <f t="shared" si="16"/>
        <v>54210474.429999992</v>
      </c>
      <c r="IL52" s="30">
        <f t="shared" si="17"/>
        <v>40541872.009999998</v>
      </c>
      <c r="IM52" s="23">
        <v>39595587.5</v>
      </c>
      <c r="IN52" s="23">
        <v>29696691.5</v>
      </c>
      <c r="IO52" s="115"/>
      <c r="IP52" s="42"/>
      <c r="IQ52" s="27"/>
      <c r="IR52" s="115"/>
      <c r="IS52" s="23">
        <v>11997920</v>
      </c>
      <c r="IT52" s="27">
        <v>8998520</v>
      </c>
      <c r="IU52" s="115"/>
      <c r="IV52" s="23"/>
      <c r="IW52" s="23"/>
      <c r="IX52" s="115"/>
      <c r="IY52" s="23">
        <v>159952.32000000001</v>
      </c>
      <c r="IZ52" s="23">
        <v>11517.94</v>
      </c>
      <c r="JA52" s="115"/>
      <c r="JB52" s="23">
        <v>42891</v>
      </c>
      <c r="JC52" s="23">
        <v>32175</v>
      </c>
      <c r="JD52" s="115"/>
      <c r="JE52" s="23">
        <v>162216</v>
      </c>
      <c r="JF52" s="23">
        <v>121662</v>
      </c>
      <c r="JG52" s="115"/>
      <c r="JH52" s="62">
        <v>229246.05</v>
      </c>
      <c r="JI52" s="27">
        <v>71941.08</v>
      </c>
      <c r="JJ52" s="115"/>
      <c r="JK52" s="23">
        <v>1327399.92</v>
      </c>
      <c r="JL52" s="23">
        <v>1101325.82</v>
      </c>
      <c r="JM52" s="115"/>
      <c r="JN52" s="23">
        <v>28350</v>
      </c>
      <c r="JO52" s="23">
        <v>28350</v>
      </c>
      <c r="JP52" s="115"/>
      <c r="JQ52" s="23">
        <v>4718.3999999999996</v>
      </c>
      <c r="JR52" s="23">
        <v>4718.3999999999996</v>
      </c>
      <c r="JS52" s="115"/>
      <c r="JT52" s="23">
        <v>498430.94</v>
      </c>
      <c r="JU52" s="23">
        <v>390970.27</v>
      </c>
      <c r="JV52" s="115"/>
      <c r="JW52" s="23">
        <v>58468.3</v>
      </c>
      <c r="JX52" s="23">
        <v>14000</v>
      </c>
      <c r="JY52" s="115"/>
      <c r="JZ52" s="23">
        <v>105294</v>
      </c>
      <c r="KA52" s="27">
        <v>70000</v>
      </c>
      <c r="KB52" s="115"/>
      <c r="KC52" s="23"/>
      <c r="KD52" s="23"/>
      <c r="KE52" s="115"/>
      <c r="KF52" s="23"/>
      <c r="KG52" s="23"/>
      <c r="KH52" s="115"/>
      <c r="KI52" s="29">
        <f t="shared" si="18"/>
        <v>3355942.5700000003</v>
      </c>
      <c r="KJ52" s="29">
        <f t="shared" si="19"/>
        <v>2029908.2</v>
      </c>
      <c r="KK52" s="27">
        <v>142355.62</v>
      </c>
      <c r="KL52" s="27">
        <v>12923.33</v>
      </c>
      <c r="KM52" s="121"/>
      <c r="KN52" s="27">
        <v>2968560</v>
      </c>
      <c r="KO52" s="27">
        <v>2010747.99</v>
      </c>
      <c r="KP52" s="115"/>
      <c r="KQ52" s="28">
        <v>245026.95</v>
      </c>
      <c r="KR52" s="28">
        <v>6236.88</v>
      </c>
      <c r="KS52" s="118"/>
      <c r="KT52" s="27"/>
      <c r="KU52" s="27"/>
      <c r="KV52" s="121"/>
      <c r="KW52" s="26"/>
      <c r="KX52" s="26"/>
      <c r="KY52" s="121"/>
      <c r="KZ52" s="24"/>
      <c r="LA52" s="24"/>
      <c r="LB52" s="121"/>
      <c r="LC52" s="24"/>
      <c r="LD52" s="24"/>
      <c r="LE52" s="121"/>
      <c r="LF52" s="23"/>
      <c r="LG52" s="27"/>
      <c r="LH52" s="118"/>
      <c r="LI52" s="23"/>
      <c r="LJ52" s="27"/>
      <c r="LK52" s="121"/>
      <c r="LL52" s="25"/>
      <c r="LM52" s="25"/>
      <c r="LN52" s="121"/>
      <c r="LO52" s="27"/>
      <c r="LP52" s="27"/>
      <c r="LQ52" s="121"/>
      <c r="LR52" s="24"/>
      <c r="LS52" s="24"/>
      <c r="LT52" s="121"/>
      <c r="LU52" s="27"/>
      <c r="LV52" s="27"/>
      <c r="LW52" s="121"/>
      <c r="LX52" s="23"/>
      <c r="LY52" s="23"/>
      <c r="LZ52" s="130"/>
      <c r="MA52" s="9"/>
      <c r="MB52" s="9"/>
      <c r="MC52" s="9"/>
      <c r="MD52" s="7"/>
      <c r="ME52" s="7"/>
      <c r="MF52" s="9"/>
      <c r="MG52" s="9"/>
      <c r="MH52" s="9"/>
      <c r="MI52" s="9"/>
      <c r="MJ52" s="9"/>
      <c r="MK52" s="9"/>
      <c r="ML52" s="9"/>
      <c r="MM52" s="9"/>
      <c r="MN52" s="7"/>
      <c r="MO52" s="9"/>
      <c r="MP52" s="9"/>
      <c r="MQ52" s="9"/>
      <c r="MR52" s="7"/>
      <c r="MS52" s="9"/>
      <c r="MT52" s="7"/>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3"/>
      <c r="PY52" s="3"/>
      <c r="PZ52" s="3"/>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row>
    <row r="53" spans="1:743" x14ac:dyDescent="0.25">
      <c r="A53" s="46" t="s">
        <v>100</v>
      </c>
      <c r="B53" s="29">
        <f t="shared" si="10"/>
        <v>66667071.18</v>
      </c>
      <c r="C53" s="29">
        <f t="shared" si="11"/>
        <v>31753577.149999999</v>
      </c>
      <c r="D53" s="21">
        <f t="shared" si="12"/>
        <v>7491189.0700000003</v>
      </c>
      <c r="E53" s="21">
        <f t="shared" si="13"/>
        <v>5618394.0700000003</v>
      </c>
      <c r="F53" s="23">
        <v>6344700</v>
      </c>
      <c r="G53" s="40">
        <v>4758525</v>
      </c>
      <c r="H53" s="118"/>
      <c r="I53" s="23">
        <v>1146489.07</v>
      </c>
      <c r="J53" s="39">
        <v>859869.07</v>
      </c>
      <c r="K53" s="118"/>
      <c r="L53" s="39"/>
      <c r="M53" s="39"/>
      <c r="N53" s="147"/>
      <c r="O53" s="29">
        <f t="shared" si="14"/>
        <v>43665970.939999998</v>
      </c>
      <c r="P53" s="29">
        <f t="shared" si="15"/>
        <v>21386437.829999998</v>
      </c>
      <c r="Q53" s="23"/>
      <c r="R53" s="23"/>
      <c r="S53" s="118"/>
      <c r="T53" s="23"/>
      <c r="U53" s="23"/>
      <c r="V53" s="118"/>
      <c r="W53" s="23"/>
      <c r="X53" s="23"/>
      <c r="Y53" s="118"/>
      <c r="Z53" s="23"/>
      <c r="AA53" s="23"/>
      <c r="AB53" s="118"/>
      <c r="AC53" s="28"/>
      <c r="AD53" s="28"/>
      <c r="AE53" s="121"/>
      <c r="AF53" s="23"/>
      <c r="AG53" s="23"/>
      <c r="AH53" s="118"/>
      <c r="AI53" s="23"/>
      <c r="AJ53" s="23"/>
      <c r="AK53" s="118"/>
      <c r="AL53" s="23"/>
      <c r="AM53" s="23"/>
      <c r="AN53" s="118"/>
      <c r="AO53" s="23"/>
      <c r="AP53" s="27"/>
      <c r="AQ53" s="118"/>
      <c r="AR53" s="28"/>
      <c r="AS53" s="28"/>
      <c r="AT53" s="118"/>
      <c r="AU53" s="28"/>
      <c r="AV53" s="28"/>
      <c r="AW53" s="118"/>
      <c r="AX53" s="28"/>
      <c r="AY53" s="28"/>
      <c r="AZ53" s="118"/>
      <c r="BA53" s="23"/>
      <c r="BB53" s="23"/>
      <c r="BC53" s="118"/>
      <c r="BD53" s="23"/>
      <c r="BE53" s="23"/>
      <c r="BF53" s="118"/>
      <c r="BG53" s="23"/>
      <c r="BH53" s="23"/>
      <c r="BI53" s="118"/>
      <c r="BJ53" s="38"/>
      <c r="BK53" s="23"/>
      <c r="BL53" s="118"/>
      <c r="BM53" s="23"/>
      <c r="BN53" s="27"/>
      <c r="BO53" s="118"/>
      <c r="BP53" s="23"/>
      <c r="BQ53" s="27"/>
      <c r="BR53" s="118"/>
      <c r="BS53" s="23"/>
      <c r="BT53" s="27"/>
      <c r="BU53" s="118"/>
      <c r="BV53" s="23"/>
      <c r="BW53" s="23"/>
      <c r="BX53" s="118"/>
      <c r="BY53" s="23">
        <v>4265605.79</v>
      </c>
      <c r="BZ53" s="27">
        <v>1279661.0900000001</v>
      </c>
      <c r="CA53" s="118"/>
      <c r="CB53" s="31"/>
      <c r="CC53" s="31"/>
      <c r="CD53" s="118"/>
      <c r="CE53" s="23"/>
      <c r="CF53" s="23"/>
      <c r="CG53" s="118"/>
      <c r="CH53" s="28"/>
      <c r="CI53" s="28"/>
      <c r="CJ53" s="118"/>
      <c r="CK53" s="23"/>
      <c r="CL53" s="27"/>
      <c r="CM53" s="118"/>
      <c r="CN53" s="23"/>
      <c r="CO53" s="27"/>
      <c r="CP53" s="118"/>
      <c r="CQ53" s="28"/>
      <c r="CR53" s="28"/>
      <c r="CS53" s="118"/>
      <c r="CT53" s="28"/>
      <c r="CU53" s="28"/>
      <c r="CV53" s="118"/>
      <c r="CW53" s="23">
        <v>15151515.15</v>
      </c>
      <c r="CX53" s="27">
        <v>12178569.210000001</v>
      </c>
      <c r="CY53" s="118"/>
      <c r="CZ53" s="28"/>
      <c r="DA53" s="28"/>
      <c r="DB53" s="118"/>
      <c r="DC53" s="23">
        <f>900000+900000</f>
        <v>1800000</v>
      </c>
      <c r="DD53" s="23">
        <v>1483271.53</v>
      </c>
      <c r="DE53" s="118"/>
      <c r="DF53" s="23"/>
      <c r="DG53" s="23"/>
      <c r="DH53" s="118"/>
      <c r="DI53" s="23"/>
      <c r="DJ53" s="27"/>
      <c r="DK53" s="118"/>
      <c r="DL53" s="27"/>
      <c r="DM53" s="27"/>
      <c r="DN53" s="140"/>
      <c r="DO53" s="27"/>
      <c r="DP53" s="27"/>
      <c r="DQ53" s="132"/>
      <c r="DR53" s="23"/>
      <c r="DS53" s="23"/>
      <c r="DT53" s="118"/>
      <c r="DU53" s="23"/>
      <c r="DV53" s="27"/>
      <c r="DW53" s="118"/>
      <c r="DX53" s="23"/>
      <c r="DY53" s="27"/>
      <c r="DZ53" s="118"/>
      <c r="EA53" s="23"/>
      <c r="EB53" s="23"/>
      <c r="EC53" s="115"/>
      <c r="ED53" s="23"/>
      <c r="EE53" s="23"/>
      <c r="EF53" s="118"/>
      <c r="EG53" s="23"/>
      <c r="EH53" s="23"/>
      <c r="EI53" s="118"/>
      <c r="EJ53" s="23"/>
      <c r="EK53" s="27"/>
      <c r="EL53" s="118"/>
      <c r="EM53" s="27"/>
      <c r="EN53" s="27"/>
      <c r="EO53" s="118"/>
      <c r="EP53" s="23"/>
      <c r="EQ53" s="27"/>
      <c r="ER53" s="115"/>
      <c r="ES53" s="28"/>
      <c r="ET53" s="28"/>
      <c r="EU53" s="118"/>
      <c r="EV53" s="27">
        <v>12294</v>
      </c>
      <c r="EW53" s="27">
        <v>12294</v>
      </c>
      <c r="EX53" s="118"/>
      <c r="EY53" s="23"/>
      <c r="EZ53" s="23"/>
      <c r="FA53" s="118"/>
      <c r="FB53" s="23">
        <v>3820856</v>
      </c>
      <c r="FC53" s="27">
        <v>2865642</v>
      </c>
      <c r="FD53" s="118"/>
      <c r="FE53" s="23">
        <f>11718480
+6180220</f>
        <v>17898700</v>
      </c>
      <c r="FF53" s="23">
        <v>2850000</v>
      </c>
      <c r="FG53" s="115"/>
      <c r="FH53" s="23"/>
      <c r="FI53" s="23"/>
      <c r="FJ53" s="118"/>
      <c r="FK53" s="47"/>
      <c r="FL53" s="23"/>
      <c r="FM53" s="115"/>
      <c r="FN53" s="31"/>
      <c r="FO53" s="31"/>
      <c r="FP53" s="118"/>
      <c r="FQ53" s="23"/>
      <c r="FR53" s="23"/>
      <c r="FS53" s="115"/>
      <c r="FT53" s="23"/>
      <c r="FU53" s="23"/>
      <c r="FV53" s="115"/>
      <c r="FW53" s="23"/>
      <c r="FX53" s="51"/>
      <c r="FY53" s="115"/>
      <c r="FZ53" s="27">
        <v>717000</v>
      </c>
      <c r="GA53" s="27">
        <v>717000</v>
      </c>
      <c r="GB53" s="115"/>
      <c r="GC53" s="31"/>
      <c r="GD53" s="31"/>
      <c r="GE53" s="118"/>
      <c r="GF53" s="35"/>
      <c r="GG53" s="34"/>
      <c r="GH53" s="115"/>
      <c r="GI53" s="23"/>
      <c r="GJ53" s="23"/>
      <c r="GK53" s="115"/>
      <c r="GL53" s="31"/>
      <c r="GM53" s="31"/>
      <c r="GN53" s="118"/>
      <c r="GO53" s="23"/>
      <c r="GP53" s="23"/>
      <c r="GQ53" s="115"/>
      <c r="GR53" s="23"/>
      <c r="GS53" s="27"/>
      <c r="GT53" s="115"/>
      <c r="GU53" s="23"/>
      <c r="GV53" s="23"/>
      <c r="GW53" s="118"/>
      <c r="GX53" s="31"/>
      <c r="GY53" s="31"/>
      <c r="GZ53" s="118"/>
      <c r="HA53" s="23"/>
      <c r="HB53" s="27"/>
      <c r="HC53" s="137"/>
      <c r="HD53" s="33"/>
      <c r="HE53" s="33"/>
      <c r="HF53" s="121"/>
      <c r="HG53" s="32"/>
      <c r="HH53" s="32"/>
      <c r="HI53" s="118"/>
      <c r="HJ53" s="28"/>
      <c r="HK53" s="28"/>
      <c r="HL53" s="118"/>
      <c r="HM53" s="23"/>
      <c r="HN53" s="23"/>
      <c r="HO53" s="118"/>
      <c r="HP53" s="23"/>
      <c r="HQ53" s="23"/>
      <c r="HR53" s="115"/>
      <c r="HS53" s="23"/>
      <c r="HT53" s="23"/>
      <c r="HU53" s="118"/>
      <c r="HV53" s="31"/>
      <c r="HW53" s="31"/>
      <c r="HX53" s="118"/>
      <c r="HY53" s="31"/>
      <c r="HZ53" s="31"/>
      <c r="IA53" s="118"/>
      <c r="IB53" s="23"/>
      <c r="IC53" s="27"/>
      <c r="ID53" s="132"/>
      <c r="IE53" s="27"/>
      <c r="IF53" s="27"/>
      <c r="IG53" s="134"/>
      <c r="IH53" s="23"/>
      <c r="II53" s="23"/>
      <c r="IJ53" s="132"/>
      <c r="IK53" s="30">
        <f t="shared" si="16"/>
        <v>288600</v>
      </c>
      <c r="IL53" s="30">
        <f t="shared" si="17"/>
        <v>182425.57</v>
      </c>
      <c r="IM53" s="23"/>
      <c r="IN53" s="23"/>
      <c r="IO53" s="115"/>
      <c r="IP53" s="23"/>
      <c r="IQ53" s="27"/>
      <c r="IR53" s="115"/>
      <c r="IS53" s="23"/>
      <c r="IT53" s="27"/>
      <c r="IU53" s="115"/>
      <c r="IV53" s="23"/>
      <c r="IW53" s="23"/>
      <c r="IX53" s="115"/>
      <c r="IY53" s="23"/>
      <c r="IZ53" s="23"/>
      <c r="JA53" s="115"/>
      <c r="JB53" s="23"/>
      <c r="JC53" s="23"/>
      <c r="JD53" s="115"/>
      <c r="JE53" s="23"/>
      <c r="JF53" s="23"/>
      <c r="JG53" s="115"/>
      <c r="JH53" s="23"/>
      <c r="JI53" s="27"/>
      <c r="JJ53" s="115"/>
      <c r="JK53" s="23"/>
      <c r="JL53" s="23"/>
      <c r="JM53" s="115"/>
      <c r="JN53" s="23"/>
      <c r="JO53" s="23"/>
      <c r="JP53" s="115"/>
      <c r="JQ53" s="23"/>
      <c r="JR53" s="23"/>
      <c r="JS53" s="115"/>
      <c r="JT53" s="23"/>
      <c r="JU53" s="23"/>
      <c r="JV53" s="115"/>
      <c r="JW53" s="23"/>
      <c r="JX53" s="23"/>
      <c r="JY53" s="115"/>
      <c r="JZ53" s="23"/>
      <c r="KA53" s="27"/>
      <c r="KB53" s="115"/>
      <c r="KC53" s="23">
        <v>288600</v>
      </c>
      <c r="KD53" s="23">
        <v>182425.57</v>
      </c>
      <c r="KE53" s="115"/>
      <c r="KF53" s="23"/>
      <c r="KG53" s="23"/>
      <c r="KH53" s="115"/>
      <c r="KI53" s="29">
        <f t="shared" si="18"/>
        <v>15221311.17</v>
      </c>
      <c r="KJ53" s="29">
        <f t="shared" si="19"/>
        <v>4566319.68</v>
      </c>
      <c r="KK53" s="27"/>
      <c r="KL53" s="27"/>
      <c r="KM53" s="121"/>
      <c r="KN53" s="27"/>
      <c r="KO53" s="27"/>
      <c r="KP53" s="115"/>
      <c r="KQ53" s="28"/>
      <c r="KR53" s="28"/>
      <c r="KS53" s="118"/>
      <c r="KT53" s="27"/>
      <c r="KU53" s="27"/>
      <c r="KV53" s="121"/>
      <c r="KW53" s="26"/>
      <c r="KX53" s="26"/>
      <c r="KY53" s="121"/>
      <c r="KZ53" s="24"/>
      <c r="LA53" s="24"/>
      <c r="LB53" s="121"/>
      <c r="LC53" s="24"/>
      <c r="LD53" s="24"/>
      <c r="LE53" s="121"/>
      <c r="LF53" s="23"/>
      <c r="LG53" s="27"/>
      <c r="LH53" s="118"/>
      <c r="LI53" s="23">
        <v>15221311.17</v>
      </c>
      <c r="LJ53" s="27">
        <v>4566319.68</v>
      </c>
      <c r="LK53" s="121"/>
      <c r="LL53" s="25"/>
      <c r="LM53" s="25"/>
      <c r="LN53" s="121"/>
      <c r="LO53" s="27"/>
      <c r="LP53" s="27"/>
      <c r="LQ53" s="121"/>
      <c r="LR53" s="24"/>
      <c r="LS53" s="24"/>
      <c r="LT53" s="121"/>
      <c r="LU53" s="27"/>
      <c r="LV53" s="27"/>
      <c r="LW53" s="121"/>
      <c r="LX53" s="23"/>
      <c r="LY53" s="23"/>
      <c r="LZ53" s="130"/>
      <c r="MA53" s="9"/>
      <c r="MB53" s="9"/>
      <c r="MC53" s="9"/>
      <c r="MD53" s="7"/>
      <c r="ME53" s="7"/>
      <c r="MF53" s="9"/>
      <c r="MG53" s="9"/>
      <c r="MH53" s="9"/>
      <c r="MI53" s="9"/>
      <c r="MJ53" s="9"/>
      <c r="MK53" s="9"/>
      <c r="ML53" s="9"/>
      <c r="MM53" s="9"/>
      <c r="MN53" s="7"/>
      <c r="MO53" s="9"/>
      <c r="MP53" s="9"/>
      <c r="MQ53" s="9"/>
      <c r="MR53" s="7"/>
      <c r="MS53" s="9"/>
      <c r="MT53" s="7"/>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3"/>
      <c r="PY53" s="3"/>
      <c r="PZ53" s="3"/>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row>
    <row r="54" spans="1:743" x14ac:dyDescent="0.25">
      <c r="A54" s="46" t="s">
        <v>99</v>
      </c>
      <c r="B54" s="29">
        <f t="shared" si="10"/>
        <v>11626940.880000001</v>
      </c>
      <c r="C54" s="29">
        <f t="shared" si="11"/>
        <v>8908121.6900000013</v>
      </c>
      <c r="D54" s="21">
        <f t="shared" si="12"/>
        <v>8620640.4800000004</v>
      </c>
      <c r="E54" s="21">
        <f t="shared" si="13"/>
        <v>6465482.4800000004</v>
      </c>
      <c r="F54" s="23">
        <v>7209600</v>
      </c>
      <c r="G54" s="40">
        <v>5407200</v>
      </c>
      <c r="H54" s="118"/>
      <c r="I54" s="23">
        <v>1411040.48</v>
      </c>
      <c r="J54" s="39">
        <v>1058282.48</v>
      </c>
      <c r="K54" s="118"/>
      <c r="L54" s="39"/>
      <c r="M54" s="39"/>
      <c r="N54" s="147"/>
      <c r="O54" s="29">
        <f t="shared" si="14"/>
        <v>2717700.4</v>
      </c>
      <c r="P54" s="29">
        <f t="shared" si="15"/>
        <v>2238884.4</v>
      </c>
      <c r="Q54" s="23"/>
      <c r="R54" s="23"/>
      <c r="S54" s="118"/>
      <c r="T54" s="23"/>
      <c r="U54" s="23"/>
      <c r="V54" s="118"/>
      <c r="W54" s="23"/>
      <c r="X54" s="23"/>
      <c r="Y54" s="118"/>
      <c r="Z54" s="23"/>
      <c r="AA54" s="23"/>
      <c r="AB54" s="118"/>
      <c r="AC54" s="28"/>
      <c r="AD54" s="28"/>
      <c r="AE54" s="121"/>
      <c r="AF54" s="23"/>
      <c r="AG54" s="23"/>
      <c r="AH54" s="118"/>
      <c r="AI54" s="23"/>
      <c r="AJ54" s="23"/>
      <c r="AK54" s="118"/>
      <c r="AL54" s="23"/>
      <c r="AM54" s="23"/>
      <c r="AN54" s="118"/>
      <c r="AO54" s="23"/>
      <c r="AP54" s="27"/>
      <c r="AQ54" s="118"/>
      <c r="AR54" s="28"/>
      <c r="AS54" s="28"/>
      <c r="AT54" s="118"/>
      <c r="AU54" s="28"/>
      <c r="AV54" s="28"/>
      <c r="AW54" s="118"/>
      <c r="AX54" s="28"/>
      <c r="AY54" s="28"/>
      <c r="AZ54" s="118"/>
      <c r="BA54" s="23"/>
      <c r="BB54" s="23"/>
      <c r="BC54" s="118"/>
      <c r="BD54" s="23"/>
      <c r="BE54" s="23"/>
      <c r="BF54" s="118"/>
      <c r="BG54" s="23"/>
      <c r="BH54" s="23"/>
      <c r="BI54" s="118"/>
      <c r="BJ54" s="38"/>
      <c r="BK54" s="23"/>
      <c r="BL54" s="118"/>
      <c r="BM54" s="23"/>
      <c r="BN54" s="27"/>
      <c r="BO54" s="118"/>
      <c r="BP54" s="23"/>
      <c r="BQ54" s="27"/>
      <c r="BR54" s="118"/>
      <c r="BS54" s="23"/>
      <c r="BT54" s="27"/>
      <c r="BU54" s="118"/>
      <c r="BV54" s="23"/>
      <c r="BW54" s="23"/>
      <c r="BX54" s="118"/>
      <c r="BY54" s="23"/>
      <c r="BZ54" s="27"/>
      <c r="CA54" s="118"/>
      <c r="CB54" s="31"/>
      <c r="CC54" s="31"/>
      <c r="CD54" s="118"/>
      <c r="CE54" s="23"/>
      <c r="CF54" s="23"/>
      <c r="CG54" s="118"/>
      <c r="CH54" s="28"/>
      <c r="CI54" s="28"/>
      <c r="CJ54" s="118"/>
      <c r="CK54" s="23"/>
      <c r="CL54" s="27"/>
      <c r="CM54" s="118"/>
      <c r="CN54" s="23"/>
      <c r="CO54" s="27"/>
      <c r="CP54" s="118"/>
      <c r="CQ54" s="28"/>
      <c r="CR54" s="28"/>
      <c r="CS54" s="118"/>
      <c r="CT54" s="28"/>
      <c r="CU54" s="28"/>
      <c r="CV54" s="118"/>
      <c r="CW54" s="23"/>
      <c r="CX54" s="27"/>
      <c r="CY54" s="118"/>
      <c r="CZ54" s="28"/>
      <c r="DA54" s="28"/>
      <c r="DB54" s="118"/>
      <c r="DC54" s="23">
        <v>491036.5</v>
      </c>
      <c r="DD54" s="23">
        <v>491036.5</v>
      </c>
      <c r="DE54" s="118"/>
      <c r="DF54" s="23"/>
      <c r="DG54" s="23"/>
      <c r="DH54" s="118"/>
      <c r="DI54" s="23"/>
      <c r="DJ54" s="27"/>
      <c r="DK54" s="118"/>
      <c r="DL54" s="27"/>
      <c r="DM54" s="27"/>
      <c r="DN54" s="140"/>
      <c r="DO54" s="27"/>
      <c r="DP54" s="27"/>
      <c r="DQ54" s="132"/>
      <c r="DR54" s="23"/>
      <c r="DS54" s="23"/>
      <c r="DT54" s="118"/>
      <c r="DU54" s="23"/>
      <c r="DV54" s="27"/>
      <c r="DW54" s="118"/>
      <c r="DX54" s="23"/>
      <c r="DY54" s="27"/>
      <c r="DZ54" s="118"/>
      <c r="EA54" s="23"/>
      <c r="EB54" s="23"/>
      <c r="EC54" s="115"/>
      <c r="ED54" s="23"/>
      <c r="EE54" s="23"/>
      <c r="EF54" s="118"/>
      <c r="EG54" s="23"/>
      <c r="EH54" s="23"/>
      <c r="EI54" s="118"/>
      <c r="EJ54" s="23"/>
      <c r="EK54" s="27"/>
      <c r="EL54" s="118"/>
      <c r="EM54" s="27"/>
      <c r="EN54" s="27"/>
      <c r="EO54" s="118"/>
      <c r="EP54" s="23"/>
      <c r="EQ54" s="27"/>
      <c r="ER54" s="115"/>
      <c r="ES54" s="28"/>
      <c r="ET54" s="28"/>
      <c r="EU54" s="118"/>
      <c r="EV54" s="27"/>
      <c r="EW54" s="27"/>
      <c r="EX54" s="118"/>
      <c r="EY54" s="23"/>
      <c r="EZ54" s="23"/>
      <c r="FA54" s="118"/>
      <c r="FB54" s="23">
        <v>1915264</v>
      </c>
      <c r="FC54" s="27">
        <v>1436448</v>
      </c>
      <c r="FD54" s="118"/>
      <c r="FE54" s="23"/>
      <c r="FF54" s="23"/>
      <c r="FG54" s="115"/>
      <c r="FH54" s="23">
        <v>311399.90000000002</v>
      </c>
      <c r="FI54" s="23">
        <v>311399.90000000002</v>
      </c>
      <c r="FJ54" s="118"/>
      <c r="FK54" s="23"/>
      <c r="FL54" s="23"/>
      <c r="FM54" s="115"/>
      <c r="FN54" s="31"/>
      <c r="FO54" s="31"/>
      <c r="FP54" s="118"/>
      <c r="FQ54" s="23"/>
      <c r="FR54" s="23"/>
      <c r="FS54" s="115"/>
      <c r="FT54" s="23"/>
      <c r="FU54" s="23"/>
      <c r="FV54" s="115"/>
      <c r="FW54" s="23"/>
      <c r="FX54" s="23"/>
      <c r="FY54" s="115"/>
      <c r="FZ54" s="27"/>
      <c r="GA54" s="27"/>
      <c r="GB54" s="115"/>
      <c r="GC54" s="31"/>
      <c r="GD54" s="31"/>
      <c r="GE54" s="118"/>
      <c r="GF54" s="35"/>
      <c r="GG54" s="34"/>
      <c r="GH54" s="115"/>
      <c r="GI54" s="23"/>
      <c r="GJ54" s="23"/>
      <c r="GK54" s="115"/>
      <c r="GL54" s="31"/>
      <c r="GM54" s="31"/>
      <c r="GN54" s="118"/>
      <c r="GO54" s="23"/>
      <c r="GP54" s="23"/>
      <c r="GQ54" s="115"/>
      <c r="GR54" s="23"/>
      <c r="GS54" s="27"/>
      <c r="GT54" s="115"/>
      <c r="GU54" s="23"/>
      <c r="GV54" s="23"/>
      <c r="GW54" s="118"/>
      <c r="GX54" s="31"/>
      <c r="GY54" s="31"/>
      <c r="GZ54" s="118"/>
      <c r="HA54" s="23"/>
      <c r="HB54" s="27"/>
      <c r="HC54" s="137"/>
      <c r="HD54" s="33"/>
      <c r="HE54" s="33"/>
      <c r="HF54" s="121"/>
      <c r="HG54" s="32"/>
      <c r="HH54" s="32"/>
      <c r="HI54" s="118"/>
      <c r="HJ54" s="28"/>
      <c r="HK54" s="28"/>
      <c r="HL54" s="118"/>
      <c r="HM54" s="23"/>
      <c r="HN54" s="23"/>
      <c r="HO54" s="118"/>
      <c r="HP54" s="23"/>
      <c r="HQ54" s="23"/>
      <c r="HR54" s="115"/>
      <c r="HS54" s="23"/>
      <c r="HT54" s="23"/>
      <c r="HU54" s="118"/>
      <c r="HV54" s="31"/>
      <c r="HW54" s="31"/>
      <c r="HX54" s="118"/>
      <c r="HY54" s="31"/>
      <c r="HZ54" s="31"/>
      <c r="IA54" s="118"/>
      <c r="IB54" s="23"/>
      <c r="IC54" s="27"/>
      <c r="ID54" s="132"/>
      <c r="IE54" s="23"/>
      <c r="IF54" s="27"/>
      <c r="IG54" s="134"/>
      <c r="IH54" s="23"/>
      <c r="II54" s="23"/>
      <c r="IJ54" s="132"/>
      <c r="IK54" s="30">
        <f t="shared" si="16"/>
        <v>288600</v>
      </c>
      <c r="IL54" s="30">
        <f t="shared" si="17"/>
        <v>203754.81</v>
      </c>
      <c r="IM54" s="23"/>
      <c r="IN54" s="23"/>
      <c r="IO54" s="115"/>
      <c r="IP54" s="23"/>
      <c r="IQ54" s="27"/>
      <c r="IR54" s="115"/>
      <c r="IS54" s="23"/>
      <c r="IT54" s="27"/>
      <c r="IU54" s="115"/>
      <c r="IV54" s="23"/>
      <c r="IW54" s="23"/>
      <c r="IX54" s="115"/>
      <c r="IY54" s="23"/>
      <c r="IZ54" s="23"/>
      <c r="JA54" s="115"/>
      <c r="JB54" s="23"/>
      <c r="JC54" s="23"/>
      <c r="JD54" s="115"/>
      <c r="JE54" s="23"/>
      <c r="JF54" s="23"/>
      <c r="JG54" s="115"/>
      <c r="JH54" s="23"/>
      <c r="JI54" s="27"/>
      <c r="JJ54" s="115"/>
      <c r="JK54" s="23"/>
      <c r="JL54" s="23"/>
      <c r="JM54" s="115"/>
      <c r="JN54" s="23"/>
      <c r="JO54" s="23"/>
      <c r="JP54" s="115"/>
      <c r="JQ54" s="23"/>
      <c r="JR54" s="23"/>
      <c r="JS54" s="115"/>
      <c r="JT54" s="23"/>
      <c r="JU54" s="23"/>
      <c r="JV54" s="115"/>
      <c r="JW54" s="23"/>
      <c r="JX54" s="23"/>
      <c r="JY54" s="115"/>
      <c r="JZ54" s="23"/>
      <c r="KA54" s="27"/>
      <c r="KB54" s="115"/>
      <c r="KC54" s="23">
        <v>288600</v>
      </c>
      <c r="KD54" s="23">
        <v>203754.81</v>
      </c>
      <c r="KE54" s="115"/>
      <c r="KF54" s="23"/>
      <c r="KG54" s="23"/>
      <c r="KH54" s="115"/>
      <c r="KI54" s="29">
        <f t="shared" si="18"/>
        <v>0</v>
      </c>
      <c r="KJ54" s="29">
        <f t="shared" si="19"/>
        <v>0</v>
      </c>
      <c r="KK54" s="27"/>
      <c r="KL54" s="27"/>
      <c r="KM54" s="121"/>
      <c r="KN54" s="27"/>
      <c r="KO54" s="27"/>
      <c r="KP54" s="115"/>
      <c r="KQ54" s="28"/>
      <c r="KR54" s="28"/>
      <c r="KS54" s="118"/>
      <c r="KT54" s="27"/>
      <c r="KU54" s="27"/>
      <c r="KV54" s="121"/>
      <c r="KW54" s="26"/>
      <c r="KX54" s="26"/>
      <c r="KY54" s="121"/>
      <c r="KZ54" s="24"/>
      <c r="LA54" s="24"/>
      <c r="LB54" s="121"/>
      <c r="LC54" s="24"/>
      <c r="LD54" s="24"/>
      <c r="LE54" s="121"/>
      <c r="LF54" s="23"/>
      <c r="LG54" s="27"/>
      <c r="LH54" s="118"/>
      <c r="LI54" s="23"/>
      <c r="LJ54" s="27"/>
      <c r="LK54" s="121"/>
      <c r="LL54" s="25"/>
      <c r="LM54" s="25"/>
      <c r="LN54" s="121"/>
      <c r="LO54" s="27"/>
      <c r="LP54" s="27"/>
      <c r="LQ54" s="121"/>
      <c r="LR54" s="24"/>
      <c r="LS54" s="24"/>
      <c r="LT54" s="121"/>
      <c r="LU54" s="27"/>
      <c r="LV54" s="27"/>
      <c r="LW54" s="121"/>
      <c r="LX54" s="23"/>
      <c r="LY54" s="23"/>
      <c r="LZ54" s="130"/>
      <c r="MA54" s="9"/>
      <c r="MB54" s="9"/>
      <c r="MC54" s="9"/>
      <c r="MD54" s="7"/>
      <c r="ME54" s="7"/>
      <c r="MF54" s="9"/>
      <c r="MG54" s="9"/>
      <c r="MH54" s="9"/>
      <c r="MI54" s="9"/>
      <c r="MJ54" s="9"/>
      <c r="MK54" s="9"/>
      <c r="ML54" s="9"/>
      <c r="MM54" s="9"/>
      <c r="MN54" s="7"/>
      <c r="MO54" s="9"/>
      <c r="MP54" s="9"/>
      <c r="MQ54" s="9"/>
      <c r="MR54" s="7"/>
      <c r="MS54" s="9"/>
      <c r="MT54" s="7"/>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3"/>
      <c r="PY54" s="3"/>
      <c r="PZ54" s="3"/>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row>
    <row r="55" spans="1:743" x14ac:dyDescent="0.25">
      <c r="A55" s="46" t="s">
        <v>98</v>
      </c>
      <c r="B55" s="29">
        <f t="shared" si="10"/>
        <v>5583323.9000000004</v>
      </c>
      <c r="C55" s="29">
        <f t="shared" si="11"/>
        <v>4272674.91</v>
      </c>
      <c r="D55" s="21">
        <f t="shared" si="12"/>
        <v>4529787.7</v>
      </c>
      <c r="E55" s="21">
        <f t="shared" si="13"/>
        <v>3397344.7</v>
      </c>
      <c r="F55" s="23">
        <v>4006700</v>
      </c>
      <c r="G55" s="40">
        <v>3005027</v>
      </c>
      <c r="H55" s="118"/>
      <c r="I55" s="23">
        <v>523087.7</v>
      </c>
      <c r="J55" s="39">
        <v>392317.7</v>
      </c>
      <c r="K55" s="118"/>
      <c r="L55" s="39"/>
      <c r="M55" s="39"/>
      <c r="N55" s="147"/>
      <c r="O55" s="29">
        <f t="shared" si="14"/>
        <v>938136.2</v>
      </c>
      <c r="P55" s="29">
        <f t="shared" si="15"/>
        <v>799529.2</v>
      </c>
      <c r="Q55" s="23"/>
      <c r="R55" s="23"/>
      <c r="S55" s="118"/>
      <c r="T55" s="23"/>
      <c r="U55" s="23"/>
      <c r="V55" s="118"/>
      <c r="W55" s="23"/>
      <c r="X55" s="23"/>
      <c r="Y55" s="118"/>
      <c r="Z55" s="23"/>
      <c r="AA55" s="23"/>
      <c r="AB55" s="118"/>
      <c r="AC55" s="28"/>
      <c r="AD55" s="28"/>
      <c r="AE55" s="121"/>
      <c r="AF55" s="23"/>
      <c r="AG55" s="23"/>
      <c r="AH55" s="118"/>
      <c r="AI55" s="23"/>
      <c r="AJ55" s="23"/>
      <c r="AK55" s="118"/>
      <c r="AL55" s="23"/>
      <c r="AM55" s="23"/>
      <c r="AN55" s="118"/>
      <c r="AO55" s="23"/>
      <c r="AP55" s="27"/>
      <c r="AQ55" s="118"/>
      <c r="AR55" s="28"/>
      <c r="AS55" s="28"/>
      <c r="AT55" s="118"/>
      <c r="AU55" s="28"/>
      <c r="AV55" s="28"/>
      <c r="AW55" s="118"/>
      <c r="AX55" s="28"/>
      <c r="AY55" s="28"/>
      <c r="AZ55" s="118"/>
      <c r="BA55" s="23"/>
      <c r="BB55" s="23"/>
      <c r="BC55" s="118"/>
      <c r="BD55" s="23"/>
      <c r="BE55" s="23"/>
      <c r="BF55" s="118"/>
      <c r="BG55" s="23"/>
      <c r="BH55" s="23"/>
      <c r="BI55" s="118"/>
      <c r="BJ55" s="38"/>
      <c r="BK55" s="23"/>
      <c r="BL55" s="118"/>
      <c r="BM55" s="23"/>
      <c r="BN55" s="27"/>
      <c r="BO55" s="118"/>
      <c r="BP55" s="23"/>
      <c r="BQ55" s="27"/>
      <c r="BR55" s="118"/>
      <c r="BS55" s="23"/>
      <c r="BT55" s="27"/>
      <c r="BU55" s="118"/>
      <c r="BV55" s="23"/>
      <c r="BW55" s="23"/>
      <c r="BX55" s="118"/>
      <c r="BY55" s="23"/>
      <c r="BZ55" s="27"/>
      <c r="CA55" s="118"/>
      <c r="CB55" s="31"/>
      <c r="CC55" s="31"/>
      <c r="CD55" s="118"/>
      <c r="CE55" s="23"/>
      <c r="CF55" s="23"/>
      <c r="CG55" s="118"/>
      <c r="CH55" s="28"/>
      <c r="CI55" s="28"/>
      <c r="CJ55" s="118"/>
      <c r="CK55" s="23"/>
      <c r="CL55" s="27"/>
      <c r="CM55" s="118"/>
      <c r="CN55" s="23"/>
      <c r="CO55" s="27"/>
      <c r="CP55" s="118"/>
      <c r="CQ55" s="28"/>
      <c r="CR55" s="28"/>
      <c r="CS55" s="118"/>
      <c r="CT55" s="28"/>
      <c r="CU55" s="28"/>
      <c r="CV55" s="118"/>
      <c r="CW55" s="23"/>
      <c r="CX55" s="27"/>
      <c r="CY55" s="118"/>
      <c r="CZ55" s="28"/>
      <c r="DA55" s="28"/>
      <c r="DB55" s="118"/>
      <c r="DC55" s="23">
        <v>383717.2</v>
      </c>
      <c r="DD55" s="23">
        <v>383717.2</v>
      </c>
      <c r="DE55" s="118"/>
      <c r="DF55" s="23"/>
      <c r="DG55" s="23"/>
      <c r="DH55" s="118"/>
      <c r="DI55" s="23"/>
      <c r="DJ55" s="27"/>
      <c r="DK55" s="118"/>
      <c r="DL55" s="27"/>
      <c r="DM55" s="27"/>
      <c r="DN55" s="140"/>
      <c r="DO55" s="27"/>
      <c r="DP55" s="27"/>
      <c r="DQ55" s="132"/>
      <c r="DR55" s="23"/>
      <c r="DS55" s="23"/>
      <c r="DT55" s="118"/>
      <c r="DU55" s="23"/>
      <c r="DV55" s="61"/>
      <c r="DW55" s="118"/>
      <c r="DX55" s="23"/>
      <c r="DY55" s="27"/>
      <c r="DZ55" s="118"/>
      <c r="EA55" s="23"/>
      <c r="EB55" s="23"/>
      <c r="EC55" s="115"/>
      <c r="ED55" s="23"/>
      <c r="EE55" s="23"/>
      <c r="EF55" s="118"/>
      <c r="EG55" s="23"/>
      <c r="EH55" s="23"/>
      <c r="EI55" s="118"/>
      <c r="EJ55" s="23"/>
      <c r="EK55" s="27"/>
      <c r="EL55" s="118"/>
      <c r="EM55" s="27"/>
      <c r="EN55" s="27"/>
      <c r="EO55" s="118"/>
      <c r="EP55" s="23"/>
      <c r="EQ55" s="27"/>
      <c r="ER55" s="115"/>
      <c r="ES55" s="28"/>
      <c r="ET55" s="28"/>
      <c r="EU55" s="118"/>
      <c r="EV55" s="27"/>
      <c r="EW55" s="27"/>
      <c r="EX55" s="118"/>
      <c r="EY55" s="23"/>
      <c r="EZ55" s="23"/>
      <c r="FA55" s="118"/>
      <c r="FB55" s="23">
        <v>554419</v>
      </c>
      <c r="FC55" s="27">
        <v>415812</v>
      </c>
      <c r="FD55" s="118"/>
      <c r="FE55" s="23"/>
      <c r="FF55" s="23"/>
      <c r="FG55" s="115"/>
      <c r="FH55" s="23"/>
      <c r="FI55" s="23"/>
      <c r="FJ55" s="118"/>
      <c r="FK55" s="23"/>
      <c r="FL55" s="23"/>
      <c r="FM55" s="115"/>
      <c r="FN55" s="31"/>
      <c r="FO55" s="31"/>
      <c r="FP55" s="118"/>
      <c r="FQ55" s="23"/>
      <c r="FR55" s="23"/>
      <c r="FS55" s="115"/>
      <c r="FT55" s="23"/>
      <c r="FU55" s="23"/>
      <c r="FV55" s="115"/>
      <c r="FW55" s="23"/>
      <c r="FX55" s="23"/>
      <c r="FY55" s="115"/>
      <c r="FZ55" s="27"/>
      <c r="GA55" s="27"/>
      <c r="GB55" s="115"/>
      <c r="GC55" s="31"/>
      <c r="GD55" s="31"/>
      <c r="GE55" s="118"/>
      <c r="GF55" s="35"/>
      <c r="GG55" s="34"/>
      <c r="GH55" s="115"/>
      <c r="GI55" s="23"/>
      <c r="GJ55" s="23"/>
      <c r="GK55" s="115"/>
      <c r="GL55" s="31"/>
      <c r="GM55" s="31"/>
      <c r="GN55" s="118"/>
      <c r="GO55" s="23"/>
      <c r="GP55" s="23"/>
      <c r="GQ55" s="115"/>
      <c r="GR55" s="23"/>
      <c r="GS55" s="27"/>
      <c r="GT55" s="115"/>
      <c r="GU55" s="23"/>
      <c r="GV55" s="23"/>
      <c r="GW55" s="118"/>
      <c r="GX55" s="31"/>
      <c r="GY55" s="31"/>
      <c r="GZ55" s="118"/>
      <c r="HA55" s="23"/>
      <c r="HB55" s="27"/>
      <c r="HC55" s="137"/>
      <c r="HD55" s="33"/>
      <c r="HE55" s="33"/>
      <c r="HF55" s="121"/>
      <c r="HG55" s="32"/>
      <c r="HH55" s="32"/>
      <c r="HI55" s="118"/>
      <c r="HJ55" s="28"/>
      <c r="HK55" s="28"/>
      <c r="HL55" s="118"/>
      <c r="HM55" s="23"/>
      <c r="HN55" s="23"/>
      <c r="HO55" s="118"/>
      <c r="HP55" s="23"/>
      <c r="HQ55" s="23"/>
      <c r="HR55" s="115"/>
      <c r="HS55" s="23"/>
      <c r="HT55" s="23"/>
      <c r="HU55" s="118"/>
      <c r="HV55" s="31"/>
      <c r="HW55" s="31"/>
      <c r="HX55" s="118"/>
      <c r="HY55" s="31"/>
      <c r="HZ55" s="31"/>
      <c r="IA55" s="118"/>
      <c r="IB55" s="23"/>
      <c r="IC55" s="27"/>
      <c r="ID55" s="132"/>
      <c r="IE55" s="23"/>
      <c r="IF55" s="27"/>
      <c r="IG55" s="134"/>
      <c r="IH55" s="23"/>
      <c r="II55" s="23"/>
      <c r="IJ55" s="132"/>
      <c r="IK55" s="30">
        <f t="shared" si="16"/>
        <v>115400</v>
      </c>
      <c r="IL55" s="30">
        <f t="shared" si="17"/>
        <v>75801.009999999995</v>
      </c>
      <c r="IM55" s="23"/>
      <c r="IN55" s="23"/>
      <c r="IO55" s="115"/>
      <c r="IP55" s="23"/>
      <c r="IQ55" s="27"/>
      <c r="IR55" s="115"/>
      <c r="IS55" s="23"/>
      <c r="IT55" s="27"/>
      <c r="IU55" s="115"/>
      <c r="IV55" s="23"/>
      <c r="IW55" s="23"/>
      <c r="IX55" s="115"/>
      <c r="IY55" s="23"/>
      <c r="IZ55" s="23"/>
      <c r="JA55" s="115"/>
      <c r="JB55" s="23"/>
      <c r="JC55" s="23"/>
      <c r="JD55" s="115"/>
      <c r="JE55" s="23"/>
      <c r="JF55" s="23"/>
      <c r="JG55" s="115"/>
      <c r="JH55" s="23"/>
      <c r="JI55" s="27"/>
      <c r="JJ55" s="115"/>
      <c r="JK55" s="23"/>
      <c r="JL55" s="23"/>
      <c r="JM55" s="115"/>
      <c r="JN55" s="23"/>
      <c r="JO55" s="23"/>
      <c r="JP55" s="115"/>
      <c r="JQ55" s="23"/>
      <c r="JR55" s="23"/>
      <c r="JS55" s="115"/>
      <c r="JT55" s="23"/>
      <c r="JU55" s="23"/>
      <c r="JV55" s="115"/>
      <c r="JW55" s="23"/>
      <c r="JX55" s="23"/>
      <c r="JY55" s="115"/>
      <c r="JZ55" s="23"/>
      <c r="KA55" s="27"/>
      <c r="KB55" s="115"/>
      <c r="KC55" s="23">
        <v>115400</v>
      </c>
      <c r="KD55" s="23">
        <v>75801.009999999995</v>
      </c>
      <c r="KE55" s="115"/>
      <c r="KF55" s="23"/>
      <c r="KG55" s="23"/>
      <c r="KH55" s="115"/>
      <c r="KI55" s="29">
        <f t="shared" si="18"/>
        <v>0</v>
      </c>
      <c r="KJ55" s="29">
        <f t="shared" si="19"/>
        <v>0</v>
      </c>
      <c r="KK55" s="27"/>
      <c r="KL55" s="27"/>
      <c r="KM55" s="121"/>
      <c r="KN55" s="27"/>
      <c r="KO55" s="27"/>
      <c r="KP55" s="115"/>
      <c r="KQ55" s="28"/>
      <c r="KR55" s="28"/>
      <c r="KS55" s="118"/>
      <c r="KT55" s="27"/>
      <c r="KU55" s="27"/>
      <c r="KV55" s="121"/>
      <c r="KW55" s="26"/>
      <c r="KX55" s="26"/>
      <c r="KY55" s="121"/>
      <c r="KZ55" s="24"/>
      <c r="LA55" s="24"/>
      <c r="LB55" s="121"/>
      <c r="LC55" s="24"/>
      <c r="LD55" s="24"/>
      <c r="LE55" s="121"/>
      <c r="LF55" s="23"/>
      <c r="LG55" s="27"/>
      <c r="LH55" s="118"/>
      <c r="LI55" s="23"/>
      <c r="LJ55" s="27"/>
      <c r="LK55" s="121"/>
      <c r="LL55" s="25"/>
      <c r="LM55" s="25"/>
      <c r="LN55" s="121"/>
      <c r="LO55" s="27"/>
      <c r="LP55" s="27"/>
      <c r="LQ55" s="121"/>
      <c r="LR55" s="24"/>
      <c r="LS55" s="24"/>
      <c r="LT55" s="121"/>
      <c r="LU55" s="27"/>
      <c r="LV55" s="27"/>
      <c r="LW55" s="121"/>
      <c r="LX55" s="23"/>
      <c r="LY55" s="23"/>
      <c r="LZ55" s="130"/>
      <c r="MA55" s="9"/>
      <c r="MB55" s="9"/>
      <c r="MC55" s="9"/>
      <c r="MD55" s="7"/>
      <c r="ME55" s="7"/>
      <c r="MF55" s="9"/>
      <c r="MG55" s="9"/>
      <c r="MH55" s="9"/>
      <c r="MI55" s="9"/>
      <c r="MJ55" s="9"/>
      <c r="MK55" s="9"/>
      <c r="ML55" s="9"/>
      <c r="MM55" s="9"/>
      <c r="MN55" s="7"/>
      <c r="MO55" s="9"/>
      <c r="MP55" s="9"/>
      <c r="MQ55" s="9"/>
      <c r="MR55" s="7"/>
      <c r="MS55" s="9"/>
      <c r="MT55" s="7"/>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3"/>
      <c r="PY55" s="3"/>
      <c r="PZ55" s="3"/>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row>
    <row r="56" spans="1:743" x14ac:dyDescent="0.25">
      <c r="A56" s="46" t="s">
        <v>97</v>
      </c>
      <c r="B56" s="29">
        <f t="shared" si="10"/>
        <v>9720439.6500000004</v>
      </c>
      <c r="C56" s="29">
        <f t="shared" si="11"/>
        <v>8624129.4199999999</v>
      </c>
      <c r="D56" s="21">
        <f t="shared" si="12"/>
        <v>3831661.91</v>
      </c>
      <c r="E56" s="21">
        <f t="shared" si="13"/>
        <v>2873749.91</v>
      </c>
      <c r="F56" s="23">
        <v>3348700</v>
      </c>
      <c r="G56" s="40">
        <v>2511526</v>
      </c>
      <c r="H56" s="118"/>
      <c r="I56" s="23">
        <v>482961.91</v>
      </c>
      <c r="J56" s="39">
        <v>362223.91</v>
      </c>
      <c r="K56" s="118"/>
      <c r="L56" s="39"/>
      <c r="M56" s="39"/>
      <c r="N56" s="147"/>
      <c r="O56" s="29">
        <f t="shared" si="14"/>
        <v>5773377.7400000002</v>
      </c>
      <c r="P56" s="29">
        <f t="shared" si="15"/>
        <v>5674197.1100000003</v>
      </c>
      <c r="Q56" s="23"/>
      <c r="R56" s="23"/>
      <c r="S56" s="118"/>
      <c r="T56" s="23"/>
      <c r="U56" s="23"/>
      <c r="V56" s="118"/>
      <c r="W56" s="23"/>
      <c r="X56" s="23"/>
      <c r="Y56" s="118"/>
      <c r="Z56" s="23"/>
      <c r="AA56" s="23"/>
      <c r="AB56" s="118"/>
      <c r="AC56" s="28"/>
      <c r="AD56" s="28"/>
      <c r="AE56" s="121"/>
      <c r="AF56" s="23"/>
      <c r="AG56" s="23"/>
      <c r="AH56" s="118"/>
      <c r="AI56" s="23"/>
      <c r="AJ56" s="23"/>
      <c r="AK56" s="118"/>
      <c r="AL56" s="23"/>
      <c r="AM56" s="23"/>
      <c r="AN56" s="118"/>
      <c r="AO56" s="23"/>
      <c r="AP56" s="27"/>
      <c r="AQ56" s="118"/>
      <c r="AR56" s="28"/>
      <c r="AS56" s="28"/>
      <c r="AT56" s="118"/>
      <c r="AU56" s="28"/>
      <c r="AV56" s="28"/>
      <c r="AW56" s="118"/>
      <c r="AX56" s="28"/>
      <c r="AY56" s="28"/>
      <c r="AZ56" s="118"/>
      <c r="BA56" s="23"/>
      <c r="BB56" s="23"/>
      <c r="BC56" s="118"/>
      <c r="BD56" s="23"/>
      <c r="BE56" s="23"/>
      <c r="BF56" s="118"/>
      <c r="BG56" s="23"/>
      <c r="BH56" s="23"/>
      <c r="BI56" s="118"/>
      <c r="BJ56" s="38"/>
      <c r="BK56" s="23"/>
      <c r="BL56" s="118"/>
      <c r="BM56" s="23"/>
      <c r="BN56" s="27"/>
      <c r="BO56" s="118"/>
      <c r="BP56" s="23"/>
      <c r="BQ56" s="27"/>
      <c r="BR56" s="118"/>
      <c r="BS56" s="23"/>
      <c r="BT56" s="27"/>
      <c r="BU56" s="118"/>
      <c r="BV56" s="23"/>
      <c r="BW56" s="23"/>
      <c r="BX56" s="118"/>
      <c r="BY56" s="23"/>
      <c r="BZ56" s="27"/>
      <c r="CA56" s="118"/>
      <c r="CB56" s="31"/>
      <c r="CC56" s="31"/>
      <c r="CD56" s="118"/>
      <c r="CE56" s="23"/>
      <c r="CF56" s="23"/>
      <c r="CG56" s="118"/>
      <c r="CH56" s="28"/>
      <c r="CI56" s="28"/>
      <c r="CJ56" s="118"/>
      <c r="CK56" s="23"/>
      <c r="CL56" s="27"/>
      <c r="CM56" s="118"/>
      <c r="CN56" s="23"/>
      <c r="CO56" s="27"/>
      <c r="CP56" s="118"/>
      <c r="CQ56" s="28"/>
      <c r="CR56" s="28"/>
      <c r="CS56" s="118"/>
      <c r="CT56" s="28"/>
      <c r="CU56" s="28"/>
      <c r="CV56" s="118"/>
      <c r="CW56" s="23"/>
      <c r="CX56" s="27"/>
      <c r="CY56" s="118"/>
      <c r="CZ56" s="28"/>
      <c r="DA56" s="28"/>
      <c r="DB56" s="118"/>
      <c r="DC56" s="23"/>
      <c r="DD56" s="23"/>
      <c r="DE56" s="118"/>
      <c r="DF56" s="23"/>
      <c r="DG56" s="23"/>
      <c r="DH56" s="118"/>
      <c r="DI56" s="23"/>
      <c r="DJ56" s="27"/>
      <c r="DK56" s="118"/>
      <c r="DL56" s="27"/>
      <c r="DM56" s="27"/>
      <c r="DN56" s="140"/>
      <c r="DO56" s="27"/>
      <c r="DP56" s="27"/>
      <c r="DQ56" s="132"/>
      <c r="DR56" s="23"/>
      <c r="DS56" s="23"/>
      <c r="DT56" s="118"/>
      <c r="DU56" s="23"/>
      <c r="DV56" s="27"/>
      <c r="DW56" s="118"/>
      <c r="DX56" s="23">
        <v>5170967.74</v>
      </c>
      <c r="DY56" s="27">
        <v>5147389.6100000003</v>
      </c>
      <c r="DZ56" s="118"/>
      <c r="EA56" s="23"/>
      <c r="EB56" s="23"/>
      <c r="EC56" s="115"/>
      <c r="ED56" s="23"/>
      <c r="EE56" s="23"/>
      <c r="EF56" s="118"/>
      <c r="EG56" s="23"/>
      <c r="EH56" s="23"/>
      <c r="EI56" s="118"/>
      <c r="EJ56" s="23"/>
      <c r="EK56" s="27"/>
      <c r="EL56" s="118"/>
      <c r="EM56" s="27"/>
      <c r="EN56" s="27"/>
      <c r="EO56" s="118"/>
      <c r="EP56" s="23"/>
      <c r="EQ56" s="27"/>
      <c r="ER56" s="115"/>
      <c r="ES56" s="28"/>
      <c r="ET56" s="28"/>
      <c r="EU56" s="118"/>
      <c r="EV56" s="27"/>
      <c r="EW56" s="27"/>
      <c r="EX56" s="118"/>
      <c r="EY56" s="23">
        <v>300000</v>
      </c>
      <c r="EZ56" s="23">
        <v>300000</v>
      </c>
      <c r="FA56" s="118"/>
      <c r="FB56" s="23">
        <v>302410</v>
      </c>
      <c r="FC56" s="27">
        <v>226807.5</v>
      </c>
      <c r="FD56" s="118"/>
      <c r="FE56" s="23"/>
      <c r="FF56" s="23"/>
      <c r="FG56" s="115"/>
      <c r="FH56" s="23"/>
      <c r="FI56" s="23"/>
      <c r="FJ56" s="118"/>
      <c r="FK56" s="23"/>
      <c r="FL56" s="23"/>
      <c r="FM56" s="115"/>
      <c r="FN56" s="31"/>
      <c r="FO56" s="31"/>
      <c r="FP56" s="118"/>
      <c r="FQ56" s="23"/>
      <c r="FR56" s="23"/>
      <c r="FS56" s="115"/>
      <c r="FT56" s="23"/>
      <c r="FU56" s="23"/>
      <c r="FV56" s="115"/>
      <c r="FW56" s="23"/>
      <c r="FX56" s="23"/>
      <c r="FY56" s="115"/>
      <c r="FZ56" s="27"/>
      <c r="GA56" s="27"/>
      <c r="GB56" s="115"/>
      <c r="GC56" s="31"/>
      <c r="GD56" s="31"/>
      <c r="GE56" s="118"/>
      <c r="GF56" s="35"/>
      <c r="GG56" s="34"/>
      <c r="GH56" s="115"/>
      <c r="GI56" s="23"/>
      <c r="GJ56" s="23"/>
      <c r="GK56" s="115"/>
      <c r="GL56" s="31"/>
      <c r="GM56" s="31"/>
      <c r="GN56" s="118"/>
      <c r="GO56" s="23"/>
      <c r="GP56" s="23"/>
      <c r="GQ56" s="115"/>
      <c r="GR56" s="23"/>
      <c r="GS56" s="27"/>
      <c r="GT56" s="115"/>
      <c r="GU56" s="23"/>
      <c r="GV56" s="23"/>
      <c r="GW56" s="118"/>
      <c r="GX56" s="31"/>
      <c r="GY56" s="31"/>
      <c r="GZ56" s="118"/>
      <c r="HA56" s="23"/>
      <c r="HB56" s="27"/>
      <c r="HC56" s="137"/>
      <c r="HD56" s="33"/>
      <c r="HE56" s="33"/>
      <c r="HF56" s="121"/>
      <c r="HG56" s="32"/>
      <c r="HH56" s="32"/>
      <c r="HI56" s="118"/>
      <c r="HJ56" s="28"/>
      <c r="HK56" s="28"/>
      <c r="HL56" s="118"/>
      <c r="HM56" s="23"/>
      <c r="HN56" s="23"/>
      <c r="HO56" s="118"/>
      <c r="HP56" s="23"/>
      <c r="HQ56" s="23"/>
      <c r="HR56" s="115"/>
      <c r="HS56" s="23"/>
      <c r="HT56" s="23"/>
      <c r="HU56" s="118"/>
      <c r="HV56" s="31"/>
      <c r="HW56" s="31"/>
      <c r="HX56" s="118"/>
      <c r="HY56" s="31"/>
      <c r="HZ56" s="31"/>
      <c r="IA56" s="118"/>
      <c r="IB56" s="23"/>
      <c r="IC56" s="27"/>
      <c r="ID56" s="132"/>
      <c r="IE56" s="23"/>
      <c r="IF56" s="27"/>
      <c r="IG56" s="134"/>
      <c r="IH56" s="23"/>
      <c r="II56" s="23"/>
      <c r="IJ56" s="132"/>
      <c r="IK56" s="30">
        <f t="shared" si="16"/>
        <v>115400</v>
      </c>
      <c r="IL56" s="30">
        <f t="shared" si="17"/>
        <v>76182.399999999994</v>
      </c>
      <c r="IM56" s="23"/>
      <c r="IN56" s="23"/>
      <c r="IO56" s="115"/>
      <c r="IP56" s="23"/>
      <c r="IQ56" s="27"/>
      <c r="IR56" s="115"/>
      <c r="IS56" s="23"/>
      <c r="IT56" s="27"/>
      <c r="IU56" s="115"/>
      <c r="IV56" s="23"/>
      <c r="IW56" s="23"/>
      <c r="IX56" s="115"/>
      <c r="IY56" s="23"/>
      <c r="IZ56" s="23"/>
      <c r="JA56" s="115"/>
      <c r="JB56" s="23"/>
      <c r="JC56" s="23"/>
      <c r="JD56" s="115"/>
      <c r="JE56" s="23"/>
      <c r="JF56" s="23"/>
      <c r="JG56" s="115"/>
      <c r="JH56" s="23"/>
      <c r="JI56" s="27"/>
      <c r="JJ56" s="115"/>
      <c r="JK56" s="23"/>
      <c r="JL56" s="23"/>
      <c r="JM56" s="115"/>
      <c r="JN56" s="23"/>
      <c r="JO56" s="23"/>
      <c r="JP56" s="115"/>
      <c r="JQ56" s="23"/>
      <c r="JR56" s="23"/>
      <c r="JS56" s="115"/>
      <c r="JT56" s="23"/>
      <c r="JU56" s="23"/>
      <c r="JV56" s="115"/>
      <c r="JW56" s="23"/>
      <c r="JX56" s="23"/>
      <c r="JY56" s="115"/>
      <c r="JZ56" s="23"/>
      <c r="KA56" s="27"/>
      <c r="KB56" s="115"/>
      <c r="KC56" s="23">
        <v>115400</v>
      </c>
      <c r="KD56" s="23">
        <v>76182.399999999994</v>
      </c>
      <c r="KE56" s="115"/>
      <c r="KF56" s="23"/>
      <c r="KG56" s="23"/>
      <c r="KH56" s="115"/>
      <c r="KI56" s="29">
        <f t="shared" si="18"/>
        <v>0</v>
      </c>
      <c r="KJ56" s="29">
        <f t="shared" si="19"/>
        <v>0</v>
      </c>
      <c r="KK56" s="27"/>
      <c r="KL56" s="27"/>
      <c r="KM56" s="121"/>
      <c r="KN56" s="27"/>
      <c r="KO56" s="27"/>
      <c r="KP56" s="115"/>
      <c r="KQ56" s="28"/>
      <c r="KR56" s="28"/>
      <c r="KS56" s="118"/>
      <c r="KT56" s="27"/>
      <c r="KU56" s="27"/>
      <c r="KV56" s="121"/>
      <c r="KW56" s="26"/>
      <c r="KX56" s="26"/>
      <c r="KY56" s="121"/>
      <c r="KZ56" s="24"/>
      <c r="LA56" s="24"/>
      <c r="LB56" s="121"/>
      <c r="LC56" s="24"/>
      <c r="LD56" s="24"/>
      <c r="LE56" s="121"/>
      <c r="LF56" s="23"/>
      <c r="LG56" s="27"/>
      <c r="LH56" s="118"/>
      <c r="LI56" s="23"/>
      <c r="LJ56" s="27"/>
      <c r="LK56" s="121"/>
      <c r="LL56" s="25"/>
      <c r="LM56" s="25"/>
      <c r="LN56" s="121"/>
      <c r="LO56" s="27"/>
      <c r="LP56" s="27"/>
      <c r="LQ56" s="121"/>
      <c r="LR56" s="24"/>
      <c r="LS56" s="24"/>
      <c r="LT56" s="121"/>
      <c r="LU56" s="27"/>
      <c r="LV56" s="27"/>
      <c r="LW56" s="121"/>
      <c r="LX56" s="23"/>
      <c r="LY56" s="23"/>
      <c r="LZ56" s="130"/>
      <c r="MA56" s="9"/>
      <c r="MB56" s="9"/>
      <c r="MC56" s="9"/>
      <c r="MD56" s="7"/>
      <c r="ME56" s="7"/>
      <c r="MF56" s="9"/>
      <c r="MG56" s="9"/>
      <c r="MH56" s="9"/>
      <c r="MI56" s="9"/>
      <c r="MJ56" s="9"/>
      <c r="MK56" s="9"/>
      <c r="ML56" s="9"/>
      <c r="MM56" s="9"/>
      <c r="MN56" s="7"/>
      <c r="MO56" s="9"/>
      <c r="MP56" s="9"/>
      <c r="MQ56" s="9"/>
      <c r="MR56" s="7"/>
      <c r="MS56" s="9"/>
      <c r="MT56" s="7"/>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3"/>
      <c r="PY56" s="3"/>
      <c r="PZ56" s="3"/>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row>
    <row r="57" spans="1:743" x14ac:dyDescent="0.25">
      <c r="A57" s="46" t="s">
        <v>96</v>
      </c>
      <c r="B57" s="29">
        <f t="shared" si="10"/>
        <v>4160450.3</v>
      </c>
      <c r="C57" s="29">
        <f t="shared" si="11"/>
        <v>3313167.73</v>
      </c>
      <c r="D57" s="21">
        <f t="shared" si="12"/>
        <v>3019509.3</v>
      </c>
      <c r="E57" s="21">
        <f t="shared" si="13"/>
        <v>2264634.2999999998</v>
      </c>
      <c r="F57" s="23">
        <v>2488200</v>
      </c>
      <c r="G57" s="40">
        <v>1866150</v>
      </c>
      <c r="H57" s="118"/>
      <c r="I57" s="23">
        <v>531309.30000000005</v>
      </c>
      <c r="J57" s="39">
        <v>398484.3</v>
      </c>
      <c r="K57" s="118"/>
      <c r="L57" s="39"/>
      <c r="M57" s="39"/>
      <c r="N57" s="147"/>
      <c r="O57" s="29">
        <f t="shared" si="14"/>
        <v>1025541</v>
      </c>
      <c r="P57" s="29">
        <f t="shared" si="15"/>
        <v>976976</v>
      </c>
      <c r="Q57" s="23"/>
      <c r="R57" s="23"/>
      <c r="S57" s="118"/>
      <c r="T57" s="23"/>
      <c r="U57" s="23"/>
      <c r="V57" s="118"/>
      <c r="W57" s="23"/>
      <c r="X57" s="23"/>
      <c r="Y57" s="118"/>
      <c r="Z57" s="23"/>
      <c r="AA57" s="23"/>
      <c r="AB57" s="118"/>
      <c r="AC57" s="28"/>
      <c r="AD57" s="28"/>
      <c r="AE57" s="121"/>
      <c r="AF57" s="23"/>
      <c r="AG57" s="23"/>
      <c r="AH57" s="118"/>
      <c r="AI57" s="23"/>
      <c r="AJ57" s="23"/>
      <c r="AK57" s="118"/>
      <c r="AL57" s="23"/>
      <c r="AM57" s="23"/>
      <c r="AN57" s="118"/>
      <c r="AO57" s="23"/>
      <c r="AP57" s="27"/>
      <c r="AQ57" s="118"/>
      <c r="AR57" s="28"/>
      <c r="AS57" s="28"/>
      <c r="AT57" s="118"/>
      <c r="AU57" s="28"/>
      <c r="AV57" s="28"/>
      <c r="AW57" s="118"/>
      <c r="AX57" s="28"/>
      <c r="AY57" s="28"/>
      <c r="AZ57" s="118"/>
      <c r="BA57" s="23"/>
      <c r="BB57" s="23"/>
      <c r="BC57" s="118"/>
      <c r="BD57" s="23"/>
      <c r="BE57" s="23"/>
      <c r="BF57" s="118"/>
      <c r="BG57" s="23"/>
      <c r="BH57" s="23"/>
      <c r="BI57" s="118"/>
      <c r="BJ57" s="38"/>
      <c r="BK57" s="23"/>
      <c r="BL57" s="118"/>
      <c r="BM57" s="23"/>
      <c r="BN57" s="27"/>
      <c r="BO57" s="118"/>
      <c r="BP57" s="23"/>
      <c r="BQ57" s="27"/>
      <c r="BR57" s="118"/>
      <c r="BS57" s="23"/>
      <c r="BT57" s="27"/>
      <c r="BU57" s="118"/>
      <c r="BV57" s="23"/>
      <c r="BW57" s="23"/>
      <c r="BX57" s="118"/>
      <c r="BY57" s="23"/>
      <c r="BZ57" s="27"/>
      <c r="CA57" s="118"/>
      <c r="CB57" s="31"/>
      <c r="CC57" s="31"/>
      <c r="CD57" s="118"/>
      <c r="CE57" s="23"/>
      <c r="CF57" s="23"/>
      <c r="CG57" s="118"/>
      <c r="CH57" s="28"/>
      <c r="CI57" s="28"/>
      <c r="CJ57" s="118"/>
      <c r="CK57" s="23"/>
      <c r="CL57" s="27"/>
      <c r="CM57" s="118"/>
      <c r="CN57" s="23"/>
      <c r="CO57" s="27"/>
      <c r="CP57" s="118"/>
      <c r="CQ57" s="28"/>
      <c r="CR57" s="28"/>
      <c r="CS57" s="118"/>
      <c r="CT57" s="28"/>
      <c r="CU57" s="28"/>
      <c r="CV57" s="118"/>
      <c r="CW57" s="23"/>
      <c r="CX57" s="27"/>
      <c r="CY57" s="118"/>
      <c r="CZ57" s="28"/>
      <c r="DA57" s="28"/>
      <c r="DB57" s="118"/>
      <c r="DC57" s="23">
        <v>531281</v>
      </c>
      <c r="DD57" s="23">
        <v>531281</v>
      </c>
      <c r="DE57" s="118"/>
      <c r="DF57" s="23"/>
      <c r="DG57" s="23"/>
      <c r="DH57" s="118"/>
      <c r="DI57" s="23"/>
      <c r="DJ57" s="27"/>
      <c r="DK57" s="118"/>
      <c r="DL57" s="27"/>
      <c r="DM57" s="27"/>
      <c r="DN57" s="140"/>
      <c r="DO57" s="27"/>
      <c r="DP57" s="27"/>
      <c r="DQ57" s="132"/>
      <c r="DR57" s="23"/>
      <c r="DS57" s="23"/>
      <c r="DT57" s="118"/>
      <c r="DU57" s="23"/>
      <c r="DV57" s="27"/>
      <c r="DW57" s="118"/>
      <c r="DX57" s="23"/>
      <c r="DY57" s="27"/>
      <c r="DZ57" s="118"/>
      <c r="EA57" s="23"/>
      <c r="EB57" s="23"/>
      <c r="EC57" s="115"/>
      <c r="ED57" s="23"/>
      <c r="EE57" s="23"/>
      <c r="EF57" s="118"/>
      <c r="EG57" s="23"/>
      <c r="EH57" s="23"/>
      <c r="EI57" s="118"/>
      <c r="EJ57" s="23"/>
      <c r="EK57" s="27"/>
      <c r="EL57" s="118"/>
      <c r="EM57" s="27"/>
      <c r="EN57" s="27"/>
      <c r="EO57" s="118"/>
      <c r="EP57" s="23"/>
      <c r="EQ57" s="27"/>
      <c r="ER57" s="115"/>
      <c r="ES57" s="28"/>
      <c r="ET57" s="28"/>
      <c r="EU57" s="118"/>
      <c r="EV57" s="27"/>
      <c r="EW57" s="27"/>
      <c r="EX57" s="118"/>
      <c r="EY57" s="23">
        <v>300000</v>
      </c>
      <c r="EZ57" s="23">
        <v>300000</v>
      </c>
      <c r="FA57" s="118"/>
      <c r="FB57" s="23">
        <v>194260</v>
      </c>
      <c r="FC57" s="27">
        <v>145695</v>
      </c>
      <c r="FD57" s="118"/>
      <c r="FE57" s="23"/>
      <c r="FF57" s="23"/>
      <c r="FG57" s="115"/>
      <c r="FH57" s="23"/>
      <c r="FI57" s="23"/>
      <c r="FJ57" s="118"/>
      <c r="FK57" s="23"/>
      <c r="FL57" s="23"/>
      <c r="FM57" s="115"/>
      <c r="FN57" s="31"/>
      <c r="FO57" s="31"/>
      <c r="FP57" s="118"/>
      <c r="FQ57" s="23"/>
      <c r="FR57" s="23"/>
      <c r="FS57" s="115"/>
      <c r="FT57" s="23"/>
      <c r="FU57" s="23"/>
      <c r="FV57" s="115"/>
      <c r="FW57" s="23"/>
      <c r="FX57" s="23"/>
      <c r="FY57" s="115"/>
      <c r="FZ57" s="27"/>
      <c r="GA57" s="27"/>
      <c r="GB57" s="115"/>
      <c r="GC57" s="31"/>
      <c r="GD57" s="31"/>
      <c r="GE57" s="118"/>
      <c r="GF57" s="35"/>
      <c r="GG57" s="34"/>
      <c r="GH57" s="115"/>
      <c r="GI57" s="23"/>
      <c r="GJ57" s="23"/>
      <c r="GK57" s="115"/>
      <c r="GL57" s="31"/>
      <c r="GM57" s="31"/>
      <c r="GN57" s="118"/>
      <c r="GO57" s="23"/>
      <c r="GP57" s="23"/>
      <c r="GQ57" s="115"/>
      <c r="GR57" s="23"/>
      <c r="GS57" s="27"/>
      <c r="GT57" s="115"/>
      <c r="GU57" s="23"/>
      <c r="GV57" s="23"/>
      <c r="GW57" s="118"/>
      <c r="GX57" s="31"/>
      <c r="GY57" s="31"/>
      <c r="GZ57" s="118"/>
      <c r="HA57" s="23"/>
      <c r="HB57" s="27"/>
      <c r="HC57" s="137"/>
      <c r="HD57" s="33"/>
      <c r="HE57" s="33"/>
      <c r="HF57" s="121"/>
      <c r="HG57" s="32"/>
      <c r="HH57" s="32"/>
      <c r="HI57" s="118"/>
      <c r="HJ57" s="28"/>
      <c r="HK57" s="28"/>
      <c r="HL57" s="118"/>
      <c r="HM57" s="23"/>
      <c r="HN57" s="23"/>
      <c r="HO57" s="118"/>
      <c r="HP57" s="23"/>
      <c r="HQ57" s="23"/>
      <c r="HR57" s="115"/>
      <c r="HS57" s="23"/>
      <c r="HT57" s="23"/>
      <c r="HU57" s="118"/>
      <c r="HV57" s="31"/>
      <c r="HW57" s="31"/>
      <c r="HX57" s="118"/>
      <c r="HY57" s="31"/>
      <c r="HZ57" s="31"/>
      <c r="IA57" s="118"/>
      <c r="IB57" s="23"/>
      <c r="IC57" s="27"/>
      <c r="ID57" s="132"/>
      <c r="IE57" s="23"/>
      <c r="IF57" s="27"/>
      <c r="IG57" s="134"/>
      <c r="IH57" s="23"/>
      <c r="II57" s="23"/>
      <c r="IJ57" s="132"/>
      <c r="IK57" s="30">
        <f t="shared" si="16"/>
        <v>115400</v>
      </c>
      <c r="IL57" s="30">
        <f t="shared" si="17"/>
        <v>71557.429999999993</v>
      </c>
      <c r="IM57" s="23"/>
      <c r="IN57" s="23"/>
      <c r="IO57" s="115"/>
      <c r="IP57" s="23"/>
      <c r="IQ57" s="27"/>
      <c r="IR57" s="115"/>
      <c r="IS57" s="23"/>
      <c r="IT57" s="27"/>
      <c r="IU57" s="115"/>
      <c r="IV57" s="23"/>
      <c r="IW57" s="23"/>
      <c r="IX57" s="115"/>
      <c r="IY57" s="23"/>
      <c r="IZ57" s="23"/>
      <c r="JA57" s="115"/>
      <c r="JB57" s="23"/>
      <c r="JC57" s="23"/>
      <c r="JD57" s="115"/>
      <c r="JE57" s="23"/>
      <c r="JF57" s="23"/>
      <c r="JG57" s="115"/>
      <c r="JH57" s="23"/>
      <c r="JI57" s="27"/>
      <c r="JJ57" s="115"/>
      <c r="JK57" s="23"/>
      <c r="JL57" s="23"/>
      <c r="JM57" s="115"/>
      <c r="JN57" s="23"/>
      <c r="JO57" s="23"/>
      <c r="JP57" s="115"/>
      <c r="JQ57" s="23"/>
      <c r="JR57" s="23"/>
      <c r="JS57" s="115"/>
      <c r="JT57" s="23"/>
      <c r="JU57" s="23"/>
      <c r="JV57" s="115"/>
      <c r="JW57" s="23"/>
      <c r="JX57" s="23"/>
      <c r="JY57" s="115"/>
      <c r="JZ57" s="23"/>
      <c r="KA57" s="27"/>
      <c r="KB57" s="115"/>
      <c r="KC57" s="23">
        <v>115400</v>
      </c>
      <c r="KD57" s="23">
        <v>71557.429999999993</v>
      </c>
      <c r="KE57" s="115"/>
      <c r="KF57" s="23"/>
      <c r="KG57" s="23"/>
      <c r="KH57" s="115"/>
      <c r="KI57" s="29">
        <f t="shared" si="18"/>
        <v>0</v>
      </c>
      <c r="KJ57" s="29">
        <f t="shared" si="19"/>
        <v>0</v>
      </c>
      <c r="KK57" s="27"/>
      <c r="KL57" s="27"/>
      <c r="KM57" s="121"/>
      <c r="KN57" s="27"/>
      <c r="KO57" s="27"/>
      <c r="KP57" s="115"/>
      <c r="KQ57" s="28"/>
      <c r="KR57" s="28"/>
      <c r="KS57" s="118"/>
      <c r="KT57" s="27"/>
      <c r="KU57" s="27"/>
      <c r="KV57" s="121"/>
      <c r="KW57" s="26"/>
      <c r="KX57" s="26"/>
      <c r="KY57" s="121"/>
      <c r="KZ57" s="24"/>
      <c r="LA57" s="24"/>
      <c r="LB57" s="121"/>
      <c r="LC57" s="24"/>
      <c r="LD57" s="24"/>
      <c r="LE57" s="121"/>
      <c r="LF57" s="23"/>
      <c r="LG57" s="27"/>
      <c r="LH57" s="118"/>
      <c r="LI57" s="23"/>
      <c r="LJ57" s="27"/>
      <c r="LK57" s="121"/>
      <c r="LL57" s="25"/>
      <c r="LM57" s="25"/>
      <c r="LN57" s="121"/>
      <c r="LO57" s="27"/>
      <c r="LP57" s="27"/>
      <c r="LQ57" s="121"/>
      <c r="LR57" s="24"/>
      <c r="LS57" s="24"/>
      <c r="LT57" s="121"/>
      <c r="LU57" s="27"/>
      <c r="LV57" s="27"/>
      <c r="LW57" s="121"/>
      <c r="LX57" s="23"/>
      <c r="LY57" s="23"/>
      <c r="LZ57" s="130"/>
      <c r="MA57" s="9"/>
      <c r="MB57" s="9"/>
      <c r="MC57" s="9"/>
      <c r="MD57" s="7"/>
      <c r="ME57" s="7"/>
      <c r="MF57" s="9"/>
      <c r="MG57" s="9"/>
      <c r="MH57" s="9"/>
      <c r="MI57" s="9"/>
      <c r="MJ57" s="9"/>
      <c r="MK57" s="9"/>
      <c r="ML57" s="9"/>
      <c r="MM57" s="9"/>
      <c r="MN57" s="7"/>
      <c r="MO57" s="9"/>
      <c r="MP57" s="9"/>
      <c r="MQ57" s="9"/>
      <c r="MR57" s="7"/>
      <c r="MS57" s="9"/>
      <c r="MT57" s="7"/>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3"/>
      <c r="PY57" s="3"/>
      <c r="PZ57" s="3"/>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row>
    <row r="58" spans="1:743" ht="25.5" customHeight="1" x14ac:dyDescent="0.25">
      <c r="A58" s="45" t="s">
        <v>95</v>
      </c>
      <c r="B58" s="29">
        <f t="shared" si="10"/>
        <v>285795183.89000005</v>
      </c>
      <c r="C58" s="29">
        <f t="shared" si="11"/>
        <v>196686822.25999999</v>
      </c>
      <c r="D58" s="21">
        <f t="shared" si="12"/>
        <v>105888070.96000001</v>
      </c>
      <c r="E58" s="21">
        <f t="shared" si="13"/>
        <v>80424703.960000008</v>
      </c>
      <c r="F58" s="23">
        <v>80929500</v>
      </c>
      <c r="G58" s="40">
        <v>60697125</v>
      </c>
      <c r="H58" s="118"/>
      <c r="I58" s="23">
        <f>4034593
+20923977.96</f>
        <v>24958570.960000001</v>
      </c>
      <c r="J58" s="39">
        <v>19727578.960000001</v>
      </c>
      <c r="K58" s="118"/>
      <c r="L58" s="39"/>
      <c r="M58" s="39"/>
      <c r="N58" s="147"/>
      <c r="O58" s="29">
        <f t="shared" si="14"/>
        <v>33610910.340000004</v>
      </c>
      <c r="P58" s="29">
        <f t="shared" si="15"/>
        <v>14312800.6</v>
      </c>
      <c r="Q58" s="23"/>
      <c r="R58" s="23"/>
      <c r="S58" s="118"/>
      <c r="T58" s="23"/>
      <c r="U58" s="23"/>
      <c r="V58" s="118"/>
      <c r="W58" s="23"/>
      <c r="X58" s="23"/>
      <c r="Y58" s="118"/>
      <c r="Z58" s="23"/>
      <c r="AA58" s="23"/>
      <c r="AB58" s="118"/>
      <c r="AC58" s="28"/>
      <c r="AD58" s="28"/>
      <c r="AE58" s="121"/>
      <c r="AF58" s="23">
        <v>833629.12</v>
      </c>
      <c r="AG58" s="23">
        <v>625221.82999999996</v>
      </c>
      <c r="AH58" s="118"/>
      <c r="AI58" s="23">
        <v>784769</v>
      </c>
      <c r="AJ58" s="23">
        <v>588576</v>
      </c>
      <c r="AK58" s="118"/>
      <c r="AL58" s="23">
        <v>797051.68</v>
      </c>
      <c r="AM58" s="23">
        <v>597788.76</v>
      </c>
      <c r="AN58" s="118"/>
      <c r="AO58" s="23"/>
      <c r="AP58" s="27"/>
      <c r="AQ58" s="118"/>
      <c r="AR58" s="28"/>
      <c r="AS58" s="28"/>
      <c r="AT58" s="118"/>
      <c r="AU58" s="28"/>
      <c r="AV58" s="28"/>
      <c r="AW58" s="118"/>
      <c r="AX58" s="28"/>
      <c r="AY58" s="28"/>
      <c r="AZ58" s="118"/>
      <c r="BA58" s="44">
        <v>10000000</v>
      </c>
      <c r="BB58" s="23">
        <v>4409986.41</v>
      </c>
      <c r="BC58" s="118"/>
      <c r="BD58" s="23">
        <v>7635869.0300000003</v>
      </c>
      <c r="BE58" s="23">
        <v>3644033.57</v>
      </c>
      <c r="BF58" s="118"/>
      <c r="BG58" s="23">
        <v>538650</v>
      </c>
      <c r="BH58" s="23">
        <v>538650</v>
      </c>
      <c r="BI58" s="118"/>
      <c r="BJ58" s="38"/>
      <c r="BK58" s="23"/>
      <c r="BL58" s="118"/>
      <c r="BM58" s="23"/>
      <c r="BN58" s="27"/>
      <c r="BO58" s="118"/>
      <c r="BP58" s="23"/>
      <c r="BQ58" s="27"/>
      <c r="BR58" s="118"/>
      <c r="BS58" s="23"/>
      <c r="BT58" s="27"/>
      <c r="BU58" s="118"/>
      <c r="BV58" s="23"/>
      <c r="BW58" s="23"/>
      <c r="BX58" s="118"/>
      <c r="BY58" s="23">
        <v>10126010.130000001</v>
      </c>
      <c r="BZ58" s="27">
        <v>3037803.03</v>
      </c>
      <c r="CA58" s="118"/>
      <c r="CB58" s="31"/>
      <c r="CC58" s="31"/>
      <c r="CD58" s="118"/>
      <c r="CE58" s="23"/>
      <c r="CF58" s="23"/>
      <c r="CG58" s="118"/>
      <c r="CH58" s="28"/>
      <c r="CI58" s="28"/>
      <c r="CJ58" s="118"/>
      <c r="CK58" s="23">
        <v>243673.38</v>
      </c>
      <c r="CL58" s="27">
        <v>0</v>
      </c>
      <c r="CM58" s="118"/>
      <c r="CN58" s="23"/>
      <c r="CO58" s="27"/>
      <c r="CP58" s="118"/>
      <c r="CQ58" s="28"/>
      <c r="CR58" s="28"/>
      <c r="CS58" s="118"/>
      <c r="CT58" s="28"/>
      <c r="CU58" s="28"/>
      <c r="CV58" s="118"/>
      <c r="CW58" s="23"/>
      <c r="CX58" s="27"/>
      <c r="CY58" s="118"/>
      <c r="CZ58" s="28"/>
      <c r="DA58" s="28"/>
      <c r="DB58" s="118"/>
      <c r="DC58" s="23"/>
      <c r="DD58" s="23"/>
      <c r="DE58" s="118"/>
      <c r="DF58" s="23"/>
      <c r="DG58" s="23"/>
      <c r="DH58" s="118"/>
      <c r="DI58" s="23"/>
      <c r="DJ58" s="27"/>
      <c r="DK58" s="118"/>
      <c r="DL58" s="27"/>
      <c r="DM58" s="27"/>
      <c r="DN58" s="140"/>
      <c r="DO58" s="27"/>
      <c r="DP58" s="27"/>
      <c r="DQ58" s="132"/>
      <c r="DR58" s="23"/>
      <c r="DS58" s="23"/>
      <c r="DT58" s="118"/>
      <c r="DU58" s="23"/>
      <c r="DV58" s="27"/>
      <c r="DW58" s="118"/>
      <c r="DX58" s="23"/>
      <c r="DY58" s="27"/>
      <c r="DZ58" s="118"/>
      <c r="EA58" s="23"/>
      <c r="EB58" s="23"/>
      <c r="EC58" s="115"/>
      <c r="ED58" s="23"/>
      <c r="EE58" s="23"/>
      <c r="EF58" s="118"/>
      <c r="EG58" s="23"/>
      <c r="EH58" s="23"/>
      <c r="EI58" s="118"/>
      <c r="EJ58" s="23"/>
      <c r="EK58" s="27"/>
      <c r="EL58" s="118"/>
      <c r="EM58" s="27"/>
      <c r="EN58" s="27"/>
      <c r="EO58" s="118"/>
      <c r="EP58" s="23"/>
      <c r="EQ58" s="27"/>
      <c r="ER58" s="115"/>
      <c r="ES58" s="28"/>
      <c r="ET58" s="28"/>
      <c r="EU58" s="118"/>
      <c r="EV58" s="27">
        <v>29184</v>
      </c>
      <c r="EW58" s="27">
        <v>29184</v>
      </c>
      <c r="EX58" s="118"/>
      <c r="EY58" s="23"/>
      <c r="EZ58" s="23"/>
      <c r="FA58" s="118"/>
      <c r="FB58" s="23">
        <v>1122074</v>
      </c>
      <c r="FC58" s="27">
        <v>841557</v>
      </c>
      <c r="FD58" s="118"/>
      <c r="FE58" s="23"/>
      <c r="FF58" s="23"/>
      <c r="FG58" s="115"/>
      <c r="FH58" s="23"/>
      <c r="FI58" s="23"/>
      <c r="FJ58" s="118"/>
      <c r="FK58" s="23"/>
      <c r="FL58" s="23"/>
      <c r="FM58" s="115"/>
      <c r="FN58" s="31"/>
      <c r="FO58" s="31"/>
      <c r="FP58" s="118"/>
      <c r="FQ58" s="23">
        <v>1500000</v>
      </c>
      <c r="FR58" s="23">
        <v>0</v>
      </c>
      <c r="FS58" s="115"/>
      <c r="FT58" s="23"/>
      <c r="FU58" s="23"/>
      <c r="FV58" s="115"/>
      <c r="FW58" s="23"/>
      <c r="FX58" s="23"/>
      <c r="FY58" s="115"/>
      <c r="FZ58" s="27"/>
      <c r="GA58" s="27"/>
      <c r="GB58" s="115"/>
      <c r="GC58" s="31"/>
      <c r="GD58" s="31"/>
      <c r="GE58" s="118"/>
      <c r="GF58" s="35"/>
      <c r="GG58" s="34"/>
      <c r="GH58" s="115"/>
      <c r="GI58" s="23"/>
      <c r="GJ58" s="23"/>
      <c r="GK58" s="115"/>
      <c r="GL58" s="31"/>
      <c r="GM58" s="31"/>
      <c r="GN58" s="118"/>
      <c r="GO58" s="23"/>
      <c r="GP58" s="23"/>
      <c r="GQ58" s="115"/>
      <c r="GR58" s="23"/>
      <c r="GS58" s="27"/>
      <c r="GT58" s="115"/>
      <c r="GU58" s="23"/>
      <c r="GV58" s="23"/>
      <c r="GW58" s="118"/>
      <c r="GX58" s="31"/>
      <c r="GY58" s="31"/>
      <c r="GZ58" s="118"/>
      <c r="HA58" s="23"/>
      <c r="HB58" s="27"/>
      <c r="HC58" s="137"/>
      <c r="HD58" s="33"/>
      <c r="HE58" s="33"/>
      <c r="HF58" s="121"/>
      <c r="HG58" s="32"/>
      <c r="HH58" s="32"/>
      <c r="HI58" s="118"/>
      <c r="HJ58" s="28"/>
      <c r="HK58" s="28"/>
      <c r="HL58" s="118"/>
      <c r="HM58" s="23"/>
      <c r="HN58" s="23"/>
      <c r="HO58" s="118"/>
      <c r="HP58" s="23"/>
      <c r="HQ58" s="23"/>
      <c r="HR58" s="115"/>
      <c r="HS58" s="23"/>
      <c r="HT58" s="23"/>
      <c r="HU58" s="118"/>
      <c r="HV58" s="31"/>
      <c r="HW58" s="31"/>
      <c r="HX58" s="118"/>
      <c r="HY58" s="31"/>
      <c r="HZ58" s="31"/>
      <c r="IA58" s="118"/>
      <c r="IB58" s="23"/>
      <c r="IC58" s="27"/>
      <c r="ID58" s="132"/>
      <c r="IE58" s="23"/>
      <c r="IF58" s="27"/>
      <c r="IG58" s="134"/>
      <c r="IH58" s="23"/>
      <c r="II58" s="23"/>
      <c r="IJ58" s="132"/>
      <c r="IK58" s="30">
        <f t="shared" si="16"/>
        <v>123368581.93000001</v>
      </c>
      <c r="IL58" s="30">
        <f t="shared" si="17"/>
        <v>92403770.510000005</v>
      </c>
      <c r="IM58" s="23">
        <v>81597166.5</v>
      </c>
      <c r="IN58" s="23">
        <v>61391016</v>
      </c>
      <c r="IO58" s="115"/>
      <c r="IP58" s="42"/>
      <c r="IQ58" s="27"/>
      <c r="IR58" s="115"/>
      <c r="IS58" s="23">
        <v>37750469</v>
      </c>
      <c r="IT58" s="27">
        <v>28435556</v>
      </c>
      <c r="IU58" s="115"/>
      <c r="IV58" s="23"/>
      <c r="IW58" s="23"/>
      <c r="IX58" s="115"/>
      <c r="IY58" s="23">
        <v>319904.64000000001</v>
      </c>
      <c r="IZ58" s="23">
        <v>31119.9</v>
      </c>
      <c r="JA58" s="115"/>
      <c r="JB58" s="23"/>
      <c r="JC58" s="23"/>
      <c r="JD58" s="115"/>
      <c r="JE58" s="23">
        <v>59125</v>
      </c>
      <c r="JF58" s="23">
        <v>44343</v>
      </c>
      <c r="JG58" s="115"/>
      <c r="JH58" s="23">
        <v>886356.57</v>
      </c>
      <c r="JI58" s="27">
        <v>564582.6</v>
      </c>
      <c r="JJ58" s="115"/>
      <c r="JK58" s="23">
        <v>1545522</v>
      </c>
      <c r="JL58" s="23">
        <v>1471566.4500000002</v>
      </c>
      <c r="JM58" s="115"/>
      <c r="JN58" s="23">
        <v>56700</v>
      </c>
      <c r="JO58" s="23">
        <v>56700</v>
      </c>
      <c r="JP58" s="115"/>
      <c r="JQ58" s="23">
        <v>11762.4</v>
      </c>
      <c r="JR58" s="23">
        <v>0</v>
      </c>
      <c r="JS58" s="115"/>
      <c r="JT58" s="23">
        <v>545182.14</v>
      </c>
      <c r="JU58" s="23">
        <v>408886.56</v>
      </c>
      <c r="JV58" s="115"/>
      <c r="JW58" s="23">
        <v>561295.68000000005</v>
      </c>
      <c r="JX58" s="23">
        <v>0</v>
      </c>
      <c r="JY58" s="115"/>
      <c r="JZ58" s="23">
        <v>35098</v>
      </c>
      <c r="KA58" s="27">
        <v>0</v>
      </c>
      <c r="KB58" s="115"/>
      <c r="KC58" s="23"/>
      <c r="KD58" s="23"/>
      <c r="KE58" s="115"/>
      <c r="KF58" s="23"/>
      <c r="KG58" s="23"/>
      <c r="KH58" s="115"/>
      <c r="KI58" s="29">
        <f t="shared" si="18"/>
        <v>22927620.66</v>
      </c>
      <c r="KJ58" s="29">
        <f t="shared" si="19"/>
        <v>9545547.1900000013</v>
      </c>
      <c r="KK58" s="27">
        <v>284711.24</v>
      </c>
      <c r="KL58" s="27">
        <v>71177.72</v>
      </c>
      <c r="KM58" s="121"/>
      <c r="KN58" s="27">
        <v>6718320</v>
      </c>
      <c r="KO58" s="27">
        <v>4884194.03</v>
      </c>
      <c r="KP58" s="115"/>
      <c r="KQ58" s="28">
        <v>757839.6</v>
      </c>
      <c r="KR58" s="28">
        <v>40150.5</v>
      </c>
      <c r="KS58" s="118"/>
      <c r="KT58" s="27"/>
      <c r="KU58" s="27"/>
      <c r="KV58" s="121"/>
      <c r="KW58" s="26"/>
      <c r="KX58" s="26"/>
      <c r="KY58" s="121"/>
      <c r="KZ58" s="24"/>
      <c r="LA58" s="24"/>
      <c r="LB58" s="121"/>
      <c r="LC58" s="24"/>
      <c r="LD58" s="24"/>
      <c r="LE58" s="121"/>
      <c r="LF58" s="23"/>
      <c r="LG58" s="27"/>
      <c r="LH58" s="118"/>
      <c r="LI58" s="23">
        <v>15166749.82</v>
      </c>
      <c r="LJ58" s="27">
        <v>4550024.9400000004</v>
      </c>
      <c r="LK58" s="121"/>
      <c r="LL58" s="25"/>
      <c r="LM58" s="25"/>
      <c r="LN58" s="121"/>
      <c r="LO58" s="27"/>
      <c r="LP58" s="27"/>
      <c r="LQ58" s="121"/>
      <c r="LR58" s="24"/>
      <c r="LS58" s="24"/>
      <c r="LT58" s="121"/>
      <c r="LU58" s="27"/>
      <c r="LV58" s="27"/>
      <c r="LW58" s="121"/>
      <c r="LX58" s="23"/>
      <c r="LY58" s="23"/>
      <c r="LZ58" s="130"/>
      <c r="MA58" s="9"/>
      <c r="MB58" s="9"/>
      <c r="MC58" s="9"/>
      <c r="MD58" s="7"/>
      <c r="ME58" s="7"/>
      <c r="MF58" s="9"/>
      <c r="MG58" s="9"/>
      <c r="MH58" s="9"/>
      <c r="MI58" s="9"/>
      <c r="MJ58" s="9"/>
      <c r="MK58" s="9"/>
      <c r="ML58" s="9"/>
      <c r="MM58" s="9"/>
      <c r="MN58" s="7"/>
      <c r="MO58" s="9"/>
      <c r="MP58" s="9"/>
      <c r="MQ58" s="9"/>
      <c r="MR58" s="7"/>
      <c r="MS58" s="9"/>
      <c r="MT58" s="7"/>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3"/>
      <c r="PY58" s="3"/>
      <c r="PZ58" s="3"/>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row>
    <row r="59" spans="1:743" x14ac:dyDescent="0.25">
      <c r="A59" s="46" t="s">
        <v>94</v>
      </c>
      <c r="B59" s="29">
        <f t="shared" si="10"/>
        <v>159450239.08999997</v>
      </c>
      <c r="C59" s="29">
        <f t="shared" si="11"/>
        <v>60505083.390000001</v>
      </c>
      <c r="D59" s="21">
        <f t="shared" si="12"/>
        <v>19024320.93</v>
      </c>
      <c r="E59" s="21">
        <f t="shared" si="13"/>
        <v>14268240.93</v>
      </c>
      <c r="F59" s="23">
        <v>14417400</v>
      </c>
      <c r="G59" s="40">
        <v>10813050</v>
      </c>
      <c r="H59" s="118"/>
      <c r="I59" s="23">
        <v>4606920.93</v>
      </c>
      <c r="J59" s="39">
        <v>3455190.93</v>
      </c>
      <c r="K59" s="118"/>
      <c r="L59" s="39"/>
      <c r="M59" s="39"/>
      <c r="N59" s="147"/>
      <c r="O59" s="29">
        <f t="shared" si="14"/>
        <v>40961120.369999997</v>
      </c>
      <c r="P59" s="29">
        <f t="shared" si="15"/>
        <v>22474769.27</v>
      </c>
      <c r="Q59" s="23"/>
      <c r="R59" s="23"/>
      <c r="S59" s="118"/>
      <c r="T59" s="23"/>
      <c r="U59" s="23"/>
      <c r="V59" s="118"/>
      <c r="W59" s="23"/>
      <c r="X59" s="23"/>
      <c r="Y59" s="118"/>
      <c r="Z59" s="23"/>
      <c r="AA59" s="23"/>
      <c r="AB59" s="118"/>
      <c r="AC59" s="28"/>
      <c r="AD59" s="28"/>
      <c r="AE59" s="121"/>
      <c r="AF59" s="23"/>
      <c r="AG59" s="23"/>
      <c r="AH59" s="118"/>
      <c r="AI59" s="23"/>
      <c r="AJ59" s="23"/>
      <c r="AK59" s="118"/>
      <c r="AL59" s="23"/>
      <c r="AM59" s="23"/>
      <c r="AN59" s="118"/>
      <c r="AO59" s="23"/>
      <c r="AP59" s="27"/>
      <c r="AQ59" s="118"/>
      <c r="AR59" s="28"/>
      <c r="AS59" s="28"/>
      <c r="AT59" s="118"/>
      <c r="AU59" s="28"/>
      <c r="AV59" s="28"/>
      <c r="AW59" s="118"/>
      <c r="AX59" s="28"/>
      <c r="AY59" s="28"/>
      <c r="AZ59" s="118"/>
      <c r="BA59" s="23"/>
      <c r="BB59" s="23"/>
      <c r="BC59" s="118"/>
      <c r="BD59" s="23"/>
      <c r="BE59" s="23"/>
      <c r="BF59" s="118"/>
      <c r="BG59" s="23"/>
      <c r="BH59" s="23"/>
      <c r="BI59" s="118"/>
      <c r="BJ59" s="38"/>
      <c r="BK59" s="23"/>
      <c r="BL59" s="118"/>
      <c r="BM59" s="23"/>
      <c r="BN59" s="27"/>
      <c r="BO59" s="118"/>
      <c r="BP59" s="23"/>
      <c r="BQ59" s="27"/>
      <c r="BR59" s="118"/>
      <c r="BS59" s="23"/>
      <c r="BT59" s="27"/>
      <c r="BU59" s="118"/>
      <c r="BV59" s="23"/>
      <c r="BW59" s="23"/>
      <c r="BX59" s="118"/>
      <c r="BY59" s="23">
        <v>14985982.609999999</v>
      </c>
      <c r="BZ59" s="27">
        <v>4495794.78</v>
      </c>
      <c r="CA59" s="118"/>
      <c r="CB59" s="31"/>
      <c r="CC59" s="31"/>
      <c r="CD59" s="118"/>
      <c r="CE59" s="23"/>
      <c r="CF59" s="23"/>
      <c r="CG59" s="118"/>
      <c r="CH59" s="28"/>
      <c r="CI59" s="28"/>
      <c r="CJ59" s="118"/>
      <c r="CK59" s="23"/>
      <c r="CL59" s="27"/>
      <c r="CM59" s="118"/>
      <c r="CN59" s="23">
        <v>3050976.3</v>
      </c>
      <c r="CO59" s="27">
        <v>1850383.37</v>
      </c>
      <c r="CP59" s="118"/>
      <c r="CQ59" s="28"/>
      <c r="CR59" s="28"/>
      <c r="CS59" s="118"/>
      <c r="CT59" s="28"/>
      <c r="CU59" s="28"/>
      <c r="CV59" s="118"/>
      <c r="CW59" s="23">
        <v>1868016.84</v>
      </c>
      <c r="CX59" s="27">
        <v>1823834.87</v>
      </c>
      <c r="CY59" s="118"/>
      <c r="CZ59" s="28"/>
      <c r="DA59" s="28"/>
      <c r="DB59" s="118"/>
      <c r="DC59" s="23">
        <f>615838.02+781906.63+683056.58+647496+609304.24</f>
        <v>3337601.4699999997</v>
      </c>
      <c r="DD59" s="23">
        <v>3337601.4699999997</v>
      </c>
      <c r="DE59" s="118"/>
      <c r="DF59" s="23"/>
      <c r="DG59" s="23"/>
      <c r="DH59" s="118"/>
      <c r="DI59" s="23"/>
      <c r="DJ59" s="27"/>
      <c r="DK59" s="118"/>
      <c r="DL59" s="27"/>
      <c r="DM59" s="27"/>
      <c r="DN59" s="140"/>
      <c r="DO59" s="27"/>
      <c r="DP59" s="27"/>
      <c r="DQ59" s="132"/>
      <c r="DR59" s="23"/>
      <c r="DS59" s="23"/>
      <c r="DT59" s="118"/>
      <c r="DU59" s="23"/>
      <c r="DV59" s="27"/>
      <c r="DW59" s="118"/>
      <c r="DX59" s="23">
        <v>7578494.6200000001</v>
      </c>
      <c r="DY59" s="27">
        <v>6589152.6600000001</v>
      </c>
      <c r="DZ59" s="118"/>
      <c r="EA59" s="23"/>
      <c r="EB59" s="23"/>
      <c r="EC59" s="115"/>
      <c r="ED59" s="23"/>
      <c r="EE59" s="23"/>
      <c r="EF59" s="118"/>
      <c r="EG59" s="23"/>
      <c r="EH59" s="23"/>
      <c r="EI59" s="118"/>
      <c r="EJ59" s="23"/>
      <c r="EK59" s="27"/>
      <c r="EL59" s="118"/>
      <c r="EM59" s="27"/>
      <c r="EN59" s="27"/>
      <c r="EO59" s="118"/>
      <c r="EP59" s="23"/>
      <c r="EQ59" s="27"/>
      <c r="ER59" s="115"/>
      <c r="ES59" s="28"/>
      <c r="ET59" s="28"/>
      <c r="EU59" s="118"/>
      <c r="EV59" s="27">
        <v>43191</v>
      </c>
      <c r="EW59" s="27">
        <v>43191</v>
      </c>
      <c r="EX59" s="118"/>
      <c r="EY59" s="23"/>
      <c r="EZ59" s="23"/>
      <c r="FA59" s="118"/>
      <c r="FB59" s="23">
        <v>3443159</v>
      </c>
      <c r="FC59" s="27">
        <v>2582369.25</v>
      </c>
      <c r="FD59" s="118"/>
      <c r="FE59" s="23"/>
      <c r="FF59" s="23"/>
      <c r="FG59" s="115"/>
      <c r="FH59" s="23"/>
      <c r="FI59" s="23"/>
      <c r="FJ59" s="118"/>
      <c r="FK59" s="23"/>
      <c r="FL59" s="23"/>
      <c r="FM59" s="115"/>
      <c r="FN59" s="31"/>
      <c r="FO59" s="31"/>
      <c r="FP59" s="118"/>
      <c r="FQ59" s="23"/>
      <c r="FR59" s="23"/>
      <c r="FS59" s="115"/>
      <c r="FT59" s="23"/>
      <c r="FU59" s="23"/>
      <c r="FV59" s="115"/>
      <c r="FW59" s="23"/>
      <c r="FX59" s="23"/>
      <c r="FY59" s="115"/>
      <c r="FZ59" s="27"/>
      <c r="GA59" s="27"/>
      <c r="GB59" s="115"/>
      <c r="GC59" s="31"/>
      <c r="GD59" s="31"/>
      <c r="GE59" s="118"/>
      <c r="GF59" s="35">
        <v>500000</v>
      </c>
      <c r="GG59" s="34">
        <v>0</v>
      </c>
      <c r="GH59" s="115"/>
      <c r="GI59" s="23"/>
      <c r="GJ59" s="23"/>
      <c r="GK59" s="115"/>
      <c r="GL59" s="31"/>
      <c r="GM59" s="31"/>
      <c r="GN59" s="118"/>
      <c r="GO59" s="23"/>
      <c r="GP59" s="23"/>
      <c r="GQ59" s="115"/>
      <c r="GR59" s="23"/>
      <c r="GS59" s="27"/>
      <c r="GT59" s="115"/>
      <c r="GU59" s="23"/>
      <c r="GV59" s="23"/>
      <c r="GW59" s="118"/>
      <c r="GX59" s="31"/>
      <c r="GY59" s="31"/>
      <c r="GZ59" s="118"/>
      <c r="HA59" s="23"/>
      <c r="HB59" s="27"/>
      <c r="HC59" s="137"/>
      <c r="HD59" s="33"/>
      <c r="HE59" s="33"/>
      <c r="HF59" s="121"/>
      <c r="HG59" s="32">
        <v>6092161.5499999998</v>
      </c>
      <c r="HH59" s="32">
        <v>1734917.45</v>
      </c>
      <c r="HI59" s="118"/>
      <c r="HJ59" s="28">
        <v>61536.98</v>
      </c>
      <c r="HK59" s="28">
        <v>17524.419999999998</v>
      </c>
      <c r="HL59" s="118"/>
      <c r="HM59" s="23"/>
      <c r="HN59" s="23"/>
      <c r="HO59" s="118"/>
      <c r="HP59" s="23"/>
      <c r="HQ59" s="23"/>
      <c r="HR59" s="115"/>
      <c r="HS59" s="23"/>
      <c r="HT59" s="23"/>
      <c r="HU59" s="118"/>
      <c r="HV59" s="31"/>
      <c r="HW59" s="31"/>
      <c r="HX59" s="118"/>
      <c r="HY59" s="31"/>
      <c r="HZ59" s="31"/>
      <c r="IA59" s="118"/>
      <c r="IB59" s="42"/>
      <c r="IC59" s="27"/>
      <c r="ID59" s="132"/>
      <c r="IE59" s="23"/>
      <c r="IF59" s="27"/>
      <c r="IG59" s="134"/>
      <c r="IH59" s="23"/>
      <c r="II59" s="23"/>
      <c r="IJ59" s="132"/>
      <c r="IK59" s="30">
        <f t="shared" si="16"/>
        <v>577300</v>
      </c>
      <c r="IL59" s="30">
        <f t="shared" si="17"/>
        <v>403014.68</v>
      </c>
      <c r="IM59" s="23"/>
      <c r="IN59" s="23"/>
      <c r="IO59" s="115"/>
      <c r="IP59" s="23"/>
      <c r="IQ59" s="27"/>
      <c r="IR59" s="115"/>
      <c r="IS59" s="23"/>
      <c r="IT59" s="27"/>
      <c r="IU59" s="115"/>
      <c r="IV59" s="23"/>
      <c r="IW59" s="23"/>
      <c r="IX59" s="115"/>
      <c r="IY59" s="23"/>
      <c r="IZ59" s="23"/>
      <c r="JA59" s="115"/>
      <c r="JB59" s="23"/>
      <c r="JC59" s="23"/>
      <c r="JD59" s="115"/>
      <c r="JE59" s="23"/>
      <c r="JF59" s="23"/>
      <c r="JG59" s="115"/>
      <c r="JH59" s="23"/>
      <c r="JI59" s="27"/>
      <c r="JJ59" s="115"/>
      <c r="JK59" s="23"/>
      <c r="JL59" s="23"/>
      <c r="JM59" s="115"/>
      <c r="JN59" s="23"/>
      <c r="JO59" s="23"/>
      <c r="JP59" s="115"/>
      <c r="JQ59" s="23"/>
      <c r="JR59" s="23"/>
      <c r="JS59" s="115"/>
      <c r="JT59" s="23"/>
      <c r="JU59" s="23"/>
      <c r="JV59" s="115"/>
      <c r="JW59" s="23"/>
      <c r="JX59" s="23"/>
      <c r="JY59" s="115"/>
      <c r="JZ59" s="23"/>
      <c r="KA59" s="27"/>
      <c r="KB59" s="115"/>
      <c r="KC59" s="23">
        <v>577300</v>
      </c>
      <c r="KD59" s="23">
        <v>403014.68</v>
      </c>
      <c r="KE59" s="115"/>
      <c r="KF59" s="23"/>
      <c r="KG59" s="23"/>
      <c r="KH59" s="115"/>
      <c r="KI59" s="29">
        <f t="shared" si="18"/>
        <v>98887497.789999992</v>
      </c>
      <c r="KJ59" s="29">
        <f t="shared" si="19"/>
        <v>23359058.509999998</v>
      </c>
      <c r="KK59" s="27"/>
      <c r="KL59" s="27"/>
      <c r="KM59" s="121"/>
      <c r="KN59" s="27"/>
      <c r="KO59" s="27"/>
      <c r="KP59" s="115"/>
      <c r="KQ59" s="28"/>
      <c r="KR59" s="28"/>
      <c r="KS59" s="118"/>
      <c r="KT59" s="27"/>
      <c r="KU59" s="27"/>
      <c r="KV59" s="121"/>
      <c r="KW59" s="26"/>
      <c r="KX59" s="26"/>
      <c r="KY59" s="121"/>
      <c r="KZ59" s="24"/>
      <c r="LA59" s="24"/>
      <c r="LB59" s="121"/>
      <c r="LC59" s="24"/>
      <c r="LD59" s="24"/>
      <c r="LE59" s="121"/>
      <c r="LF59" s="23"/>
      <c r="LG59" s="27"/>
      <c r="LH59" s="118"/>
      <c r="LI59" s="23">
        <v>18887497.789999999</v>
      </c>
      <c r="LJ59" s="27">
        <v>17874732.109999999</v>
      </c>
      <c r="LK59" s="121"/>
      <c r="LL59" s="25"/>
      <c r="LM59" s="25"/>
      <c r="LN59" s="121"/>
      <c r="LO59" s="27">
        <v>80000000</v>
      </c>
      <c r="LP59" s="27">
        <v>5484326.4000000004</v>
      </c>
      <c r="LQ59" s="121"/>
      <c r="LR59" s="24"/>
      <c r="LS59" s="24"/>
      <c r="LT59" s="121"/>
      <c r="LU59" s="27"/>
      <c r="LV59" s="27"/>
      <c r="LW59" s="121"/>
      <c r="LX59" s="23"/>
      <c r="LY59" s="23"/>
      <c r="LZ59" s="130"/>
      <c r="MA59" s="9"/>
      <c r="MB59" s="9"/>
      <c r="MC59" s="9"/>
      <c r="MD59" s="7"/>
      <c r="ME59" s="7"/>
      <c r="MF59" s="9"/>
      <c r="MG59" s="9"/>
      <c r="MH59" s="9"/>
      <c r="MI59" s="9"/>
      <c r="MJ59" s="9"/>
      <c r="MK59" s="9"/>
      <c r="ML59" s="9"/>
      <c r="MM59" s="9"/>
      <c r="MN59" s="7"/>
      <c r="MO59" s="9"/>
      <c r="MP59" s="9"/>
      <c r="MQ59" s="9"/>
      <c r="MR59" s="7"/>
      <c r="MS59" s="9"/>
      <c r="MT59" s="7"/>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3"/>
      <c r="PY59" s="3"/>
      <c r="PZ59" s="3"/>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row>
    <row r="60" spans="1:743" x14ac:dyDescent="0.25">
      <c r="A60" s="46" t="s">
        <v>93</v>
      </c>
      <c r="B60" s="29">
        <f t="shared" si="10"/>
        <v>5968701.2199999997</v>
      </c>
      <c r="C60" s="29">
        <f t="shared" si="11"/>
        <v>4404492.4399999995</v>
      </c>
      <c r="D60" s="21">
        <f t="shared" si="12"/>
        <v>5393606.2199999997</v>
      </c>
      <c r="E60" s="21">
        <f t="shared" si="13"/>
        <v>4045205.2199999997</v>
      </c>
      <c r="F60" s="23">
        <v>4985400</v>
      </c>
      <c r="G60" s="40">
        <v>3739050</v>
      </c>
      <c r="H60" s="118"/>
      <c r="I60" s="23">
        <v>408206.22</v>
      </c>
      <c r="J60" s="39">
        <v>306155.21999999997</v>
      </c>
      <c r="K60" s="118"/>
      <c r="L60" s="39"/>
      <c r="M60" s="39"/>
      <c r="N60" s="147"/>
      <c r="O60" s="29">
        <f t="shared" si="14"/>
        <v>459695</v>
      </c>
      <c r="P60" s="29">
        <f t="shared" si="15"/>
        <v>283292.25</v>
      </c>
      <c r="Q60" s="23"/>
      <c r="R60" s="23"/>
      <c r="S60" s="118"/>
      <c r="T60" s="23"/>
      <c r="U60" s="23"/>
      <c r="V60" s="118"/>
      <c r="W60" s="23"/>
      <c r="X60" s="23"/>
      <c r="Y60" s="118"/>
      <c r="Z60" s="23"/>
      <c r="AA60" s="23"/>
      <c r="AB60" s="118"/>
      <c r="AC60" s="28"/>
      <c r="AD60" s="28"/>
      <c r="AE60" s="121"/>
      <c r="AF60" s="23"/>
      <c r="AG60" s="23"/>
      <c r="AH60" s="118"/>
      <c r="AI60" s="23"/>
      <c r="AJ60" s="23"/>
      <c r="AK60" s="118"/>
      <c r="AL60" s="23"/>
      <c r="AM60" s="23"/>
      <c r="AN60" s="118"/>
      <c r="AO60" s="23"/>
      <c r="AP60" s="27"/>
      <c r="AQ60" s="118"/>
      <c r="AR60" s="28"/>
      <c r="AS60" s="28"/>
      <c r="AT60" s="118"/>
      <c r="AU60" s="28"/>
      <c r="AV60" s="28"/>
      <c r="AW60" s="118"/>
      <c r="AX60" s="28"/>
      <c r="AY60" s="28"/>
      <c r="AZ60" s="118"/>
      <c r="BA60" s="23"/>
      <c r="BB60" s="23"/>
      <c r="BC60" s="118"/>
      <c r="BD60" s="23"/>
      <c r="BE60" s="23"/>
      <c r="BF60" s="118"/>
      <c r="BG60" s="23"/>
      <c r="BH60" s="23"/>
      <c r="BI60" s="118"/>
      <c r="BJ60" s="38"/>
      <c r="BK60" s="23"/>
      <c r="BL60" s="118"/>
      <c r="BM60" s="23"/>
      <c r="BN60" s="27"/>
      <c r="BO60" s="118"/>
      <c r="BP60" s="23"/>
      <c r="BQ60" s="27"/>
      <c r="BR60" s="118"/>
      <c r="BS60" s="23"/>
      <c r="BT60" s="27"/>
      <c r="BU60" s="118"/>
      <c r="BV60" s="23"/>
      <c r="BW60" s="23"/>
      <c r="BX60" s="118"/>
      <c r="BY60" s="23"/>
      <c r="BZ60" s="27"/>
      <c r="CA60" s="118"/>
      <c r="CB60" s="31"/>
      <c r="CC60" s="31"/>
      <c r="CD60" s="118"/>
      <c r="CE60" s="23"/>
      <c r="CF60" s="23"/>
      <c r="CG60" s="118"/>
      <c r="CH60" s="28">
        <v>81972</v>
      </c>
      <c r="CI60" s="28">
        <v>0</v>
      </c>
      <c r="CJ60" s="118"/>
      <c r="CK60" s="23"/>
      <c r="CL60" s="27"/>
      <c r="CM60" s="118"/>
      <c r="CN60" s="23"/>
      <c r="CO60" s="27"/>
      <c r="CP60" s="118"/>
      <c r="CQ60" s="28"/>
      <c r="CR60" s="28"/>
      <c r="CS60" s="118"/>
      <c r="CT60" s="28"/>
      <c r="CU60" s="28"/>
      <c r="CV60" s="118"/>
      <c r="CW60" s="23"/>
      <c r="CX60" s="27"/>
      <c r="CY60" s="118"/>
      <c r="CZ60" s="28"/>
      <c r="DA60" s="28"/>
      <c r="DB60" s="118"/>
      <c r="DC60" s="23"/>
      <c r="DD60" s="23"/>
      <c r="DE60" s="118"/>
      <c r="DF60" s="23"/>
      <c r="DG60" s="23"/>
      <c r="DH60" s="118"/>
      <c r="DI60" s="23"/>
      <c r="DJ60" s="27"/>
      <c r="DK60" s="118"/>
      <c r="DL60" s="27"/>
      <c r="DM60" s="27"/>
      <c r="DN60" s="140"/>
      <c r="DO60" s="27"/>
      <c r="DP60" s="27"/>
      <c r="DQ60" s="132"/>
      <c r="DR60" s="23"/>
      <c r="DS60" s="23"/>
      <c r="DT60" s="118"/>
      <c r="DU60" s="23"/>
      <c r="DV60" s="27"/>
      <c r="DW60" s="118"/>
      <c r="DX60" s="23"/>
      <c r="DY60" s="27"/>
      <c r="DZ60" s="118"/>
      <c r="EA60" s="23"/>
      <c r="EB60" s="23"/>
      <c r="EC60" s="115"/>
      <c r="ED60" s="23"/>
      <c r="EE60" s="23"/>
      <c r="EF60" s="118"/>
      <c r="EG60" s="23"/>
      <c r="EH60" s="23"/>
      <c r="EI60" s="118"/>
      <c r="EJ60" s="23"/>
      <c r="EK60" s="27"/>
      <c r="EL60" s="118"/>
      <c r="EM60" s="27"/>
      <c r="EN60" s="27"/>
      <c r="EO60" s="118"/>
      <c r="EP60" s="23"/>
      <c r="EQ60" s="27"/>
      <c r="ER60" s="115"/>
      <c r="ES60" s="28"/>
      <c r="ET60" s="28"/>
      <c r="EU60" s="118"/>
      <c r="EV60" s="27"/>
      <c r="EW60" s="27"/>
      <c r="EX60" s="118"/>
      <c r="EY60" s="23"/>
      <c r="EZ60" s="23"/>
      <c r="FA60" s="118"/>
      <c r="FB60" s="23">
        <v>377723</v>
      </c>
      <c r="FC60" s="27">
        <v>283292.25</v>
      </c>
      <c r="FD60" s="118"/>
      <c r="FE60" s="23"/>
      <c r="FF60" s="23"/>
      <c r="FG60" s="115"/>
      <c r="FH60" s="23"/>
      <c r="FI60" s="23"/>
      <c r="FJ60" s="118"/>
      <c r="FK60" s="23"/>
      <c r="FL60" s="23"/>
      <c r="FM60" s="115"/>
      <c r="FN60" s="31"/>
      <c r="FO60" s="31"/>
      <c r="FP60" s="118"/>
      <c r="FQ60" s="23"/>
      <c r="FR60" s="23"/>
      <c r="FS60" s="115"/>
      <c r="FT60" s="23"/>
      <c r="FU60" s="23"/>
      <c r="FV60" s="115"/>
      <c r="FW60" s="23"/>
      <c r="FX60" s="23"/>
      <c r="FY60" s="115"/>
      <c r="FZ60" s="27"/>
      <c r="GA60" s="27"/>
      <c r="GB60" s="115"/>
      <c r="GC60" s="31"/>
      <c r="GD60" s="31"/>
      <c r="GE60" s="118"/>
      <c r="GF60" s="35"/>
      <c r="GG60" s="34"/>
      <c r="GH60" s="115"/>
      <c r="GI60" s="23"/>
      <c r="GJ60" s="23"/>
      <c r="GK60" s="115"/>
      <c r="GL60" s="31"/>
      <c r="GM60" s="31"/>
      <c r="GN60" s="118"/>
      <c r="GO60" s="23"/>
      <c r="GP60" s="23"/>
      <c r="GQ60" s="115"/>
      <c r="GR60" s="23"/>
      <c r="GS60" s="27"/>
      <c r="GT60" s="115"/>
      <c r="GU60" s="23"/>
      <c r="GV60" s="23"/>
      <c r="GW60" s="118"/>
      <c r="GX60" s="31"/>
      <c r="GY60" s="31"/>
      <c r="GZ60" s="118"/>
      <c r="HA60" s="23"/>
      <c r="HB60" s="27"/>
      <c r="HC60" s="137"/>
      <c r="HD60" s="33"/>
      <c r="HE60" s="33"/>
      <c r="HF60" s="121"/>
      <c r="HG60" s="32"/>
      <c r="HH60" s="32"/>
      <c r="HI60" s="118"/>
      <c r="HJ60" s="28"/>
      <c r="HK60" s="28"/>
      <c r="HL60" s="118"/>
      <c r="HM60" s="23"/>
      <c r="HN60" s="23"/>
      <c r="HO60" s="118"/>
      <c r="HP60" s="23"/>
      <c r="HQ60" s="23"/>
      <c r="HR60" s="115"/>
      <c r="HS60" s="23"/>
      <c r="HT60" s="23"/>
      <c r="HU60" s="118"/>
      <c r="HV60" s="31"/>
      <c r="HW60" s="31"/>
      <c r="HX60" s="118"/>
      <c r="HY60" s="31"/>
      <c r="HZ60" s="31"/>
      <c r="IA60" s="118"/>
      <c r="IB60" s="23"/>
      <c r="IC60" s="27"/>
      <c r="ID60" s="132"/>
      <c r="IE60" s="23"/>
      <c r="IF60" s="27"/>
      <c r="IG60" s="134"/>
      <c r="IH60" s="23"/>
      <c r="II60" s="23"/>
      <c r="IJ60" s="132"/>
      <c r="IK60" s="30">
        <f t="shared" si="16"/>
        <v>115400</v>
      </c>
      <c r="IL60" s="30">
        <f t="shared" si="17"/>
        <v>75994.97</v>
      </c>
      <c r="IM60" s="23"/>
      <c r="IN60" s="23"/>
      <c r="IO60" s="115"/>
      <c r="IP60" s="23"/>
      <c r="IQ60" s="27"/>
      <c r="IR60" s="115"/>
      <c r="IS60" s="23"/>
      <c r="IT60" s="27"/>
      <c r="IU60" s="115"/>
      <c r="IV60" s="23"/>
      <c r="IW60" s="23"/>
      <c r="IX60" s="115"/>
      <c r="IY60" s="23"/>
      <c r="IZ60" s="23"/>
      <c r="JA60" s="115"/>
      <c r="JB60" s="23"/>
      <c r="JC60" s="23"/>
      <c r="JD60" s="115"/>
      <c r="JE60" s="23"/>
      <c r="JF60" s="23"/>
      <c r="JG60" s="115"/>
      <c r="JH60" s="23"/>
      <c r="JI60" s="27"/>
      <c r="JJ60" s="115"/>
      <c r="JK60" s="23"/>
      <c r="JL60" s="23"/>
      <c r="JM60" s="115"/>
      <c r="JN60" s="23"/>
      <c r="JO60" s="23"/>
      <c r="JP60" s="115"/>
      <c r="JQ60" s="23"/>
      <c r="JR60" s="23"/>
      <c r="JS60" s="115"/>
      <c r="JT60" s="23"/>
      <c r="JU60" s="23"/>
      <c r="JV60" s="115"/>
      <c r="JW60" s="23"/>
      <c r="JX60" s="23"/>
      <c r="JY60" s="115"/>
      <c r="JZ60" s="23"/>
      <c r="KA60" s="27"/>
      <c r="KB60" s="115"/>
      <c r="KC60" s="23">
        <v>115400</v>
      </c>
      <c r="KD60" s="23">
        <v>75994.97</v>
      </c>
      <c r="KE60" s="115"/>
      <c r="KF60" s="23"/>
      <c r="KG60" s="23"/>
      <c r="KH60" s="115"/>
      <c r="KI60" s="29">
        <f t="shared" si="18"/>
        <v>0</v>
      </c>
      <c r="KJ60" s="29">
        <f t="shared" si="19"/>
        <v>0</v>
      </c>
      <c r="KK60" s="27"/>
      <c r="KL60" s="27"/>
      <c r="KM60" s="121"/>
      <c r="KN60" s="27"/>
      <c r="KO60" s="27"/>
      <c r="KP60" s="115"/>
      <c r="KQ60" s="28"/>
      <c r="KR60" s="28"/>
      <c r="KS60" s="118"/>
      <c r="KT60" s="27"/>
      <c r="KU60" s="27"/>
      <c r="KV60" s="121"/>
      <c r="KW60" s="26"/>
      <c r="KX60" s="26"/>
      <c r="KY60" s="121"/>
      <c r="KZ60" s="24"/>
      <c r="LA60" s="24"/>
      <c r="LB60" s="121"/>
      <c r="LC60" s="24"/>
      <c r="LD60" s="24"/>
      <c r="LE60" s="121"/>
      <c r="LF60" s="23"/>
      <c r="LG60" s="27"/>
      <c r="LH60" s="118"/>
      <c r="LI60" s="23"/>
      <c r="LJ60" s="27"/>
      <c r="LK60" s="121"/>
      <c r="LL60" s="25"/>
      <c r="LM60" s="25"/>
      <c r="LN60" s="121"/>
      <c r="LO60" s="27"/>
      <c r="LP60" s="27"/>
      <c r="LQ60" s="121"/>
      <c r="LR60" s="24"/>
      <c r="LS60" s="24"/>
      <c r="LT60" s="121"/>
      <c r="LU60" s="27"/>
      <c r="LV60" s="27"/>
      <c r="LW60" s="121"/>
      <c r="LX60" s="23"/>
      <c r="LY60" s="23"/>
      <c r="LZ60" s="130"/>
      <c r="MA60" s="9"/>
      <c r="MB60" s="9"/>
      <c r="MC60" s="9"/>
      <c r="MD60" s="7"/>
      <c r="ME60" s="7"/>
      <c r="MF60" s="9"/>
      <c r="MG60" s="9"/>
      <c r="MH60" s="9"/>
      <c r="MI60" s="9"/>
      <c r="MJ60" s="9"/>
      <c r="MK60" s="9"/>
      <c r="ML60" s="9"/>
      <c r="MM60" s="9"/>
      <c r="MN60" s="7"/>
      <c r="MO60" s="9"/>
      <c r="MP60" s="9"/>
      <c r="MQ60" s="9"/>
      <c r="MR60" s="7"/>
      <c r="MS60" s="9"/>
      <c r="MT60" s="7"/>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3"/>
      <c r="PY60" s="3"/>
      <c r="PZ60" s="3"/>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row>
    <row r="61" spans="1:743" x14ac:dyDescent="0.25">
      <c r="A61" s="46" t="s">
        <v>92</v>
      </c>
      <c r="B61" s="29">
        <f t="shared" si="10"/>
        <v>5103679.9800000004</v>
      </c>
      <c r="C61" s="29">
        <f t="shared" si="11"/>
        <v>3820967.1</v>
      </c>
      <c r="D61" s="21">
        <f t="shared" si="12"/>
        <v>4701136.9800000004</v>
      </c>
      <c r="E61" s="21">
        <f t="shared" si="13"/>
        <v>3525856.98</v>
      </c>
      <c r="F61" s="23">
        <v>4190900</v>
      </c>
      <c r="G61" s="40">
        <v>3143177</v>
      </c>
      <c r="H61" s="118"/>
      <c r="I61" s="23">
        <v>510236.98</v>
      </c>
      <c r="J61" s="39">
        <v>382679.98</v>
      </c>
      <c r="K61" s="118"/>
      <c r="L61" s="39"/>
      <c r="M61" s="39"/>
      <c r="N61" s="147"/>
      <c r="O61" s="29">
        <f t="shared" si="14"/>
        <v>287143</v>
      </c>
      <c r="P61" s="29">
        <f t="shared" si="15"/>
        <v>215358</v>
      </c>
      <c r="Q61" s="23"/>
      <c r="R61" s="23"/>
      <c r="S61" s="118"/>
      <c r="T61" s="23"/>
      <c r="U61" s="23"/>
      <c r="V61" s="118"/>
      <c r="W61" s="23"/>
      <c r="X61" s="23"/>
      <c r="Y61" s="118"/>
      <c r="Z61" s="23"/>
      <c r="AA61" s="23"/>
      <c r="AB61" s="118"/>
      <c r="AC61" s="28"/>
      <c r="AD61" s="28"/>
      <c r="AE61" s="121"/>
      <c r="AF61" s="23"/>
      <c r="AG61" s="23"/>
      <c r="AH61" s="118"/>
      <c r="AI61" s="23"/>
      <c r="AJ61" s="23"/>
      <c r="AK61" s="118"/>
      <c r="AL61" s="23"/>
      <c r="AM61" s="23"/>
      <c r="AN61" s="118"/>
      <c r="AO61" s="23"/>
      <c r="AP61" s="27"/>
      <c r="AQ61" s="118"/>
      <c r="AR61" s="28"/>
      <c r="AS61" s="28"/>
      <c r="AT61" s="118"/>
      <c r="AU61" s="28"/>
      <c r="AV61" s="28"/>
      <c r="AW61" s="118"/>
      <c r="AX61" s="28"/>
      <c r="AY61" s="28"/>
      <c r="AZ61" s="118"/>
      <c r="BA61" s="23"/>
      <c r="BB61" s="23"/>
      <c r="BC61" s="118"/>
      <c r="BD61" s="23"/>
      <c r="BE61" s="23"/>
      <c r="BF61" s="118"/>
      <c r="BG61" s="23"/>
      <c r="BH61" s="23"/>
      <c r="BI61" s="118"/>
      <c r="BJ61" s="38"/>
      <c r="BK61" s="23"/>
      <c r="BL61" s="118"/>
      <c r="BM61" s="23"/>
      <c r="BN61" s="27"/>
      <c r="BO61" s="118"/>
      <c r="BP61" s="23"/>
      <c r="BQ61" s="27"/>
      <c r="BR61" s="118"/>
      <c r="BS61" s="23"/>
      <c r="BT61" s="27"/>
      <c r="BU61" s="118"/>
      <c r="BV61" s="23"/>
      <c r="BW61" s="23"/>
      <c r="BX61" s="118"/>
      <c r="BY61" s="23"/>
      <c r="BZ61" s="27"/>
      <c r="CA61" s="118"/>
      <c r="CB61" s="31"/>
      <c r="CC61" s="31"/>
      <c r="CD61" s="118"/>
      <c r="CE61" s="23"/>
      <c r="CF61" s="23"/>
      <c r="CG61" s="118"/>
      <c r="CH61" s="28"/>
      <c r="CI61" s="28"/>
      <c r="CJ61" s="118"/>
      <c r="CK61" s="23"/>
      <c r="CL61" s="27"/>
      <c r="CM61" s="118"/>
      <c r="CN61" s="23"/>
      <c r="CO61" s="27"/>
      <c r="CP61" s="118"/>
      <c r="CQ61" s="28"/>
      <c r="CR61" s="28"/>
      <c r="CS61" s="118"/>
      <c r="CT61" s="28"/>
      <c r="CU61" s="28"/>
      <c r="CV61" s="118"/>
      <c r="CW61" s="23"/>
      <c r="CX61" s="27"/>
      <c r="CY61" s="118"/>
      <c r="CZ61" s="28"/>
      <c r="DA61" s="28"/>
      <c r="DB61" s="118"/>
      <c r="DC61" s="23"/>
      <c r="DD61" s="23"/>
      <c r="DE61" s="118"/>
      <c r="DF61" s="23"/>
      <c r="DG61" s="23"/>
      <c r="DH61" s="118"/>
      <c r="DI61" s="23"/>
      <c r="DJ61" s="27"/>
      <c r="DK61" s="118"/>
      <c r="DL61" s="27"/>
      <c r="DM61" s="27"/>
      <c r="DN61" s="140"/>
      <c r="DO61" s="27"/>
      <c r="DP61" s="27"/>
      <c r="DQ61" s="132"/>
      <c r="DR61" s="23"/>
      <c r="DS61" s="23"/>
      <c r="DT61" s="118"/>
      <c r="DU61" s="23"/>
      <c r="DV61" s="27"/>
      <c r="DW61" s="118"/>
      <c r="DX61" s="23"/>
      <c r="DY61" s="27"/>
      <c r="DZ61" s="118"/>
      <c r="EA61" s="23"/>
      <c r="EB61" s="23"/>
      <c r="EC61" s="115"/>
      <c r="ED61" s="23"/>
      <c r="EE61" s="23"/>
      <c r="EF61" s="118"/>
      <c r="EG61" s="23"/>
      <c r="EH61" s="23"/>
      <c r="EI61" s="118"/>
      <c r="EJ61" s="23"/>
      <c r="EK61" s="27"/>
      <c r="EL61" s="118"/>
      <c r="EM61" s="27"/>
      <c r="EN61" s="27"/>
      <c r="EO61" s="118"/>
      <c r="EP61" s="23"/>
      <c r="EQ61" s="27"/>
      <c r="ER61" s="115"/>
      <c r="ES61" s="28"/>
      <c r="ET61" s="28"/>
      <c r="EU61" s="118"/>
      <c r="EV61" s="27"/>
      <c r="EW61" s="27"/>
      <c r="EX61" s="118"/>
      <c r="EY61" s="23"/>
      <c r="EZ61" s="23"/>
      <c r="FA61" s="118"/>
      <c r="FB61" s="23">
        <v>287143</v>
      </c>
      <c r="FC61" s="27">
        <v>215358</v>
      </c>
      <c r="FD61" s="118"/>
      <c r="FE61" s="23"/>
      <c r="FF61" s="23"/>
      <c r="FG61" s="115"/>
      <c r="FH61" s="23"/>
      <c r="FI61" s="23"/>
      <c r="FJ61" s="118"/>
      <c r="FK61" s="23"/>
      <c r="FL61" s="23"/>
      <c r="FM61" s="115"/>
      <c r="FN61" s="31"/>
      <c r="FO61" s="31"/>
      <c r="FP61" s="118"/>
      <c r="FQ61" s="23"/>
      <c r="FR61" s="23"/>
      <c r="FS61" s="115"/>
      <c r="FT61" s="23"/>
      <c r="FU61" s="23"/>
      <c r="FV61" s="115"/>
      <c r="FW61" s="23"/>
      <c r="FX61" s="23"/>
      <c r="FY61" s="115"/>
      <c r="FZ61" s="27"/>
      <c r="GA61" s="27"/>
      <c r="GB61" s="115"/>
      <c r="GC61" s="31"/>
      <c r="GD61" s="31"/>
      <c r="GE61" s="118"/>
      <c r="GF61" s="35"/>
      <c r="GG61" s="34"/>
      <c r="GH61" s="115"/>
      <c r="GI61" s="23"/>
      <c r="GJ61" s="23"/>
      <c r="GK61" s="115"/>
      <c r="GL61" s="31"/>
      <c r="GM61" s="31"/>
      <c r="GN61" s="118"/>
      <c r="GO61" s="23"/>
      <c r="GP61" s="23"/>
      <c r="GQ61" s="115"/>
      <c r="GR61" s="23"/>
      <c r="GS61" s="27"/>
      <c r="GT61" s="115"/>
      <c r="GU61" s="23"/>
      <c r="GV61" s="23"/>
      <c r="GW61" s="118"/>
      <c r="GX61" s="31"/>
      <c r="GY61" s="31"/>
      <c r="GZ61" s="118"/>
      <c r="HA61" s="23"/>
      <c r="HB61" s="27"/>
      <c r="HC61" s="137"/>
      <c r="HD61" s="33"/>
      <c r="HE61" s="33"/>
      <c r="HF61" s="121"/>
      <c r="HG61" s="32"/>
      <c r="HH61" s="32"/>
      <c r="HI61" s="118"/>
      <c r="HJ61" s="28"/>
      <c r="HK61" s="28"/>
      <c r="HL61" s="118"/>
      <c r="HM61" s="23"/>
      <c r="HN61" s="23"/>
      <c r="HO61" s="118"/>
      <c r="HP61" s="23"/>
      <c r="HQ61" s="23"/>
      <c r="HR61" s="115"/>
      <c r="HS61" s="23"/>
      <c r="HT61" s="23"/>
      <c r="HU61" s="118"/>
      <c r="HV61" s="31"/>
      <c r="HW61" s="31"/>
      <c r="HX61" s="118"/>
      <c r="HY61" s="31"/>
      <c r="HZ61" s="31"/>
      <c r="IA61" s="118"/>
      <c r="IB61" s="23"/>
      <c r="IC61" s="27"/>
      <c r="ID61" s="132"/>
      <c r="IE61" s="23"/>
      <c r="IF61" s="27"/>
      <c r="IG61" s="134"/>
      <c r="IH61" s="23"/>
      <c r="II61" s="23"/>
      <c r="IJ61" s="132"/>
      <c r="IK61" s="30">
        <f t="shared" si="16"/>
        <v>115400</v>
      </c>
      <c r="IL61" s="30">
        <f t="shared" si="17"/>
        <v>79752.12</v>
      </c>
      <c r="IM61" s="23"/>
      <c r="IN61" s="23"/>
      <c r="IO61" s="115"/>
      <c r="IP61" s="23"/>
      <c r="IQ61" s="27"/>
      <c r="IR61" s="115"/>
      <c r="IS61" s="23"/>
      <c r="IT61" s="27"/>
      <c r="IU61" s="115"/>
      <c r="IV61" s="23"/>
      <c r="IW61" s="23"/>
      <c r="IX61" s="115"/>
      <c r="IY61" s="23"/>
      <c r="IZ61" s="23"/>
      <c r="JA61" s="115"/>
      <c r="JB61" s="23"/>
      <c r="JC61" s="23"/>
      <c r="JD61" s="115"/>
      <c r="JE61" s="23"/>
      <c r="JF61" s="23"/>
      <c r="JG61" s="115"/>
      <c r="JH61" s="23"/>
      <c r="JI61" s="27"/>
      <c r="JJ61" s="115"/>
      <c r="JK61" s="23"/>
      <c r="JL61" s="23"/>
      <c r="JM61" s="115"/>
      <c r="JN61" s="23"/>
      <c r="JO61" s="23"/>
      <c r="JP61" s="115"/>
      <c r="JQ61" s="23"/>
      <c r="JR61" s="23"/>
      <c r="JS61" s="115"/>
      <c r="JT61" s="23"/>
      <c r="JU61" s="23"/>
      <c r="JV61" s="115"/>
      <c r="JW61" s="23"/>
      <c r="JX61" s="23"/>
      <c r="JY61" s="115"/>
      <c r="JZ61" s="23"/>
      <c r="KA61" s="27"/>
      <c r="KB61" s="115"/>
      <c r="KC61" s="23">
        <v>115400</v>
      </c>
      <c r="KD61" s="23">
        <v>79752.12</v>
      </c>
      <c r="KE61" s="115"/>
      <c r="KF61" s="23"/>
      <c r="KG61" s="23"/>
      <c r="KH61" s="115"/>
      <c r="KI61" s="29">
        <f t="shared" si="18"/>
        <v>0</v>
      </c>
      <c r="KJ61" s="29">
        <f t="shared" si="19"/>
        <v>0</v>
      </c>
      <c r="KK61" s="27"/>
      <c r="KL61" s="27"/>
      <c r="KM61" s="121"/>
      <c r="KN61" s="27"/>
      <c r="KO61" s="27"/>
      <c r="KP61" s="115"/>
      <c r="KQ61" s="28"/>
      <c r="KR61" s="28"/>
      <c r="KS61" s="118"/>
      <c r="KT61" s="27"/>
      <c r="KU61" s="27"/>
      <c r="KV61" s="121"/>
      <c r="KW61" s="26"/>
      <c r="KX61" s="26"/>
      <c r="KY61" s="121"/>
      <c r="KZ61" s="24"/>
      <c r="LA61" s="24"/>
      <c r="LB61" s="121"/>
      <c r="LC61" s="24"/>
      <c r="LD61" s="24"/>
      <c r="LE61" s="121"/>
      <c r="LF61" s="23"/>
      <c r="LG61" s="27"/>
      <c r="LH61" s="118"/>
      <c r="LI61" s="23"/>
      <c r="LJ61" s="27"/>
      <c r="LK61" s="121"/>
      <c r="LL61" s="25"/>
      <c r="LM61" s="25"/>
      <c r="LN61" s="121"/>
      <c r="LO61" s="27"/>
      <c r="LP61" s="27"/>
      <c r="LQ61" s="121"/>
      <c r="LR61" s="24"/>
      <c r="LS61" s="24"/>
      <c r="LT61" s="121"/>
      <c r="LU61" s="27"/>
      <c r="LV61" s="27"/>
      <c r="LW61" s="121"/>
      <c r="LX61" s="23"/>
      <c r="LY61" s="23"/>
      <c r="LZ61" s="130"/>
      <c r="MA61" s="9"/>
      <c r="MB61" s="9"/>
      <c r="MC61" s="9"/>
      <c r="MD61" s="7"/>
      <c r="ME61" s="7"/>
      <c r="MF61" s="9"/>
      <c r="MG61" s="9"/>
      <c r="MH61" s="9"/>
      <c r="MI61" s="9"/>
      <c r="MJ61" s="9"/>
      <c r="MK61" s="9"/>
      <c r="ML61" s="9"/>
      <c r="MM61" s="9"/>
      <c r="MN61" s="7"/>
      <c r="MO61" s="9"/>
      <c r="MP61" s="9"/>
      <c r="MQ61" s="9"/>
      <c r="MR61" s="7"/>
      <c r="MS61" s="9"/>
      <c r="MT61" s="7"/>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3"/>
      <c r="PY61" s="3"/>
      <c r="PZ61" s="3"/>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row>
    <row r="62" spans="1:743" x14ac:dyDescent="0.25">
      <c r="A62" s="46" t="s">
        <v>91</v>
      </c>
      <c r="B62" s="29">
        <f t="shared" si="10"/>
        <v>3730882.55</v>
      </c>
      <c r="C62" s="29">
        <f t="shared" si="11"/>
        <v>2796017.8299999996</v>
      </c>
      <c r="D62" s="21">
        <f t="shared" si="12"/>
        <v>3313118.55</v>
      </c>
      <c r="E62" s="21">
        <f t="shared" si="13"/>
        <v>2484839.5499999998</v>
      </c>
      <c r="F62" s="23">
        <v>3007800</v>
      </c>
      <c r="G62" s="40">
        <v>2255850</v>
      </c>
      <c r="H62" s="118"/>
      <c r="I62" s="23">
        <v>305318.55</v>
      </c>
      <c r="J62" s="39">
        <v>228989.55</v>
      </c>
      <c r="K62" s="118"/>
      <c r="L62" s="39"/>
      <c r="M62" s="39"/>
      <c r="N62" s="147"/>
      <c r="O62" s="29">
        <f t="shared" si="14"/>
        <v>302364</v>
      </c>
      <c r="P62" s="29">
        <f t="shared" si="15"/>
        <v>226773</v>
      </c>
      <c r="Q62" s="23"/>
      <c r="R62" s="23"/>
      <c r="S62" s="118"/>
      <c r="T62" s="23"/>
      <c r="U62" s="23"/>
      <c r="V62" s="118"/>
      <c r="W62" s="23"/>
      <c r="X62" s="23"/>
      <c r="Y62" s="118"/>
      <c r="Z62" s="23"/>
      <c r="AA62" s="23"/>
      <c r="AB62" s="118"/>
      <c r="AC62" s="28"/>
      <c r="AD62" s="28"/>
      <c r="AE62" s="121"/>
      <c r="AF62" s="23"/>
      <c r="AG62" s="23"/>
      <c r="AH62" s="118"/>
      <c r="AI62" s="23"/>
      <c r="AJ62" s="23"/>
      <c r="AK62" s="118"/>
      <c r="AL62" s="23"/>
      <c r="AM62" s="23"/>
      <c r="AN62" s="118"/>
      <c r="AO62" s="23"/>
      <c r="AP62" s="27"/>
      <c r="AQ62" s="118"/>
      <c r="AR62" s="28"/>
      <c r="AS62" s="28"/>
      <c r="AT62" s="118"/>
      <c r="AU62" s="28"/>
      <c r="AV62" s="28"/>
      <c r="AW62" s="118"/>
      <c r="AX62" s="28"/>
      <c r="AY62" s="28"/>
      <c r="AZ62" s="118"/>
      <c r="BA62" s="23"/>
      <c r="BB62" s="23"/>
      <c r="BC62" s="118"/>
      <c r="BD62" s="23"/>
      <c r="BE62" s="23"/>
      <c r="BF62" s="118"/>
      <c r="BG62" s="23"/>
      <c r="BH62" s="23"/>
      <c r="BI62" s="118"/>
      <c r="BJ62" s="38"/>
      <c r="BK62" s="23"/>
      <c r="BL62" s="118"/>
      <c r="BM62" s="23"/>
      <c r="BN62" s="27"/>
      <c r="BO62" s="118"/>
      <c r="BP62" s="23"/>
      <c r="BQ62" s="27"/>
      <c r="BR62" s="118"/>
      <c r="BS62" s="23"/>
      <c r="BT62" s="27"/>
      <c r="BU62" s="118"/>
      <c r="BV62" s="23"/>
      <c r="BW62" s="23"/>
      <c r="BX62" s="118"/>
      <c r="BY62" s="23"/>
      <c r="BZ62" s="27"/>
      <c r="CA62" s="118"/>
      <c r="CB62" s="31"/>
      <c r="CC62" s="31"/>
      <c r="CD62" s="118"/>
      <c r="CE62" s="23"/>
      <c r="CF62" s="23"/>
      <c r="CG62" s="118"/>
      <c r="CH62" s="28"/>
      <c r="CI62" s="28"/>
      <c r="CJ62" s="118"/>
      <c r="CK62" s="23"/>
      <c r="CL62" s="27"/>
      <c r="CM62" s="118"/>
      <c r="CN62" s="23"/>
      <c r="CO62" s="27"/>
      <c r="CP62" s="118"/>
      <c r="CQ62" s="28"/>
      <c r="CR62" s="28"/>
      <c r="CS62" s="118"/>
      <c r="CT62" s="28"/>
      <c r="CU62" s="28"/>
      <c r="CV62" s="118"/>
      <c r="CW62" s="23"/>
      <c r="CX62" s="27"/>
      <c r="CY62" s="118"/>
      <c r="CZ62" s="28"/>
      <c r="DA62" s="28"/>
      <c r="DB62" s="118"/>
      <c r="DC62" s="23"/>
      <c r="DD62" s="23"/>
      <c r="DE62" s="118"/>
      <c r="DF62" s="23"/>
      <c r="DG62" s="23"/>
      <c r="DH62" s="118"/>
      <c r="DI62" s="23"/>
      <c r="DJ62" s="27"/>
      <c r="DK62" s="118"/>
      <c r="DL62" s="27"/>
      <c r="DM62" s="27"/>
      <c r="DN62" s="140"/>
      <c r="DO62" s="27"/>
      <c r="DP62" s="27"/>
      <c r="DQ62" s="132"/>
      <c r="DR62" s="23"/>
      <c r="DS62" s="23"/>
      <c r="DT62" s="118"/>
      <c r="DU62" s="23"/>
      <c r="DV62" s="27"/>
      <c r="DW62" s="118"/>
      <c r="DX62" s="23"/>
      <c r="DY62" s="27"/>
      <c r="DZ62" s="118"/>
      <c r="EA62" s="23"/>
      <c r="EB62" s="23"/>
      <c r="EC62" s="115"/>
      <c r="ED62" s="23"/>
      <c r="EE62" s="23"/>
      <c r="EF62" s="118"/>
      <c r="EG62" s="23"/>
      <c r="EH62" s="23"/>
      <c r="EI62" s="118"/>
      <c r="EJ62" s="23"/>
      <c r="EK62" s="27"/>
      <c r="EL62" s="118"/>
      <c r="EM62" s="27"/>
      <c r="EN62" s="27"/>
      <c r="EO62" s="118"/>
      <c r="EP62" s="23"/>
      <c r="EQ62" s="27"/>
      <c r="ER62" s="115"/>
      <c r="ES62" s="28"/>
      <c r="ET62" s="28"/>
      <c r="EU62" s="118"/>
      <c r="EV62" s="27"/>
      <c r="EW62" s="27"/>
      <c r="EX62" s="118"/>
      <c r="EY62" s="23"/>
      <c r="EZ62" s="23"/>
      <c r="FA62" s="118"/>
      <c r="FB62" s="23">
        <v>302364</v>
      </c>
      <c r="FC62" s="27">
        <v>226773</v>
      </c>
      <c r="FD62" s="118"/>
      <c r="FE62" s="23"/>
      <c r="FF62" s="23"/>
      <c r="FG62" s="115"/>
      <c r="FH62" s="23"/>
      <c r="FI62" s="23"/>
      <c r="FJ62" s="118"/>
      <c r="FK62" s="23"/>
      <c r="FL62" s="23"/>
      <c r="FM62" s="115"/>
      <c r="FN62" s="31"/>
      <c r="FO62" s="31"/>
      <c r="FP62" s="118"/>
      <c r="FQ62" s="23"/>
      <c r="FR62" s="23"/>
      <c r="FS62" s="115"/>
      <c r="FT62" s="23"/>
      <c r="FU62" s="23"/>
      <c r="FV62" s="115"/>
      <c r="FW62" s="23"/>
      <c r="FX62" s="23"/>
      <c r="FY62" s="115"/>
      <c r="FZ62" s="27"/>
      <c r="GA62" s="27"/>
      <c r="GB62" s="115"/>
      <c r="GC62" s="31"/>
      <c r="GD62" s="31"/>
      <c r="GE62" s="118"/>
      <c r="GF62" s="35"/>
      <c r="GG62" s="34"/>
      <c r="GH62" s="115"/>
      <c r="GI62" s="23"/>
      <c r="GJ62" s="23"/>
      <c r="GK62" s="115"/>
      <c r="GL62" s="31"/>
      <c r="GM62" s="31"/>
      <c r="GN62" s="118"/>
      <c r="GO62" s="23"/>
      <c r="GP62" s="23"/>
      <c r="GQ62" s="115"/>
      <c r="GR62" s="23"/>
      <c r="GS62" s="27"/>
      <c r="GT62" s="115"/>
      <c r="GU62" s="23"/>
      <c r="GV62" s="23"/>
      <c r="GW62" s="118"/>
      <c r="GX62" s="31"/>
      <c r="GY62" s="31"/>
      <c r="GZ62" s="118"/>
      <c r="HA62" s="23"/>
      <c r="HB62" s="27"/>
      <c r="HC62" s="137"/>
      <c r="HD62" s="33"/>
      <c r="HE62" s="33"/>
      <c r="HF62" s="121"/>
      <c r="HG62" s="32"/>
      <c r="HH62" s="32"/>
      <c r="HI62" s="118"/>
      <c r="HJ62" s="28"/>
      <c r="HK62" s="28"/>
      <c r="HL62" s="118"/>
      <c r="HM62" s="23"/>
      <c r="HN62" s="23"/>
      <c r="HO62" s="118"/>
      <c r="HP62" s="23"/>
      <c r="HQ62" s="23"/>
      <c r="HR62" s="115"/>
      <c r="HS62" s="23"/>
      <c r="HT62" s="23"/>
      <c r="HU62" s="118"/>
      <c r="HV62" s="31"/>
      <c r="HW62" s="31"/>
      <c r="HX62" s="118"/>
      <c r="HY62" s="31"/>
      <c r="HZ62" s="31"/>
      <c r="IA62" s="118"/>
      <c r="IB62" s="23"/>
      <c r="IC62" s="27"/>
      <c r="ID62" s="132"/>
      <c r="IE62" s="23"/>
      <c r="IF62" s="27"/>
      <c r="IG62" s="134"/>
      <c r="IH62" s="23"/>
      <c r="II62" s="23"/>
      <c r="IJ62" s="132"/>
      <c r="IK62" s="30">
        <f t="shared" si="16"/>
        <v>115400</v>
      </c>
      <c r="IL62" s="30">
        <f t="shared" si="17"/>
        <v>84405.28</v>
      </c>
      <c r="IM62" s="23"/>
      <c r="IN62" s="23"/>
      <c r="IO62" s="115"/>
      <c r="IP62" s="23"/>
      <c r="IQ62" s="27"/>
      <c r="IR62" s="115"/>
      <c r="IS62" s="23"/>
      <c r="IT62" s="27"/>
      <c r="IU62" s="115"/>
      <c r="IV62" s="23"/>
      <c r="IW62" s="23"/>
      <c r="IX62" s="115"/>
      <c r="IY62" s="23"/>
      <c r="IZ62" s="23"/>
      <c r="JA62" s="115"/>
      <c r="JB62" s="23"/>
      <c r="JC62" s="23"/>
      <c r="JD62" s="115"/>
      <c r="JE62" s="23"/>
      <c r="JF62" s="23"/>
      <c r="JG62" s="115"/>
      <c r="JH62" s="23"/>
      <c r="JI62" s="27"/>
      <c r="JJ62" s="115"/>
      <c r="JK62" s="23"/>
      <c r="JL62" s="23"/>
      <c r="JM62" s="115"/>
      <c r="JN62" s="23"/>
      <c r="JO62" s="23"/>
      <c r="JP62" s="115"/>
      <c r="JQ62" s="23"/>
      <c r="JR62" s="23"/>
      <c r="JS62" s="115"/>
      <c r="JT62" s="23"/>
      <c r="JU62" s="23"/>
      <c r="JV62" s="115"/>
      <c r="JW62" s="23"/>
      <c r="JX62" s="23"/>
      <c r="JY62" s="115"/>
      <c r="JZ62" s="23"/>
      <c r="KA62" s="27"/>
      <c r="KB62" s="115"/>
      <c r="KC62" s="23">
        <v>115400</v>
      </c>
      <c r="KD62" s="23">
        <v>84405.28</v>
      </c>
      <c r="KE62" s="115"/>
      <c r="KF62" s="23"/>
      <c r="KG62" s="23"/>
      <c r="KH62" s="115"/>
      <c r="KI62" s="29">
        <f t="shared" si="18"/>
        <v>0</v>
      </c>
      <c r="KJ62" s="29">
        <f t="shared" si="19"/>
        <v>0</v>
      </c>
      <c r="KK62" s="27"/>
      <c r="KL62" s="27"/>
      <c r="KM62" s="121"/>
      <c r="KN62" s="27"/>
      <c r="KO62" s="27"/>
      <c r="KP62" s="115"/>
      <c r="KQ62" s="28"/>
      <c r="KR62" s="28"/>
      <c r="KS62" s="118"/>
      <c r="KT62" s="27"/>
      <c r="KU62" s="27"/>
      <c r="KV62" s="121"/>
      <c r="KW62" s="26"/>
      <c r="KX62" s="26"/>
      <c r="KY62" s="121"/>
      <c r="KZ62" s="24"/>
      <c r="LA62" s="24"/>
      <c r="LB62" s="121"/>
      <c r="LC62" s="24"/>
      <c r="LD62" s="24"/>
      <c r="LE62" s="121"/>
      <c r="LF62" s="23"/>
      <c r="LG62" s="27"/>
      <c r="LH62" s="118"/>
      <c r="LI62" s="23"/>
      <c r="LJ62" s="27"/>
      <c r="LK62" s="121"/>
      <c r="LL62" s="25"/>
      <c r="LM62" s="25"/>
      <c r="LN62" s="121"/>
      <c r="LO62" s="27"/>
      <c r="LP62" s="27"/>
      <c r="LQ62" s="121"/>
      <c r="LR62" s="24"/>
      <c r="LS62" s="24"/>
      <c r="LT62" s="121"/>
      <c r="LU62" s="27"/>
      <c r="LV62" s="27"/>
      <c r="LW62" s="121"/>
      <c r="LX62" s="23"/>
      <c r="LY62" s="23"/>
      <c r="LZ62" s="130"/>
      <c r="MA62" s="9"/>
      <c r="MB62" s="9"/>
      <c r="MC62" s="9"/>
      <c r="MD62" s="7"/>
      <c r="ME62" s="7"/>
      <c r="MF62" s="9"/>
      <c r="MG62" s="9"/>
      <c r="MH62" s="9"/>
      <c r="MI62" s="9"/>
      <c r="MJ62" s="9"/>
      <c r="MK62" s="9"/>
      <c r="ML62" s="9"/>
      <c r="MM62" s="9"/>
      <c r="MN62" s="7"/>
      <c r="MO62" s="9"/>
      <c r="MP62" s="9"/>
      <c r="MQ62" s="9"/>
      <c r="MR62" s="7"/>
      <c r="MS62" s="9"/>
      <c r="MT62" s="7"/>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3"/>
      <c r="PY62" s="3"/>
      <c r="PZ62" s="3"/>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row>
    <row r="63" spans="1:743" x14ac:dyDescent="0.25">
      <c r="A63" s="46" t="s">
        <v>90</v>
      </c>
      <c r="B63" s="29">
        <f t="shared" si="10"/>
        <v>5326772.33</v>
      </c>
      <c r="C63" s="29">
        <f t="shared" si="11"/>
        <v>3994939.86</v>
      </c>
      <c r="D63" s="21">
        <f t="shared" si="12"/>
        <v>4656953.33</v>
      </c>
      <c r="E63" s="21">
        <f t="shared" si="13"/>
        <v>3492716.33</v>
      </c>
      <c r="F63" s="23">
        <v>4408600</v>
      </c>
      <c r="G63" s="40">
        <v>3306451</v>
      </c>
      <c r="H63" s="118"/>
      <c r="I63" s="23">
        <v>248353.33</v>
      </c>
      <c r="J63" s="39">
        <v>186265.33</v>
      </c>
      <c r="K63" s="118"/>
      <c r="L63" s="39"/>
      <c r="M63" s="39"/>
      <c r="N63" s="147"/>
      <c r="O63" s="29">
        <f t="shared" si="14"/>
        <v>554419</v>
      </c>
      <c r="P63" s="29">
        <f t="shared" si="15"/>
        <v>415815</v>
      </c>
      <c r="Q63" s="23"/>
      <c r="R63" s="23"/>
      <c r="S63" s="118"/>
      <c r="T63" s="23"/>
      <c r="U63" s="23"/>
      <c r="V63" s="118"/>
      <c r="W63" s="23"/>
      <c r="X63" s="23"/>
      <c r="Y63" s="118"/>
      <c r="Z63" s="23"/>
      <c r="AA63" s="23"/>
      <c r="AB63" s="118"/>
      <c r="AC63" s="28"/>
      <c r="AD63" s="28"/>
      <c r="AE63" s="121"/>
      <c r="AF63" s="23"/>
      <c r="AG63" s="23"/>
      <c r="AH63" s="118"/>
      <c r="AI63" s="23"/>
      <c r="AJ63" s="23"/>
      <c r="AK63" s="118"/>
      <c r="AL63" s="23"/>
      <c r="AM63" s="23"/>
      <c r="AN63" s="118"/>
      <c r="AO63" s="23"/>
      <c r="AP63" s="27"/>
      <c r="AQ63" s="118"/>
      <c r="AR63" s="28"/>
      <c r="AS63" s="28"/>
      <c r="AT63" s="118"/>
      <c r="AU63" s="28"/>
      <c r="AV63" s="28"/>
      <c r="AW63" s="118"/>
      <c r="AX63" s="28"/>
      <c r="AY63" s="28"/>
      <c r="AZ63" s="118"/>
      <c r="BA63" s="23"/>
      <c r="BB63" s="23"/>
      <c r="BC63" s="118"/>
      <c r="BD63" s="23"/>
      <c r="BE63" s="23"/>
      <c r="BF63" s="118"/>
      <c r="BG63" s="23"/>
      <c r="BH63" s="23"/>
      <c r="BI63" s="118"/>
      <c r="BJ63" s="38"/>
      <c r="BK63" s="23"/>
      <c r="BL63" s="118"/>
      <c r="BM63" s="23"/>
      <c r="BN63" s="27"/>
      <c r="BO63" s="118"/>
      <c r="BP63" s="23"/>
      <c r="BQ63" s="27"/>
      <c r="BR63" s="118"/>
      <c r="BS63" s="23"/>
      <c r="BT63" s="27"/>
      <c r="BU63" s="118"/>
      <c r="BV63" s="23"/>
      <c r="BW63" s="23"/>
      <c r="BX63" s="118"/>
      <c r="BY63" s="23"/>
      <c r="BZ63" s="27"/>
      <c r="CA63" s="118"/>
      <c r="CB63" s="31"/>
      <c r="CC63" s="31"/>
      <c r="CD63" s="118"/>
      <c r="CE63" s="23"/>
      <c r="CF63" s="23"/>
      <c r="CG63" s="118"/>
      <c r="CH63" s="28"/>
      <c r="CI63" s="28"/>
      <c r="CJ63" s="118"/>
      <c r="CK63" s="23"/>
      <c r="CL63" s="27"/>
      <c r="CM63" s="118"/>
      <c r="CN63" s="23"/>
      <c r="CO63" s="27"/>
      <c r="CP63" s="118"/>
      <c r="CQ63" s="28"/>
      <c r="CR63" s="28"/>
      <c r="CS63" s="118"/>
      <c r="CT63" s="28"/>
      <c r="CU63" s="28"/>
      <c r="CV63" s="118"/>
      <c r="CW63" s="23"/>
      <c r="CX63" s="27"/>
      <c r="CY63" s="118"/>
      <c r="CZ63" s="28"/>
      <c r="DA63" s="28"/>
      <c r="DB63" s="118"/>
      <c r="DC63" s="23"/>
      <c r="DD63" s="23"/>
      <c r="DE63" s="118"/>
      <c r="DF63" s="23"/>
      <c r="DG63" s="23"/>
      <c r="DH63" s="118"/>
      <c r="DI63" s="23"/>
      <c r="DJ63" s="27"/>
      <c r="DK63" s="118"/>
      <c r="DL63" s="27"/>
      <c r="DM63" s="27"/>
      <c r="DN63" s="140"/>
      <c r="DO63" s="27"/>
      <c r="DP63" s="27"/>
      <c r="DQ63" s="132"/>
      <c r="DR63" s="23"/>
      <c r="DS63" s="23"/>
      <c r="DT63" s="118"/>
      <c r="DU63" s="23"/>
      <c r="DV63" s="27"/>
      <c r="DW63" s="118"/>
      <c r="DX63" s="23"/>
      <c r="DY63" s="27"/>
      <c r="DZ63" s="118"/>
      <c r="EA63" s="23"/>
      <c r="EB63" s="23"/>
      <c r="EC63" s="115"/>
      <c r="ED63" s="23"/>
      <c r="EE63" s="23"/>
      <c r="EF63" s="118"/>
      <c r="EG63" s="23"/>
      <c r="EH63" s="23"/>
      <c r="EI63" s="118"/>
      <c r="EJ63" s="23"/>
      <c r="EK63" s="27"/>
      <c r="EL63" s="118"/>
      <c r="EM63" s="27"/>
      <c r="EN63" s="27"/>
      <c r="EO63" s="118"/>
      <c r="EP63" s="23"/>
      <c r="EQ63" s="27"/>
      <c r="ER63" s="115"/>
      <c r="ES63" s="28"/>
      <c r="ET63" s="28"/>
      <c r="EU63" s="118"/>
      <c r="EV63" s="27"/>
      <c r="EW63" s="27"/>
      <c r="EX63" s="118"/>
      <c r="EY63" s="23"/>
      <c r="EZ63" s="23"/>
      <c r="FA63" s="118"/>
      <c r="FB63" s="23">
        <v>554419</v>
      </c>
      <c r="FC63" s="27">
        <v>415815</v>
      </c>
      <c r="FD63" s="118"/>
      <c r="FE63" s="23"/>
      <c r="FF63" s="23"/>
      <c r="FG63" s="115"/>
      <c r="FH63" s="23"/>
      <c r="FI63" s="23"/>
      <c r="FJ63" s="118"/>
      <c r="FK63" s="23"/>
      <c r="FL63" s="23"/>
      <c r="FM63" s="115"/>
      <c r="FN63" s="31"/>
      <c r="FO63" s="31"/>
      <c r="FP63" s="118"/>
      <c r="FQ63" s="23"/>
      <c r="FR63" s="23"/>
      <c r="FS63" s="115"/>
      <c r="FT63" s="23"/>
      <c r="FU63" s="23"/>
      <c r="FV63" s="115"/>
      <c r="FW63" s="23"/>
      <c r="FX63" s="23"/>
      <c r="FY63" s="115"/>
      <c r="FZ63" s="27"/>
      <c r="GA63" s="27"/>
      <c r="GB63" s="115"/>
      <c r="GC63" s="31"/>
      <c r="GD63" s="31"/>
      <c r="GE63" s="118"/>
      <c r="GF63" s="35"/>
      <c r="GG63" s="34"/>
      <c r="GH63" s="115"/>
      <c r="GI63" s="23"/>
      <c r="GJ63" s="23"/>
      <c r="GK63" s="115"/>
      <c r="GL63" s="31"/>
      <c r="GM63" s="31"/>
      <c r="GN63" s="118"/>
      <c r="GO63" s="23"/>
      <c r="GP63" s="23"/>
      <c r="GQ63" s="115"/>
      <c r="GR63" s="23"/>
      <c r="GS63" s="27"/>
      <c r="GT63" s="115"/>
      <c r="GU63" s="23"/>
      <c r="GV63" s="23"/>
      <c r="GW63" s="118"/>
      <c r="GX63" s="31"/>
      <c r="GY63" s="31"/>
      <c r="GZ63" s="118"/>
      <c r="HA63" s="23"/>
      <c r="HB63" s="27"/>
      <c r="HC63" s="137"/>
      <c r="HD63" s="33"/>
      <c r="HE63" s="33"/>
      <c r="HF63" s="121"/>
      <c r="HG63" s="32"/>
      <c r="HH63" s="32"/>
      <c r="HI63" s="118"/>
      <c r="HJ63" s="28"/>
      <c r="HK63" s="28"/>
      <c r="HL63" s="118"/>
      <c r="HM63" s="23"/>
      <c r="HN63" s="23"/>
      <c r="HO63" s="118"/>
      <c r="HP63" s="23"/>
      <c r="HQ63" s="23"/>
      <c r="HR63" s="115"/>
      <c r="HS63" s="23"/>
      <c r="HT63" s="23"/>
      <c r="HU63" s="118"/>
      <c r="HV63" s="31"/>
      <c r="HW63" s="31"/>
      <c r="HX63" s="118"/>
      <c r="HY63" s="31"/>
      <c r="HZ63" s="31"/>
      <c r="IA63" s="118"/>
      <c r="IB63" s="23"/>
      <c r="IC63" s="27"/>
      <c r="ID63" s="132"/>
      <c r="IE63" s="23"/>
      <c r="IF63" s="27"/>
      <c r="IG63" s="134"/>
      <c r="IH63" s="23"/>
      <c r="II63" s="23"/>
      <c r="IJ63" s="132"/>
      <c r="IK63" s="30">
        <f t="shared" si="16"/>
        <v>115400</v>
      </c>
      <c r="IL63" s="30">
        <f t="shared" si="17"/>
        <v>86408.53</v>
      </c>
      <c r="IM63" s="23"/>
      <c r="IN63" s="23"/>
      <c r="IO63" s="115"/>
      <c r="IP63" s="23"/>
      <c r="IQ63" s="27"/>
      <c r="IR63" s="115"/>
      <c r="IS63" s="23"/>
      <c r="IT63" s="27"/>
      <c r="IU63" s="115"/>
      <c r="IV63" s="23"/>
      <c r="IW63" s="23"/>
      <c r="IX63" s="115"/>
      <c r="IY63" s="23"/>
      <c r="IZ63" s="23"/>
      <c r="JA63" s="115"/>
      <c r="JB63" s="23"/>
      <c r="JC63" s="23"/>
      <c r="JD63" s="115"/>
      <c r="JE63" s="23"/>
      <c r="JF63" s="23"/>
      <c r="JG63" s="115"/>
      <c r="JH63" s="23"/>
      <c r="JI63" s="27"/>
      <c r="JJ63" s="115"/>
      <c r="JK63" s="23"/>
      <c r="JL63" s="23"/>
      <c r="JM63" s="115"/>
      <c r="JN63" s="23"/>
      <c r="JO63" s="23"/>
      <c r="JP63" s="115"/>
      <c r="JQ63" s="23"/>
      <c r="JR63" s="23"/>
      <c r="JS63" s="115"/>
      <c r="JT63" s="23"/>
      <c r="JU63" s="23"/>
      <c r="JV63" s="115"/>
      <c r="JW63" s="23"/>
      <c r="JX63" s="23"/>
      <c r="JY63" s="115"/>
      <c r="JZ63" s="23"/>
      <c r="KA63" s="27"/>
      <c r="KB63" s="115"/>
      <c r="KC63" s="23">
        <v>115400</v>
      </c>
      <c r="KD63" s="23">
        <v>86408.53</v>
      </c>
      <c r="KE63" s="115"/>
      <c r="KF63" s="23"/>
      <c r="KG63" s="23"/>
      <c r="KH63" s="115"/>
      <c r="KI63" s="29">
        <f t="shared" si="18"/>
        <v>0</v>
      </c>
      <c r="KJ63" s="29">
        <f t="shared" si="19"/>
        <v>0</v>
      </c>
      <c r="KK63" s="27"/>
      <c r="KL63" s="27"/>
      <c r="KM63" s="121"/>
      <c r="KN63" s="27"/>
      <c r="KO63" s="27"/>
      <c r="KP63" s="115"/>
      <c r="KQ63" s="28"/>
      <c r="KR63" s="28"/>
      <c r="KS63" s="118"/>
      <c r="KT63" s="27"/>
      <c r="KU63" s="27"/>
      <c r="KV63" s="121"/>
      <c r="KW63" s="26"/>
      <c r="KX63" s="26"/>
      <c r="KY63" s="121"/>
      <c r="KZ63" s="24"/>
      <c r="LA63" s="24"/>
      <c r="LB63" s="121"/>
      <c r="LC63" s="24"/>
      <c r="LD63" s="24"/>
      <c r="LE63" s="121"/>
      <c r="LF63" s="23"/>
      <c r="LG63" s="27"/>
      <c r="LH63" s="118"/>
      <c r="LI63" s="23"/>
      <c r="LJ63" s="27"/>
      <c r="LK63" s="121"/>
      <c r="LL63" s="25"/>
      <c r="LM63" s="25"/>
      <c r="LN63" s="121"/>
      <c r="LO63" s="27"/>
      <c r="LP63" s="27"/>
      <c r="LQ63" s="121"/>
      <c r="LR63" s="24"/>
      <c r="LS63" s="24"/>
      <c r="LT63" s="121"/>
      <c r="LU63" s="27"/>
      <c r="LV63" s="27"/>
      <c r="LW63" s="121"/>
      <c r="LX63" s="23"/>
      <c r="LY63" s="23"/>
      <c r="LZ63" s="130"/>
      <c r="MA63" s="9"/>
      <c r="MB63" s="9"/>
      <c r="MC63" s="9"/>
      <c r="MD63" s="7"/>
      <c r="ME63" s="7"/>
      <c r="MF63" s="9"/>
      <c r="MG63" s="9"/>
      <c r="MH63" s="9"/>
      <c r="MI63" s="9"/>
      <c r="MJ63" s="9"/>
      <c r="MK63" s="9"/>
      <c r="ML63" s="9"/>
      <c r="MM63" s="9"/>
      <c r="MN63" s="7"/>
      <c r="MO63" s="9"/>
      <c r="MP63" s="9"/>
      <c r="MQ63" s="9"/>
      <c r="MR63" s="7"/>
      <c r="MS63" s="9"/>
      <c r="MT63" s="7"/>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3"/>
      <c r="PY63" s="3"/>
      <c r="PZ63" s="3"/>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row>
    <row r="64" spans="1:743" x14ac:dyDescent="0.25">
      <c r="A64" s="46" t="s">
        <v>89</v>
      </c>
      <c r="B64" s="29">
        <f t="shared" si="10"/>
        <v>10124539.619999999</v>
      </c>
      <c r="C64" s="29">
        <f t="shared" si="11"/>
        <v>8223410.4700000007</v>
      </c>
      <c r="D64" s="21">
        <f t="shared" si="12"/>
        <v>5632587.5</v>
      </c>
      <c r="E64" s="21">
        <f t="shared" si="13"/>
        <v>4224444.5</v>
      </c>
      <c r="F64" s="23">
        <v>5087200</v>
      </c>
      <c r="G64" s="40">
        <v>3815401</v>
      </c>
      <c r="H64" s="118"/>
      <c r="I64" s="23">
        <v>545387.5</v>
      </c>
      <c r="J64" s="39">
        <v>409043.5</v>
      </c>
      <c r="K64" s="118"/>
      <c r="L64" s="39"/>
      <c r="M64" s="39"/>
      <c r="N64" s="147"/>
      <c r="O64" s="29">
        <f t="shared" si="14"/>
        <v>4203352.1199999992</v>
      </c>
      <c r="P64" s="29">
        <f t="shared" si="15"/>
        <v>3794072.7399999998</v>
      </c>
      <c r="Q64" s="23"/>
      <c r="R64" s="23"/>
      <c r="S64" s="118"/>
      <c r="T64" s="23"/>
      <c r="U64" s="23"/>
      <c r="V64" s="118"/>
      <c r="W64" s="23"/>
      <c r="X64" s="23"/>
      <c r="Y64" s="118"/>
      <c r="Z64" s="23"/>
      <c r="AA64" s="23"/>
      <c r="AB64" s="118"/>
      <c r="AC64" s="28"/>
      <c r="AD64" s="28"/>
      <c r="AE64" s="121"/>
      <c r="AF64" s="23"/>
      <c r="AG64" s="23"/>
      <c r="AH64" s="118"/>
      <c r="AI64" s="23"/>
      <c r="AJ64" s="23"/>
      <c r="AK64" s="118"/>
      <c r="AL64" s="23"/>
      <c r="AM64" s="23"/>
      <c r="AN64" s="118"/>
      <c r="AO64" s="23"/>
      <c r="AP64" s="27"/>
      <c r="AQ64" s="118"/>
      <c r="AR64" s="28"/>
      <c r="AS64" s="28"/>
      <c r="AT64" s="118"/>
      <c r="AU64" s="28"/>
      <c r="AV64" s="28"/>
      <c r="AW64" s="118"/>
      <c r="AX64" s="28"/>
      <c r="AY64" s="28"/>
      <c r="AZ64" s="118"/>
      <c r="BA64" s="23"/>
      <c r="BB64" s="23"/>
      <c r="BC64" s="118"/>
      <c r="BD64" s="23"/>
      <c r="BE64" s="23"/>
      <c r="BF64" s="118"/>
      <c r="BG64" s="23"/>
      <c r="BH64" s="23"/>
      <c r="BI64" s="118"/>
      <c r="BJ64" s="38"/>
      <c r="BK64" s="23"/>
      <c r="BL64" s="118"/>
      <c r="BM64" s="23"/>
      <c r="BN64" s="27"/>
      <c r="BO64" s="118"/>
      <c r="BP64" s="23"/>
      <c r="BQ64" s="27"/>
      <c r="BR64" s="118"/>
      <c r="BS64" s="23"/>
      <c r="BT64" s="27"/>
      <c r="BU64" s="118"/>
      <c r="BV64" s="23"/>
      <c r="BW64" s="23"/>
      <c r="BX64" s="118"/>
      <c r="BY64" s="23"/>
      <c r="BZ64" s="27"/>
      <c r="CA64" s="118"/>
      <c r="CB64" s="31"/>
      <c r="CC64" s="31"/>
      <c r="CD64" s="118"/>
      <c r="CE64" s="23"/>
      <c r="CF64" s="23"/>
      <c r="CG64" s="118"/>
      <c r="CH64" s="28"/>
      <c r="CI64" s="28"/>
      <c r="CJ64" s="118"/>
      <c r="CK64" s="23"/>
      <c r="CL64" s="27"/>
      <c r="CM64" s="118"/>
      <c r="CN64" s="23"/>
      <c r="CO64" s="27"/>
      <c r="CP64" s="118"/>
      <c r="CQ64" s="28"/>
      <c r="CR64" s="28"/>
      <c r="CS64" s="118"/>
      <c r="CT64" s="28"/>
      <c r="CU64" s="28"/>
      <c r="CV64" s="118"/>
      <c r="CW64" s="23"/>
      <c r="CX64" s="27"/>
      <c r="CY64" s="118"/>
      <c r="CZ64" s="28"/>
      <c r="DA64" s="28"/>
      <c r="DB64" s="118"/>
      <c r="DC64" s="23">
        <v>509292.79999999999</v>
      </c>
      <c r="DD64" s="23">
        <v>509292.79999999999</v>
      </c>
      <c r="DE64" s="118"/>
      <c r="DF64" s="23"/>
      <c r="DG64" s="23"/>
      <c r="DH64" s="118"/>
      <c r="DI64" s="23"/>
      <c r="DJ64" s="27"/>
      <c r="DK64" s="118"/>
      <c r="DL64" s="27"/>
      <c r="DM64" s="27"/>
      <c r="DN64" s="140"/>
      <c r="DO64" s="27"/>
      <c r="DP64" s="27"/>
      <c r="DQ64" s="132"/>
      <c r="DR64" s="23"/>
      <c r="DS64" s="23"/>
      <c r="DT64" s="118"/>
      <c r="DU64" s="23"/>
      <c r="DV64" s="27"/>
      <c r="DW64" s="118"/>
      <c r="DX64" s="23">
        <v>2861290.32</v>
      </c>
      <c r="DY64" s="27">
        <v>2660203.19</v>
      </c>
      <c r="DZ64" s="118"/>
      <c r="EA64" s="23"/>
      <c r="EB64" s="23"/>
      <c r="EC64" s="115"/>
      <c r="ED64" s="23"/>
      <c r="EE64" s="23"/>
      <c r="EF64" s="118"/>
      <c r="EG64" s="23"/>
      <c r="EH64" s="23"/>
      <c r="EI64" s="118"/>
      <c r="EJ64" s="23"/>
      <c r="EK64" s="27"/>
      <c r="EL64" s="118"/>
      <c r="EM64" s="27"/>
      <c r="EN64" s="27"/>
      <c r="EO64" s="118"/>
      <c r="EP64" s="23"/>
      <c r="EQ64" s="27"/>
      <c r="ER64" s="115"/>
      <c r="ES64" s="28"/>
      <c r="ET64" s="28"/>
      <c r="EU64" s="118"/>
      <c r="EV64" s="27"/>
      <c r="EW64" s="27"/>
      <c r="EX64" s="118"/>
      <c r="EY64" s="23"/>
      <c r="EZ64" s="23"/>
      <c r="FA64" s="118"/>
      <c r="FB64" s="23">
        <v>832769</v>
      </c>
      <c r="FC64" s="27">
        <v>624576.75</v>
      </c>
      <c r="FD64" s="118"/>
      <c r="FE64" s="23"/>
      <c r="FF64" s="23"/>
      <c r="FG64" s="115"/>
      <c r="FH64" s="23"/>
      <c r="FI64" s="23"/>
      <c r="FJ64" s="118"/>
      <c r="FK64" s="23"/>
      <c r="FL64" s="23"/>
      <c r="FM64" s="115"/>
      <c r="FN64" s="31"/>
      <c r="FO64" s="31"/>
      <c r="FP64" s="118"/>
      <c r="FQ64" s="23"/>
      <c r="FR64" s="23"/>
      <c r="FS64" s="115"/>
      <c r="FT64" s="23"/>
      <c r="FU64" s="23"/>
      <c r="FV64" s="115"/>
      <c r="FW64" s="23"/>
      <c r="FX64" s="23"/>
      <c r="FY64" s="115"/>
      <c r="FZ64" s="27"/>
      <c r="GA64" s="27"/>
      <c r="GB64" s="115"/>
      <c r="GC64" s="31"/>
      <c r="GD64" s="31"/>
      <c r="GE64" s="118"/>
      <c r="GF64" s="35"/>
      <c r="GG64" s="34"/>
      <c r="GH64" s="115"/>
      <c r="GI64" s="23"/>
      <c r="GJ64" s="23"/>
      <c r="GK64" s="115"/>
      <c r="GL64" s="31"/>
      <c r="GM64" s="31"/>
      <c r="GN64" s="118"/>
      <c r="GO64" s="23"/>
      <c r="GP64" s="23"/>
      <c r="GQ64" s="115"/>
      <c r="GR64" s="23"/>
      <c r="GS64" s="27"/>
      <c r="GT64" s="115"/>
      <c r="GU64" s="23"/>
      <c r="GV64" s="23"/>
      <c r="GW64" s="118"/>
      <c r="GX64" s="31"/>
      <c r="GY64" s="31"/>
      <c r="GZ64" s="118"/>
      <c r="HA64" s="23"/>
      <c r="HB64" s="27"/>
      <c r="HC64" s="137"/>
      <c r="HD64" s="33"/>
      <c r="HE64" s="33"/>
      <c r="HF64" s="121"/>
      <c r="HG64" s="32"/>
      <c r="HH64" s="32"/>
      <c r="HI64" s="118"/>
      <c r="HJ64" s="28"/>
      <c r="HK64" s="28"/>
      <c r="HL64" s="118"/>
      <c r="HM64" s="23"/>
      <c r="HN64" s="23"/>
      <c r="HO64" s="118"/>
      <c r="HP64" s="23"/>
      <c r="HQ64" s="23"/>
      <c r="HR64" s="115"/>
      <c r="HS64" s="23"/>
      <c r="HT64" s="23"/>
      <c r="HU64" s="118"/>
      <c r="HV64" s="31"/>
      <c r="HW64" s="31"/>
      <c r="HX64" s="118"/>
      <c r="HY64" s="31"/>
      <c r="HZ64" s="31"/>
      <c r="IA64" s="118"/>
      <c r="IB64" s="23"/>
      <c r="IC64" s="27"/>
      <c r="ID64" s="132"/>
      <c r="IE64" s="23"/>
      <c r="IF64" s="27"/>
      <c r="IG64" s="134"/>
      <c r="IH64" s="23"/>
      <c r="II64" s="23"/>
      <c r="IJ64" s="132"/>
      <c r="IK64" s="30">
        <f t="shared" si="16"/>
        <v>288600</v>
      </c>
      <c r="IL64" s="30">
        <f t="shared" si="17"/>
        <v>204893.23</v>
      </c>
      <c r="IM64" s="23"/>
      <c r="IN64" s="23"/>
      <c r="IO64" s="115"/>
      <c r="IP64" s="23"/>
      <c r="IQ64" s="27"/>
      <c r="IR64" s="115"/>
      <c r="IS64" s="23"/>
      <c r="IT64" s="27"/>
      <c r="IU64" s="115"/>
      <c r="IV64" s="23"/>
      <c r="IW64" s="23"/>
      <c r="IX64" s="115"/>
      <c r="IY64" s="23"/>
      <c r="IZ64" s="23"/>
      <c r="JA64" s="115"/>
      <c r="JB64" s="23"/>
      <c r="JC64" s="23"/>
      <c r="JD64" s="115"/>
      <c r="JE64" s="23"/>
      <c r="JF64" s="23"/>
      <c r="JG64" s="115"/>
      <c r="JH64" s="23"/>
      <c r="JI64" s="27"/>
      <c r="JJ64" s="115"/>
      <c r="JK64" s="23"/>
      <c r="JL64" s="23"/>
      <c r="JM64" s="115"/>
      <c r="JN64" s="23"/>
      <c r="JO64" s="23"/>
      <c r="JP64" s="115"/>
      <c r="JQ64" s="23"/>
      <c r="JR64" s="23"/>
      <c r="JS64" s="115"/>
      <c r="JT64" s="23"/>
      <c r="JU64" s="23"/>
      <c r="JV64" s="115"/>
      <c r="JW64" s="23"/>
      <c r="JX64" s="23"/>
      <c r="JY64" s="115"/>
      <c r="JZ64" s="23"/>
      <c r="KA64" s="27"/>
      <c r="KB64" s="115"/>
      <c r="KC64" s="23">
        <v>288600</v>
      </c>
      <c r="KD64" s="23">
        <v>204893.23</v>
      </c>
      <c r="KE64" s="115"/>
      <c r="KF64" s="23"/>
      <c r="KG64" s="23"/>
      <c r="KH64" s="115"/>
      <c r="KI64" s="29">
        <f t="shared" si="18"/>
        <v>0</v>
      </c>
      <c r="KJ64" s="29">
        <f t="shared" si="19"/>
        <v>0</v>
      </c>
      <c r="KK64" s="27"/>
      <c r="KL64" s="27"/>
      <c r="KM64" s="121"/>
      <c r="KN64" s="27"/>
      <c r="KO64" s="27"/>
      <c r="KP64" s="115"/>
      <c r="KQ64" s="28"/>
      <c r="KR64" s="28"/>
      <c r="KS64" s="118"/>
      <c r="KT64" s="27"/>
      <c r="KU64" s="27"/>
      <c r="KV64" s="121"/>
      <c r="KW64" s="26"/>
      <c r="KX64" s="26"/>
      <c r="KY64" s="121"/>
      <c r="KZ64" s="24"/>
      <c r="LA64" s="24"/>
      <c r="LB64" s="121"/>
      <c r="LC64" s="24"/>
      <c r="LD64" s="24"/>
      <c r="LE64" s="121"/>
      <c r="LF64" s="23"/>
      <c r="LG64" s="27"/>
      <c r="LH64" s="118"/>
      <c r="LI64" s="23"/>
      <c r="LJ64" s="27"/>
      <c r="LK64" s="121"/>
      <c r="LL64" s="25"/>
      <c r="LM64" s="25"/>
      <c r="LN64" s="121"/>
      <c r="LO64" s="27"/>
      <c r="LP64" s="27"/>
      <c r="LQ64" s="121"/>
      <c r="LR64" s="24"/>
      <c r="LS64" s="24"/>
      <c r="LT64" s="121"/>
      <c r="LU64" s="27"/>
      <c r="LV64" s="27"/>
      <c r="LW64" s="121"/>
      <c r="LX64" s="23"/>
      <c r="LY64" s="23"/>
      <c r="LZ64" s="130"/>
      <c r="MA64" s="9"/>
      <c r="MB64" s="9"/>
      <c r="MC64" s="9"/>
      <c r="MD64" s="7"/>
      <c r="ME64" s="7"/>
      <c r="MF64" s="9"/>
      <c r="MG64" s="9"/>
      <c r="MH64" s="9"/>
      <c r="MI64" s="9"/>
      <c r="MJ64" s="9"/>
      <c r="MK64" s="9"/>
      <c r="ML64" s="9"/>
      <c r="MM64" s="9"/>
      <c r="MN64" s="7"/>
      <c r="MO64" s="9"/>
      <c r="MP64" s="9"/>
      <c r="MQ64" s="9"/>
      <c r="MR64" s="7"/>
      <c r="MS64" s="9"/>
      <c r="MT64" s="7"/>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3"/>
      <c r="PY64" s="3"/>
      <c r="PZ64" s="3"/>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row>
    <row r="65" spans="1:743" x14ac:dyDescent="0.25">
      <c r="A65" s="46" t="s">
        <v>88</v>
      </c>
      <c r="B65" s="29">
        <f t="shared" si="10"/>
        <v>8618936.1099999994</v>
      </c>
      <c r="C65" s="29">
        <f t="shared" si="11"/>
        <v>6883072.2400000002</v>
      </c>
      <c r="D65" s="21">
        <f t="shared" si="12"/>
        <v>5890224.7300000004</v>
      </c>
      <c r="E65" s="21">
        <f t="shared" si="13"/>
        <v>4847668.7300000004</v>
      </c>
      <c r="F65" s="23">
        <v>5525400</v>
      </c>
      <c r="G65" s="40">
        <v>4574050</v>
      </c>
      <c r="H65" s="118"/>
      <c r="I65" s="23">
        <v>364824.73</v>
      </c>
      <c r="J65" s="39">
        <v>273618.73</v>
      </c>
      <c r="K65" s="118"/>
      <c r="L65" s="39"/>
      <c r="M65" s="39"/>
      <c r="N65" s="147"/>
      <c r="O65" s="29">
        <f t="shared" si="14"/>
        <v>2613311.38</v>
      </c>
      <c r="P65" s="29">
        <f t="shared" si="15"/>
        <v>1950257.67</v>
      </c>
      <c r="Q65" s="23"/>
      <c r="R65" s="23"/>
      <c r="S65" s="118"/>
      <c r="T65" s="23"/>
      <c r="U65" s="23"/>
      <c r="V65" s="118"/>
      <c r="W65" s="23"/>
      <c r="X65" s="23"/>
      <c r="Y65" s="118"/>
      <c r="Z65" s="23"/>
      <c r="AA65" s="23"/>
      <c r="AB65" s="118"/>
      <c r="AC65" s="28"/>
      <c r="AD65" s="28"/>
      <c r="AE65" s="121"/>
      <c r="AF65" s="23"/>
      <c r="AG65" s="23"/>
      <c r="AH65" s="118"/>
      <c r="AI65" s="23"/>
      <c r="AJ65" s="23"/>
      <c r="AK65" s="118"/>
      <c r="AL65" s="23"/>
      <c r="AM65" s="23"/>
      <c r="AN65" s="118"/>
      <c r="AO65" s="23"/>
      <c r="AP65" s="27"/>
      <c r="AQ65" s="118"/>
      <c r="AR65" s="28"/>
      <c r="AS65" s="28"/>
      <c r="AT65" s="118"/>
      <c r="AU65" s="28"/>
      <c r="AV65" s="28"/>
      <c r="AW65" s="118"/>
      <c r="AX65" s="28"/>
      <c r="AY65" s="28"/>
      <c r="AZ65" s="118"/>
      <c r="BA65" s="23"/>
      <c r="BB65" s="23"/>
      <c r="BC65" s="118"/>
      <c r="BD65" s="23"/>
      <c r="BE65" s="23"/>
      <c r="BF65" s="118"/>
      <c r="BG65" s="23"/>
      <c r="BH65" s="23"/>
      <c r="BI65" s="118"/>
      <c r="BJ65" s="38"/>
      <c r="BK65" s="23"/>
      <c r="BL65" s="118"/>
      <c r="BM65" s="23"/>
      <c r="BN65" s="27"/>
      <c r="BO65" s="118"/>
      <c r="BP65" s="23"/>
      <c r="BQ65" s="27"/>
      <c r="BR65" s="118"/>
      <c r="BS65" s="23"/>
      <c r="BT65" s="27"/>
      <c r="BU65" s="118"/>
      <c r="BV65" s="23"/>
      <c r="BW65" s="23"/>
      <c r="BX65" s="118"/>
      <c r="BY65" s="23"/>
      <c r="BZ65" s="27"/>
      <c r="CA65" s="118"/>
      <c r="CB65" s="31"/>
      <c r="CC65" s="31"/>
      <c r="CD65" s="118"/>
      <c r="CE65" s="23"/>
      <c r="CF65" s="23"/>
      <c r="CG65" s="118"/>
      <c r="CH65" s="28">
        <v>227947.5</v>
      </c>
      <c r="CI65" s="28">
        <v>0</v>
      </c>
      <c r="CJ65" s="118"/>
      <c r="CK65" s="23"/>
      <c r="CL65" s="27"/>
      <c r="CM65" s="118"/>
      <c r="CN65" s="23"/>
      <c r="CO65" s="27"/>
      <c r="CP65" s="118"/>
      <c r="CQ65" s="28"/>
      <c r="CR65" s="28"/>
      <c r="CS65" s="118"/>
      <c r="CT65" s="28"/>
      <c r="CU65" s="28"/>
      <c r="CV65" s="118"/>
      <c r="CW65" s="23"/>
      <c r="CX65" s="27"/>
      <c r="CY65" s="118"/>
      <c r="CZ65" s="28"/>
      <c r="DA65" s="28"/>
      <c r="DB65" s="118"/>
      <c r="DC65" s="23">
        <v>509000</v>
      </c>
      <c r="DD65" s="23">
        <v>509000</v>
      </c>
      <c r="DE65" s="118"/>
      <c r="DF65" s="23"/>
      <c r="DG65" s="23"/>
      <c r="DH65" s="118"/>
      <c r="DI65" s="23"/>
      <c r="DJ65" s="27"/>
      <c r="DK65" s="118"/>
      <c r="DL65" s="27"/>
      <c r="DM65" s="27"/>
      <c r="DN65" s="140"/>
      <c r="DO65" s="27"/>
      <c r="DP65" s="27"/>
      <c r="DQ65" s="132"/>
      <c r="DR65" s="23"/>
      <c r="DS65" s="23"/>
      <c r="DT65" s="118"/>
      <c r="DU65" s="23"/>
      <c r="DV65" s="27"/>
      <c r="DW65" s="118"/>
      <c r="DX65" s="23"/>
      <c r="DY65" s="27"/>
      <c r="DZ65" s="118"/>
      <c r="EA65" s="23"/>
      <c r="EB65" s="23"/>
      <c r="EC65" s="115"/>
      <c r="ED65" s="23"/>
      <c r="EE65" s="23"/>
      <c r="EF65" s="118"/>
      <c r="EG65" s="23"/>
      <c r="EH65" s="23"/>
      <c r="EI65" s="118"/>
      <c r="EJ65" s="23"/>
      <c r="EK65" s="27"/>
      <c r="EL65" s="118"/>
      <c r="EM65" s="27">
        <v>107526.88</v>
      </c>
      <c r="EN65" s="27">
        <v>107526.88</v>
      </c>
      <c r="EO65" s="118"/>
      <c r="EP65" s="23"/>
      <c r="EQ65" s="27"/>
      <c r="ER65" s="115"/>
      <c r="ES65" s="28"/>
      <c r="ET65" s="28"/>
      <c r="EU65" s="118"/>
      <c r="EV65" s="27"/>
      <c r="EW65" s="27"/>
      <c r="EX65" s="118"/>
      <c r="EY65" s="23">
        <v>660000</v>
      </c>
      <c r="EZ65" s="23">
        <v>502103.79</v>
      </c>
      <c r="FA65" s="118"/>
      <c r="FB65" s="23">
        <v>1108837</v>
      </c>
      <c r="FC65" s="27">
        <v>831627</v>
      </c>
      <c r="FD65" s="118"/>
      <c r="FE65" s="23"/>
      <c r="FF65" s="23"/>
      <c r="FG65" s="115"/>
      <c r="FH65" s="23"/>
      <c r="FI65" s="23"/>
      <c r="FJ65" s="118"/>
      <c r="FK65" s="23"/>
      <c r="FL65" s="23"/>
      <c r="FM65" s="115"/>
      <c r="FN65" s="31"/>
      <c r="FO65" s="31"/>
      <c r="FP65" s="118"/>
      <c r="FQ65" s="23"/>
      <c r="FR65" s="23"/>
      <c r="FS65" s="115"/>
      <c r="FT65" s="23"/>
      <c r="FU65" s="23"/>
      <c r="FV65" s="115"/>
      <c r="FW65" s="23"/>
      <c r="FX65" s="23"/>
      <c r="FY65" s="115"/>
      <c r="FZ65" s="27"/>
      <c r="GA65" s="27"/>
      <c r="GB65" s="115"/>
      <c r="GC65" s="31"/>
      <c r="GD65" s="31"/>
      <c r="GE65" s="118"/>
      <c r="GF65" s="35"/>
      <c r="GG65" s="34"/>
      <c r="GH65" s="115"/>
      <c r="GI65" s="23"/>
      <c r="GJ65" s="23"/>
      <c r="GK65" s="115"/>
      <c r="GL65" s="31"/>
      <c r="GM65" s="31"/>
      <c r="GN65" s="118"/>
      <c r="GO65" s="23"/>
      <c r="GP65" s="23"/>
      <c r="GQ65" s="115"/>
      <c r="GR65" s="23"/>
      <c r="GS65" s="27"/>
      <c r="GT65" s="115"/>
      <c r="GU65" s="23"/>
      <c r="GV65" s="23"/>
      <c r="GW65" s="118"/>
      <c r="GX65" s="31"/>
      <c r="GY65" s="31"/>
      <c r="GZ65" s="118"/>
      <c r="HA65" s="23"/>
      <c r="HB65" s="27"/>
      <c r="HC65" s="137"/>
      <c r="HD65" s="33"/>
      <c r="HE65" s="33"/>
      <c r="HF65" s="121"/>
      <c r="HG65" s="32"/>
      <c r="HH65" s="32"/>
      <c r="HI65" s="118"/>
      <c r="HJ65" s="28"/>
      <c r="HK65" s="28"/>
      <c r="HL65" s="118"/>
      <c r="HM65" s="23"/>
      <c r="HN65" s="23"/>
      <c r="HO65" s="118"/>
      <c r="HP65" s="23"/>
      <c r="HQ65" s="23"/>
      <c r="HR65" s="115"/>
      <c r="HS65" s="23"/>
      <c r="HT65" s="23"/>
      <c r="HU65" s="118"/>
      <c r="HV65" s="31"/>
      <c r="HW65" s="31"/>
      <c r="HX65" s="118"/>
      <c r="HY65" s="31"/>
      <c r="HZ65" s="31"/>
      <c r="IA65" s="118"/>
      <c r="IB65" s="23"/>
      <c r="IC65" s="27"/>
      <c r="ID65" s="132"/>
      <c r="IE65" s="23"/>
      <c r="IF65" s="27"/>
      <c r="IG65" s="134"/>
      <c r="IH65" s="23"/>
      <c r="II65" s="23"/>
      <c r="IJ65" s="132"/>
      <c r="IK65" s="30">
        <f t="shared" si="16"/>
        <v>115400</v>
      </c>
      <c r="IL65" s="30">
        <f t="shared" si="17"/>
        <v>85145.84</v>
      </c>
      <c r="IM65" s="23"/>
      <c r="IN65" s="23"/>
      <c r="IO65" s="115"/>
      <c r="IP65" s="23"/>
      <c r="IQ65" s="27"/>
      <c r="IR65" s="115"/>
      <c r="IS65" s="23"/>
      <c r="IT65" s="27"/>
      <c r="IU65" s="115"/>
      <c r="IV65" s="23"/>
      <c r="IW65" s="23"/>
      <c r="IX65" s="115"/>
      <c r="IY65" s="23"/>
      <c r="IZ65" s="23"/>
      <c r="JA65" s="115"/>
      <c r="JB65" s="23"/>
      <c r="JC65" s="23"/>
      <c r="JD65" s="115"/>
      <c r="JE65" s="23"/>
      <c r="JF65" s="23"/>
      <c r="JG65" s="115"/>
      <c r="JH65" s="23"/>
      <c r="JI65" s="27"/>
      <c r="JJ65" s="115"/>
      <c r="JK65" s="23"/>
      <c r="JL65" s="23"/>
      <c r="JM65" s="115"/>
      <c r="JN65" s="23"/>
      <c r="JO65" s="23"/>
      <c r="JP65" s="115"/>
      <c r="JQ65" s="23"/>
      <c r="JR65" s="23"/>
      <c r="JS65" s="115"/>
      <c r="JT65" s="23"/>
      <c r="JU65" s="23"/>
      <c r="JV65" s="115"/>
      <c r="JW65" s="23"/>
      <c r="JX65" s="23"/>
      <c r="JY65" s="115"/>
      <c r="JZ65" s="23"/>
      <c r="KA65" s="27"/>
      <c r="KB65" s="115"/>
      <c r="KC65" s="23">
        <v>115400</v>
      </c>
      <c r="KD65" s="23">
        <v>85145.84</v>
      </c>
      <c r="KE65" s="115"/>
      <c r="KF65" s="23"/>
      <c r="KG65" s="23"/>
      <c r="KH65" s="115"/>
      <c r="KI65" s="29">
        <f t="shared" si="18"/>
        <v>0</v>
      </c>
      <c r="KJ65" s="29">
        <f t="shared" si="19"/>
        <v>0</v>
      </c>
      <c r="KK65" s="27"/>
      <c r="KL65" s="27"/>
      <c r="KM65" s="121"/>
      <c r="KN65" s="27"/>
      <c r="KO65" s="27"/>
      <c r="KP65" s="115"/>
      <c r="KQ65" s="28"/>
      <c r="KR65" s="28"/>
      <c r="KS65" s="118"/>
      <c r="KT65" s="27"/>
      <c r="KU65" s="27"/>
      <c r="KV65" s="121"/>
      <c r="KW65" s="26"/>
      <c r="KX65" s="26"/>
      <c r="KY65" s="121"/>
      <c r="KZ65" s="24"/>
      <c r="LA65" s="24"/>
      <c r="LB65" s="121"/>
      <c r="LC65" s="24"/>
      <c r="LD65" s="24"/>
      <c r="LE65" s="121"/>
      <c r="LF65" s="23"/>
      <c r="LG65" s="27"/>
      <c r="LH65" s="118"/>
      <c r="LI65" s="23"/>
      <c r="LJ65" s="27"/>
      <c r="LK65" s="121"/>
      <c r="LL65" s="25"/>
      <c r="LM65" s="25"/>
      <c r="LN65" s="121"/>
      <c r="LO65" s="27"/>
      <c r="LP65" s="27"/>
      <c r="LQ65" s="121"/>
      <c r="LR65" s="24"/>
      <c r="LS65" s="24"/>
      <c r="LT65" s="121"/>
      <c r="LU65" s="27"/>
      <c r="LV65" s="27"/>
      <c r="LW65" s="121"/>
      <c r="LX65" s="23"/>
      <c r="LY65" s="23"/>
      <c r="LZ65" s="130"/>
      <c r="MA65" s="9"/>
      <c r="MB65" s="9"/>
      <c r="MC65" s="9"/>
      <c r="MD65" s="7"/>
      <c r="ME65" s="7"/>
      <c r="MF65" s="9"/>
      <c r="MG65" s="9"/>
      <c r="MH65" s="9"/>
      <c r="MI65" s="9"/>
      <c r="MJ65" s="9"/>
      <c r="MK65" s="9"/>
      <c r="ML65" s="9"/>
      <c r="MM65" s="9"/>
      <c r="MN65" s="7"/>
      <c r="MO65" s="9"/>
      <c r="MP65" s="9"/>
      <c r="MQ65" s="9"/>
      <c r="MR65" s="7"/>
      <c r="MS65" s="9"/>
      <c r="MT65" s="7"/>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3"/>
      <c r="PY65" s="3"/>
      <c r="PZ65" s="3"/>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row>
    <row r="66" spans="1:743" ht="25.5" x14ac:dyDescent="0.25">
      <c r="A66" s="45" t="s">
        <v>87</v>
      </c>
      <c r="B66" s="29">
        <f t="shared" si="10"/>
        <v>368627968.07000005</v>
      </c>
      <c r="C66" s="29">
        <f t="shared" si="11"/>
        <v>251296956.50000003</v>
      </c>
      <c r="D66" s="21">
        <f t="shared" si="12"/>
        <v>138713093.49000001</v>
      </c>
      <c r="E66" s="21">
        <f t="shared" si="13"/>
        <v>105276140.48999999</v>
      </c>
      <c r="F66" s="23">
        <v>114005600</v>
      </c>
      <c r="G66" s="40">
        <v>85504202</v>
      </c>
      <c r="H66" s="118"/>
      <c r="I66" s="23">
        <f>4965272
+19742221.49</f>
        <v>24707493.489999998</v>
      </c>
      <c r="J66" s="39">
        <v>19771938.489999998</v>
      </c>
      <c r="K66" s="118"/>
      <c r="L66" s="39"/>
      <c r="M66" s="39"/>
      <c r="N66" s="147"/>
      <c r="O66" s="29">
        <f t="shared" si="14"/>
        <v>102157416.66000001</v>
      </c>
      <c r="P66" s="29">
        <f t="shared" si="15"/>
        <v>52498334.060000002</v>
      </c>
      <c r="Q66" s="23"/>
      <c r="R66" s="23"/>
      <c r="S66" s="118"/>
      <c r="T66" s="23"/>
      <c r="U66" s="23"/>
      <c r="V66" s="118"/>
      <c r="W66" s="23">
        <v>246249.68</v>
      </c>
      <c r="X66" s="23">
        <v>246249.68</v>
      </c>
      <c r="Y66" s="118"/>
      <c r="Z66" s="23">
        <v>28835053.760000002</v>
      </c>
      <c r="AA66" s="23">
        <v>25522235</v>
      </c>
      <c r="AB66" s="118"/>
      <c r="AC66" s="28"/>
      <c r="AD66" s="28"/>
      <c r="AE66" s="121"/>
      <c r="AF66" s="23">
        <v>2638343.44</v>
      </c>
      <c r="AG66" s="23">
        <v>1978757.44</v>
      </c>
      <c r="AH66" s="118"/>
      <c r="AI66" s="23">
        <v>3675760</v>
      </c>
      <c r="AJ66" s="23">
        <v>2756829</v>
      </c>
      <c r="AK66" s="118"/>
      <c r="AL66" s="23"/>
      <c r="AM66" s="23"/>
      <c r="AN66" s="118"/>
      <c r="AO66" s="23">
        <v>2860000</v>
      </c>
      <c r="AP66" s="27">
        <v>1107795</v>
      </c>
      <c r="AQ66" s="118"/>
      <c r="AR66" s="28"/>
      <c r="AS66" s="28"/>
      <c r="AT66" s="118"/>
      <c r="AU66" s="28">
        <v>5515899.1299999999</v>
      </c>
      <c r="AV66" s="28">
        <v>1520596.79</v>
      </c>
      <c r="AW66" s="118"/>
      <c r="AX66" s="28"/>
      <c r="AY66" s="28"/>
      <c r="AZ66" s="118"/>
      <c r="BA66" s="44">
        <v>11000000</v>
      </c>
      <c r="BB66" s="23">
        <v>0</v>
      </c>
      <c r="BC66" s="118"/>
      <c r="BD66" s="23">
        <v>6240080.0800000001</v>
      </c>
      <c r="BE66" s="23">
        <v>2640818.2200000002</v>
      </c>
      <c r="BF66" s="118"/>
      <c r="BG66" s="23">
        <v>510300</v>
      </c>
      <c r="BH66" s="23">
        <v>510299.99</v>
      </c>
      <c r="BI66" s="118"/>
      <c r="BJ66" s="38"/>
      <c r="BK66" s="23"/>
      <c r="BL66" s="118"/>
      <c r="BM66" s="23"/>
      <c r="BN66" s="27"/>
      <c r="BO66" s="118"/>
      <c r="BP66" s="23">
        <v>1054693</v>
      </c>
      <c r="BQ66" s="27">
        <v>791019</v>
      </c>
      <c r="BR66" s="118"/>
      <c r="BS66" s="23"/>
      <c r="BT66" s="27"/>
      <c r="BU66" s="118"/>
      <c r="BV66" s="23"/>
      <c r="BW66" s="23"/>
      <c r="BX66" s="118"/>
      <c r="BY66" s="23">
        <v>14596569.949999999</v>
      </c>
      <c r="BZ66" s="27">
        <v>4378900.33</v>
      </c>
      <c r="CA66" s="118"/>
      <c r="CB66" s="31"/>
      <c r="CC66" s="31"/>
      <c r="CD66" s="118"/>
      <c r="CE66" s="23"/>
      <c r="CF66" s="23"/>
      <c r="CG66" s="118"/>
      <c r="CH66" s="28">
        <v>209000</v>
      </c>
      <c r="CI66" s="28">
        <v>0</v>
      </c>
      <c r="CJ66" s="118"/>
      <c r="CK66" s="23">
        <v>230220.09</v>
      </c>
      <c r="CL66" s="27">
        <v>0</v>
      </c>
      <c r="CM66" s="118"/>
      <c r="CN66" s="23"/>
      <c r="CO66" s="27"/>
      <c r="CP66" s="118"/>
      <c r="CQ66" s="28"/>
      <c r="CR66" s="28"/>
      <c r="CS66" s="118"/>
      <c r="CT66" s="28"/>
      <c r="CU66" s="28"/>
      <c r="CV66" s="118"/>
      <c r="CW66" s="23"/>
      <c r="CX66" s="27"/>
      <c r="CY66" s="118"/>
      <c r="CZ66" s="28"/>
      <c r="DA66" s="28"/>
      <c r="DB66" s="118"/>
      <c r="DC66" s="23"/>
      <c r="DD66" s="23"/>
      <c r="DE66" s="118"/>
      <c r="DF66" s="23"/>
      <c r="DG66" s="23"/>
      <c r="DH66" s="118"/>
      <c r="DI66" s="23"/>
      <c r="DJ66" s="27"/>
      <c r="DK66" s="118"/>
      <c r="DL66" s="27"/>
      <c r="DM66" s="27"/>
      <c r="DN66" s="140"/>
      <c r="DO66" s="44">
        <f>270940.47+167738.34+303809.05+322110.8</f>
        <v>1064598.6599999999</v>
      </c>
      <c r="DP66" s="27">
        <v>0</v>
      </c>
      <c r="DQ66" s="132"/>
      <c r="DR66" s="23"/>
      <c r="DS66" s="23"/>
      <c r="DT66" s="118"/>
      <c r="DU66" s="23">
        <v>6267909.6500000004</v>
      </c>
      <c r="DV66" s="27">
        <v>2909177.29</v>
      </c>
      <c r="DW66" s="118"/>
      <c r="DX66" s="23"/>
      <c r="DY66" s="27"/>
      <c r="DZ66" s="118"/>
      <c r="EA66" s="23"/>
      <c r="EB66" s="23"/>
      <c r="EC66" s="115"/>
      <c r="ED66" s="23"/>
      <c r="EE66" s="23"/>
      <c r="EF66" s="118"/>
      <c r="EG66" s="23"/>
      <c r="EH66" s="23"/>
      <c r="EI66" s="118"/>
      <c r="EJ66" s="23"/>
      <c r="EK66" s="27"/>
      <c r="EL66" s="118"/>
      <c r="EM66" s="27"/>
      <c r="EN66" s="27"/>
      <c r="EO66" s="118"/>
      <c r="EP66" s="23"/>
      <c r="EQ66" s="27"/>
      <c r="ER66" s="115"/>
      <c r="ES66" s="28"/>
      <c r="ET66" s="28"/>
      <c r="EU66" s="118"/>
      <c r="EV66" s="27">
        <v>71412</v>
      </c>
      <c r="EW66" s="27">
        <v>71412</v>
      </c>
      <c r="EX66" s="118"/>
      <c r="EY66" s="23"/>
      <c r="EZ66" s="23"/>
      <c r="FA66" s="118"/>
      <c r="FB66" s="23">
        <v>2321533</v>
      </c>
      <c r="FC66" s="27">
        <v>1741150</v>
      </c>
      <c r="FD66" s="118"/>
      <c r="FE66" s="23"/>
      <c r="FF66" s="23"/>
      <c r="FG66" s="115"/>
      <c r="FH66" s="23"/>
      <c r="FI66" s="23"/>
      <c r="FJ66" s="118"/>
      <c r="FK66" s="23"/>
      <c r="FL66" s="23"/>
      <c r="FM66" s="115"/>
      <c r="FN66" s="31"/>
      <c r="FO66" s="31"/>
      <c r="FP66" s="118"/>
      <c r="FQ66" s="23">
        <v>1914000</v>
      </c>
      <c r="FR66" s="23">
        <v>0</v>
      </c>
      <c r="FS66" s="115"/>
      <c r="FT66" s="23"/>
      <c r="FU66" s="23"/>
      <c r="FV66" s="115"/>
      <c r="FW66" s="23"/>
      <c r="FX66" s="23"/>
      <c r="FY66" s="115"/>
      <c r="FZ66" s="27"/>
      <c r="GA66" s="27"/>
      <c r="GB66" s="115"/>
      <c r="GC66" s="31"/>
      <c r="GD66" s="31"/>
      <c r="GE66" s="118"/>
      <c r="GF66" s="35"/>
      <c r="GG66" s="34"/>
      <c r="GH66" s="115"/>
      <c r="GI66" s="23"/>
      <c r="GJ66" s="23"/>
      <c r="GK66" s="115"/>
      <c r="GL66" s="31"/>
      <c r="GM66" s="31"/>
      <c r="GN66" s="118"/>
      <c r="GO66" s="23"/>
      <c r="GP66" s="23"/>
      <c r="GQ66" s="115"/>
      <c r="GR66" s="23"/>
      <c r="GS66" s="27"/>
      <c r="GT66" s="115"/>
      <c r="GU66" s="23"/>
      <c r="GV66" s="23"/>
      <c r="GW66" s="118"/>
      <c r="GX66" s="31"/>
      <c r="GY66" s="31"/>
      <c r="GZ66" s="118"/>
      <c r="HA66" s="23"/>
      <c r="HB66" s="27"/>
      <c r="HC66" s="137"/>
      <c r="HD66" s="33"/>
      <c r="HE66" s="33"/>
      <c r="HF66" s="121"/>
      <c r="HG66" s="32"/>
      <c r="HH66" s="32"/>
      <c r="HI66" s="118"/>
      <c r="HJ66" s="28"/>
      <c r="HK66" s="28"/>
      <c r="HL66" s="118"/>
      <c r="HM66" s="23">
        <f>3836305.77+5394308</f>
        <v>9230613.7699999996</v>
      </c>
      <c r="HN66" s="23">
        <v>6323094.3199999994</v>
      </c>
      <c r="HO66" s="118"/>
      <c r="HP66" s="23"/>
      <c r="HQ66" s="23"/>
      <c r="HR66" s="115"/>
      <c r="HS66" s="23"/>
      <c r="HT66" s="23"/>
      <c r="HU66" s="118"/>
      <c r="HV66" s="31"/>
      <c r="HW66" s="31"/>
      <c r="HX66" s="118"/>
      <c r="HY66" s="31"/>
      <c r="HZ66" s="31"/>
      <c r="IA66" s="118"/>
      <c r="IB66" s="23"/>
      <c r="IC66" s="27"/>
      <c r="ID66" s="132"/>
      <c r="IE66" s="23">
        <v>3675180.45</v>
      </c>
      <c r="IF66" s="27">
        <v>0</v>
      </c>
      <c r="IG66" s="134"/>
      <c r="IH66" s="23"/>
      <c r="II66" s="23"/>
      <c r="IJ66" s="132"/>
      <c r="IK66" s="30">
        <f t="shared" si="16"/>
        <v>120414725.28</v>
      </c>
      <c r="IL66" s="30">
        <f t="shared" si="17"/>
        <v>88732021.929999992</v>
      </c>
      <c r="IM66" s="42">
        <v>77604446.25</v>
      </c>
      <c r="IN66" s="23">
        <v>57501612.920000002</v>
      </c>
      <c r="IO66" s="115"/>
      <c r="IP66" s="42"/>
      <c r="IQ66" s="27"/>
      <c r="IR66" s="115"/>
      <c r="IS66" s="23">
        <v>38826399</v>
      </c>
      <c r="IT66" s="27">
        <v>29400000</v>
      </c>
      <c r="IU66" s="115"/>
      <c r="IV66" s="23"/>
      <c r="IW66" s="23"/>
      <c r="IX66" s="115"/>
      <c r="IY66" s="23">
        <v>581644.80000000005</v>
      </c>
      <c r="IZ66" s="23">
        <v>54370.400000000001</v>
      </c>
      <c r="JA66" s="115"/>
      <c r="JB66" s="23"/>
      <c r="JC66" s="23"/>
      <c r="JD66" s="115"/>
      <c r="JE66" s="23">
        <v>396945</v>
      </c>
      <c r="JF66" s="23">
        <v>198472.5</v>
      </c>
      <c r="JG66" s="115"/>
      <c r="JH66" s="23">
        <v>1034330.27</v>
      </c>
      <c r="JI66" s="27">
        <v>402167.02</v>
      </c>
      <c r="JJ66" s="115"/>
      <c r="JK66" s="23">
        <v>1182947.04</v>
      </c>
      <c r="JL66" s="23">
        <v>687468.88</v>
      </c>
      <c r="JM66" s="115"/>
      <c r="JN66" s="23">
        <v>56700</v>
      </c>
      <c r="JO66" s="23">
        <v>56700</v>
      </c>
      <c r="JP66" s="115"/>
      <c r="JQ66" s="23">
        <v>11605.8</v>
      </c>
      <c r="JR66" s="23">
        <v>11605.8</v>
      </c>
      <c r="JS66" s="115"/>
      <c r="JT66" s="23">
        <v>544285.19999999995</v>
      </c>
      <c r="JU66" s="23">
        <v>419624.41</v>
      </c>
      <c r="JV66" s="115"/>
      <c r="JW66" s="23">
        <v>140323.92000000001</v>
      </c>
      <c r="JX66" s="23">
        <v>0</v>
      </c>
      <c r="JY66" s="115"/>
      <c r="JZ66" s="23">
        <v>35098</v>
      </c>
      <c r="KA66" s="27">
        <v>0</v>
      </c>
      <c r="KB66" s="115"/>
      <c r="KC66" s="23"/>
      <c r="KD66" s="23"/>
      <c r="KE66" s="115"/>
      <c r="KF66" s="23"/>
      <c r="KG66" s="23"/>
      <c r="KH66" s="115"/>
      <c r="KI66" s="29">
        <f t="shared" si="18"/>
        <v>7342732.6400000006</v>
      </c>
      <c r="KJ66" s="29">
        <f t="shared" si="19"/>
        <v>4790460.0200000005</v>
      </c>
      <c r="KK66" s="27">
        <v>284711.24</v>
      </c>
      <c r="KL66" s="27">
        <v>67788.320000000007</v>
      </c>
      <c r="KM66" s="121"/>
      <c r="KN66" s="27">
        <v>6249600</v>
      </c>
      <c r="KO66" s="27">
        <v>4687199.01</v>
      </c>
      <c r="KP66" s="115"/>
      <c r="KQ66" s="28">
        <v>808421.4</v>
      </c>
      <c r="KR66" s="28">
        <v>35472.69</v>
      </c>
      <c r="KS66" s="118"/>
      <c r="KT66" s="27"/>
      <c r="KU66" s="27"/>
      <c r="KV66" s="121"/>
      <c r="KW66" s="26"/>
      <c r="KX66" s="26"/>
      <c r="KY66" s="121"/>
      <c r="KZ66" s="24"/>
      <c r="LA66" s="24"/>
      <c r="LB66" s="121"/>
      <c r="LC66" s="24"/>
      <c r="LD66" s="24"/>
      <c r="LE66" s="121"/>
      <c r="LF66" s="23"/>
      <c r="LG66" s="27"/>
      <c r="LH66" s="118"/>
      <c r="LI66" s="23"/>
      <c r="LJ66" s="27"/>
      <c r="LK66" s="121"/>
      <c r="LL66" s="25"/>
      <c r="LM66" s="25"/>
      <c r="LN66" s="121"/>
      <c r="LO66" s="27"/>
      <c r="LP66" s="27"/>
      <c r="LQ66" s="121"/>
      <c r="LR66" s="24"/>
      <c r="LS66" s="24"/>
      <c r="LT66" s="121"/>
      <c r="LU66" s="27"/>
      <c r="LV66" s="27"/>
      <c r="LW66" s="121"/>
      <c r="LX66" s="23"/>
      <c r="LY66" s="23"/>
      <c r="LZ66" s="130"/>
      <c r="MA66" s="9"/>
      <c r="MB66" s="9"/>
      <c r="MC66" s="9"/>
      <c r="MD66" s="7"/>
      <c r="ME66" s="7"/>
      <c r="MF66" s="9"/>
      <c r="MG66" s="9"/>
      <c r="MH66" s="9"/>
      <c r="MI66" s="9"/>
      <c r="MJ66" s="9"/>
      <c r="MK66" s="9"/>
      <c r="ML66" s="9"/>
      <c r="MM66" s="9"/>
      <c r="MN66" s="7"/>
      <c r="MO66" s="9"/>
      <c r="MP66" s="9"/>
      <c r="MQ66" s="9"/>
      <c r="MR66" s="7"/>
      <c r="MS66" s="9"/>
      <c r="MT66" s="7"/>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3"/>
      <c r="PY66" s="3"/>
      <c r="PZ66" s="3"/>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row>
    <row r="67" spans="1:743" x14ac:dyDescent="0.25">
      <c r="A67" s="46" t="s">
        <v>86</v>
      </c>
      <c r="B67" s="29">
        <f t="shared" si="10"/>
        <v>33658604.299999997</v>
      </c>
      <c r="C67" s="29">
        <f t="shared" si="11"/>
        <v>23967360.100000001</v>
      </c>
      <c r="D67" s="21">
        <f t="shared" si="12"/>
        <v>11553093.76</v>
      </c>
      <c r="E67" s="21">
        <f t="shared" si="13"/>
        <v>8664822.7599999998</v>
      </c>
      <c r="F67" s="23">
        <v>9022400</v>
      </c>
      <c r="G67" s="40">
        <v>6766802</v>
      </c>
      <c r="H67" s="118"/>
      <c r="I67" s="23">
        <v>2530693.7599999998</v>
      </c>
      <c r="J67" s="49">
        <v>1898020.76</v>
      </c>
      <c r="K67" s="118"/>
      <c r="L67" s="49"/>
      <c r="M67" s="49"/>
      <c r="N67" s="147"/>
      <c r="O67" s="29">
        <f t="shared" si="14"/>
        <v>22105510.539999999</v>
      </c>
      <c r="P67" s="29">
        <f t="shared" si="15"/>
        <v>15302537.34</v>
      </c>
      <c r="Q67" s="23"/>
      <c r="R67" s="23"/>
      <c r="S67" s="118"/>
      <c r="T67" s="23"/>
      <c r="U67" s="23"/>
      <c r="V67" s="118"/>
      <c r="W67" s="23"/>
      <c r="X67" s="23"/>
      <c r="Y67" s="118"/>
      <c r="Z67" s="23"/>
      <c r="AA67" s="23"/>
      <c r="AB67" s="118"/>
      <c r="AC67" s="28"/>
      <c r="AD67" s="28"/>
      <c r="AE67" s="121"/>
      <c r="AF67" s="23"/>
      <c r="AG67" s="23"/>
      <c r="AH67" s="118"/>
      <c r="AI67" s="23"/>
      <c r="AJ67" s="23"/>
      <c r="AK67" s="118"/>
      <c r="AL67" s="23"/>
      <c r="AM67" s="23"/>
      <c r="AN67" s="118"/>
      <c r="AO67" s="23"/>
      <c r="AP67" s="27"/>
      <c r="AQ67" s="118"/>
      <c r="AR67" s="28"/>
      <c r="AS67" s="28"/>
      <c r="AT67" s="118"/>
      <c r="AU67" s="28"/>
      <c r="AV67" s="28"/>
      <c r="AW67" s="118"/>
      <c r="AX67" s="28"/>
      <c r="AY67" s="28"/>
      <c r="AZ67" s="118"/>
      <c r="BA67" s="23"/>
      <c r="BB67" s="23"/>
      <c r="BC67" s="118"/>
      <c r="BD67" s="23"/>
      <c r="BE67" s="23"/>
      <c r="BF67" s="118"/>
      <c r="BG67" s="23"/>
      <c r="BH67" s="23"/>
      <c r="BI67" s="118"/>
      <c r="BJ67" s="38"/>
      <c r="BK67" s="23"/>
      <c r="BL67" s="118"/>
      <c r="BM67" s="23"/>
      <c r="BN67" s="27"/>
      <c r="BO67" s="118"/>
      <c r="BP67" s="23"/>
      <c r="BQ67" s="27"/>
      <c r="BR67" s="118"/>
      <c r="BS67" s="23"/>
      <c r="BT67" s="27"/>
      <c r="BU67" s="118"/>
      <c r="BV67" s="23"/>
      <c r="BW67" s="23"/>
      <c r="BX67" s="118"/>
      <c r="BY67" s="23">
        <v>10181091.529999999</v>
      </c>
      <c r="BZ67" s="27">
        <v>10181024.779999999</v>
      </c>
      <c r="CA67" s="118"/>
      <c r="CB67" s="31"/>
      <c r="CC67" s="31"/>
      <c r="CD67" s="118"/>
      <c r="CE67" s="23"/>
      <c r="CF67" s="23"/>
      <c r="CG67" s="118"/>
      <c r="CH67" s="28"/>
      <c r="CI67" s="28"/>
      <c r="CJ67" s="118"/>
      <c r="CK67" s="23"/>
      <c r="CL67" s="27"/>
      <c r="CM67" s="118"/>
      <c r="CN67" s="23"/>
      <c r="CO67" s="27"/>
      <c r="CP67" s="118"/>
      <c r="CQ67" s="28"/>
      <c r="CR67" s="28"/>
      <c r="CS67" s="118"/>
      <c r="CT67" s="28"/>
      <c r="CU67" s="28"/>
      <c r="CV67" s="118"/>
      <c r="CW67" s="23"/>
      <c r="CX67" s="27"/>
      <c r="CY67" s="118"/>
      <c r="CZ67" s="28"/>
      <c r="DA67" s="28"/>
      <c r="DB67" s="118"/>
      <c r="DC67" s="23">
        <f>442979.65+899965.18+639900.83</f>
        <v>1982845.6600000001</v>
      </c>
      <c r="DD67" s="23">
        <v>1930111.56</v>
      </c>
      <c r="DE67" s="118"/>
      <c r="DF67" s="23"/>
      <c r="DG67" s="23"/>
      <c r="DH67" s="118"/>
      <c r="DI67" s="23"/>
      <c r="DJ67" s="27"/>
      <c r="DK67" s="118"/>
      <c r="DL67" s="27"/>
      <c r="DM67" s="27"/>
      <c r="DN67" s="140"/>
      <c r="DO67" s="27"/>
      <c r="DP67" s="27"/>
      <c r="DQ67" s="132"/>
      <c r="DR67" s="23"/>
      <c r="DS67" s="23"/>
      <c r="DT67" s="118"/>
      <c r="DU67" s="23">
        <v>5685430.3499999996</v>
      </c>
      <c r="DV67" s="27">
        <v>0</v>
      </c>
      <c r="DW67" s="118"/>
      <c r="DX67" s="23"/>
      <c r="DY67" s="27"/>
      <c r="DZ67" s="118"/>
      <c r="EA67" s="23"/>
      <c r="EB67" s="23"/>
      <c r="EC67" s="115"/>
      <c r="ED67" s="23"/>
      <c r="EE67" s="23"/>
      <c r="EF67" s="118"/>
      <c r="EG67" s="23"/>
      <c r="EH67" s="23"/>
      <c r="EI67" s="118"/>
      <c r="EJ67" s="23"/>
      <c r="EK67" s="27"/>
      <c r="EL67" s="118"/>
      <c r="EM67" s="27"/>
      <c r="EN67" s="27"/>
      <c r="EO67" s="118"/>
      <c r="EP67" s="23"/>
      <c r="EQ67" s="27"/>
      <c r="ER67" s="115"/>
      <c r="ES67" s="28"/>
      <c r="ET67" s="28"/>
      <c r="EU67" s="118"/>
      <c r="EV67" s="27"/>
      <c r="EW67" s="27"/>
      <c r="EX67" s="118"/>
      <c r="EY67" s="23"/>
      <c r="EZ67" s="23"/>
      <c r="FA67" s="118"/>
      <c r="FB67" s="23">
        <v>4256143</v>
      </c>
      <c r="FC67" s="27">
        <v>3191401</v>
      </c>
      <c r="FD67" s="118"/>
      <c r="FE67" s="23"/>
      <c r="FF67" s="23"/>
      <c r="FG67" s="115"/>
      <c r="FH67" s="23"/>
      <c r="FI67" s="23"/>
      <c r="FJ67" s="118"/>
      <c r="FK67" s="23"/>
      <c r="FL67" s="23"/>
      <c r="FM67" s="115"/>
      <c r="FN67" s="31"/>
      <c r="FO67" s="31"/>
      <c r="FP67" s="118"/>
      <c r="FQ67" s="23"/>
      <c r="FR67" s="23"/>
      <c r="FS67" s="115"/>
      <c r="FT67" s="23"/>
      <c r="FU67" s="23"/>
      <c r="FV67" s="115"/>
      <c r="FW67" s="23"/>
      <c r="FX67" s="23"/>
      <c r="FY67" s="115"/>
      <c r="FZ67" s="27"/>
      <c r="GA67" s="27"/>
      <c r="GB67" s="115"/>
      <c r="GC67" s="31"/>
      <c r="GD67" s="31"/>
      <c r="GE67" s="118"/>
      <c r="GF67" s="35"/>
      <c r="GG67" s="34"/>
      <c r="GH67" s="115"/>
      <c r="GI67" s="23"/>
      <c r="GJ67" s="23"/>
      <c r="GK67" s="115"/>
      <c r="GL67" s="31"/>
      <c r="GM67" s="31"/>
      <c r="GN67" s="118"/>
      <c r="GO67" s="23"/>
      <c r="GP67" s="23"/>
      <c r="GQ67" s="115"/>
      <c r="GR67" s="23"/>
      <c r="GS67" s="27"/>
      <c r="GT67" s="115"/>
      <c r="GU67" s="23"/>
      <c r="GV67" s="23"/>
      <c r="GW67" s="118"/>
      <c r="GX67" s="31"/>
      <c r="GY67" s="31"/>
      <c r="GZ67" s="118"/>
      <c r="HA67" s="23"/>
      <c r="HB67" s="27"/>
      <c r="HC67" s="137"/>
      <c r="HD67" s="33"/>
      <c r="HE67" s="33"/>
      <c r="HF67" s="121"/>
      <c r="HG67" s="32"/>
      <c r="HH67" s="32"/>
      <c r="HI67" s="118"/>
      <c r="HJ67" s="28"/>
      <c r="HK67" s="28"/>
      <c r="HL67" s="118"/>
      <c r="HM67" s="23"/>
      <c r="HN67" s="23"/>
      <c r="HO67" s="118"/>
      <c r="HP67" s="23"/>
      <c r="HQ67" s="23"/>
      <c r="HR67" s="115"/>
      <c r="HS67" s="23"/>
      <c r="HT67" s="23"/>
      <c r="HU67" s="118"/>
      <c r="HV67" s="31"/>
      <c r="HW67" s="31"/>
      <c r="HX67" s="118"/>
      <c r="HY67" s="31"/>
      <c r="HZ67" s="31"/>
      <c r="IA67" s="118"/>
      <c r="IB67" s="23"/>
      <c r="IC67" s="27"/>
      <c r="ID67" s="132"/>
      <c r="IE67" s="23"/>
      <c r="IF67" s="27"/>
      <c r="IG67" s="134"/>
      <c r="IH67" s="23"/>
      <c r="II67" s="23"/>
      <c r="IJ67" s="132"/>
      <c r="IK67" s="30">
        <f t="shared" si="16"/>
        <v>0</v>
      </c>
      <c r="IL67" s="30">
        <f t="shared" si="17"/>
        <v>0</v>
      </c>
      <c r="IM67" s="23"/>
      <c r="IN67" s="23"/>
      <c r="IO67" s="115"/>
      <c r="IP67" s="23"/>
      <c r="IQ67" s="27"/>
      <c r="IR67" s="115"/>
      <c r="IS67" s="23"/>
      <c r="IT67" s="27"/>
      <c r="IU67" s="115"/>
      <c r="IV67" s="23"/>
      <c r="IW67" s="23"/>
      <c r="IX67" s="115"/>
      <c r="IY67" s="23"/>
      <c r="IZ67" s="23"/>
      <c r="JA67" s="115"/>
      <c r="JB67" s="23"/>
      <c r="JC67" s="23"/>
      <c r="JD67" s="115"/>
      <c r="JE67" s="23"/>
      <c r="JF67" s="23"/>
      <c r="JG67" s="115"/>
      <c r="JH67" s="23"/>
      <c r="JI67" s="27"/>
      <c r="JJ67" s="115"/>
      <c r="JK67" s="23"/>
      <c r="JL67" s="23"/>
      <c r="JM67" s="115"/>
      <c r="JN67" s="23"/>
      <c r="JO67" s="23"/>
      <c r="JP67" s="115"/>
      <c r="JQ67" s="23"/>
      <c r="JR67" s="23"/>
      <c r="JS67" s="115"/>
      <c r="JT67" s="23"/>
      <c r="JU67" s="23"/>
      <c r="JV67" s="115"/>
      <c r="JW67" s="23"/>
      <c r="JX67" s="23"/>
      <c r="JY67" s="115"/>
      <c r="JZ67" s="23"/>
      <c r="KA67" s="27"/>
      <c r="KB67" s="115"/>
      <c r="KC67" s="23"/>
      <c r="KD67" s="23"/>
      <c r="KE67" s="115"/>
      <c r="KF67" s="23"/>
      <c r="KG67" s="23"/>
      <c r="KH67" s="115"/>
      <c r="KI67" s="29">
        <f t="shared" si="18"/>
        <v>0</v>
      </c>
      <c r="KJ67" s="29">
        <f t="shared" si="19"/>
        <v>0</v>
      </c>
      <c r="KK67" s="27"/>
      <c r="KL67" s="27"/>
      <c r="KM67" s="121"/>
      <c r="KN67" s="27"/>
      <c r="KO67" s="27"/>
      <c r="KP67" s="115"/>
      <c r="KQ67" s="28"/>
      <c r="KR67" s="28"/>
      <c r="KS67" s="118"/>
      <c r="KT67" s="27"/>
      <c r="KU67" s="27"/>
      <c r="KV67" s="121"/>
      <c r="KW67" s="26"/>
      <c r="KX67" s="26"/>
      <c r="KY67" s="121"/>
      <c r="KZ67" s="24"/>
      <c r="LA67" s="24"/>
      <c r="LB67" s="121"/>
      <c r="LC67" s="24"/>
      <c r="LD67" s="24"/>
      <c r="LE67" s="121"/>
      <c r="LF67" s="23"/>
      <c r="LG67" s="27"/>
      <c r="LH67" s="118"/>
      <c r="LI67" s="23"/>
      <c r="LJ67" s="27"/>
      <c r="LK67" s="121"/>
      <c r="LL67" s="25"/>
      <c r="LM67" s="25"/>
      <c r="LN67" s="121"/>
      <c r="LO67" s="27"/>
      <c r="LP67" s="27"/>
      <c r="LQ67" s="121"/>
      <c r="LR67" s="24"/>
      <c r="LS67" s="24"/>
      <c r="LT67" s="121"/>
      <c r="LU67" s="27"/>
      <c r="LV67" s="27"/>
      <c r="LW67" s="121"/>
      <c r="LX67" s="23"/>
      <c r="LY67" s="23"/>
      <c r="LZ67" s="130"/>
      <c r="MA67" s="9"/>
      <c r="MB67" s="9"/>
      <c r="MC67" s="9"/>
      <c r="MD67" s="7"/>
      <c r="ME67" s="7"/>
      <c r="MF67" s="9"/>
      <c r="MG67" s="9"/>
      <c r="MH67" s="9"/>
      <c r="MI67" s="9"/>
      <c r="MJ67" s="9"/>
      <c r="MK67" s="9"/>
      <c r="ML67" s="9"/>
      <c r="MM67" s="9"/>
      <c r="MN67" s="7"/>
      <c r="MO67" s="9"/>
      <c r="MP67" s="9"/>
      <c r="MQ67" s="9"/>
      <c r="MR67" s="7"/>
      <c r="MS67" s="9"/>
      <c r="MT67" s="7"/>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3"/>
      <c r="PY67" s="3"/>
      <c r="PZ67" s="3"/>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row>
    <row r="68" spans="1:743" x14ac:dyDescent="0.25">
      <c r="A68" s="46" t="s">
        <v>85</v>
      </c>
      <c r="B68" s="29">
        <f t="shared" si="10"/>
        <v>5976055.0699999994</v>
      </c>
      <c r="C68" s="29">
        <f t="shared" si="11"/>
        <v>4437685.0599999996</v>
      </c>
      <c r="D68" s="21">
        <f t="shared" si="12"/>
        <v>4736328.0199999996</v>
      </c>
      <c r="E68" s="21">
        <f t="shared" si="13"/>
        <v>3552249.02</v>
      </c>
      <c r="F68" s="23">
        <v>4342900</v>
      </c>
      <c r="G68" s="40">
        <v>3257176</v>
      </c>
      <c r="H68" s="118"/>
      <c r="I68" s="23">
        <v>393428.02</v>
      </c>
      <c r="J68" s="49">
        <v>295073.02</v>
      </c>
      <c r="K68" s="118"/>
      <c r="L68" s="49"/>
      <c r="M68" s="49"/>
      <c r="N68" s="147"/>
      <c r="O68" s="29">
        <f t="shared" si="14"/>
        <v>1124327.05</v>
      </c>
      <c r="P68" s="29">
        <f t="shared" si="15"/>
        <v>815830.48</v>
      </c>
      <c r="Q68" s="23"/>
      <c r="R68" s="23"/>
      <c r="S68" s="118"/>
      <c r="T68" s="23"/>
      <c r="U68" s="23"/>
      <c r="V68" s="118"/>
      <c r="W68" s="23"/>
      <c r="X68" s="23"/>
      <c r="Y68" s="118"/>
      <c r="Z68" s="23"/>
      <c r="AA68" s="23"/>
      <c r="AB68" s="118"/>
      <c r="AC68" s="28"/>
      <c r="AD68" s="28"/>
      <c r="AE68" s="121"/>
      <c r="AF68" s="23"/>
      <c r="AG68" s="23"/>
      <c r="AH68" s="118"/>
      <c r="AI68" s="23"/>
      <c r="AJ68" s="23"/>
      <c r="AK68" s="118"/>
      <c r="AL68" s="23"/>
      <c r="AM68" s="23"/>
      <c r="AN68" s="118"/>
      <c r="AO68" s="23"/>
      <c r="AP68" s="27"/>
      <c r="AQ68" s="118"/>
      <c r="AR68" s="28"/>
      <c r="AS68" s="28"/>
      <c r="AT68" s="118"/>
      <c r="AU68" s="28"/>
      <c r="AV68" s="28"/>
      <c r="AW68" s="118"/>
      <c r="AX68" s="28"/>
      <c r="AY68" s="28"/>
      <c r="AZ68" s="118"/>
      <c r="BA68" s="23"/>
      <c r="BB68" s="23"/>
      <c r="BC68" s="118"/>
      <c r="BD68" s="23"/>
      <c r="BE68" s="23"/>
      <c r="BF68" s="118"/>
      <c r="BG68" s="23"/>
      <c r="BH68" s="23"/>
      <c r="BI68" s="118"/>
      <c r="BJ68" s="38"/>
      <c r="BK68" s="23"/>
      <c r="BL68" s="118"/>
      <c r="BM68" s="23"/>
      <c r="BN68" s="27"/>
      <c r="BO68" s="118"/>
      <c r="BP68" s="23"/>
      <c r="BQ68" s="27"/>
      <c r="BR68" s="118"/>
      <c r="BS68" s="23"/>
      <c r="BT68" s="27"/>
      <c r="BU68" s="118"/>
      <c r="BV68" s="23"/>
      <c r="BW68" s="23"/>
      <c r="BX68" s="118"/>
      <c r="BY68" s="23"/>
      <c r="BZ68" s="27"/>
      <c r="CA68" s="118"/>
      <c r="CB68" s="31"/>
      <c r="CC68" s="31"/>
      <c r="CD68" s="118"/>
      <c r="CE68" s="23"/>
      <c r="CF68" s="23"/>
      <c r="CG68" s="118"/>
      <c r="CH68" s="28">
        <v>68310</v>
      </c>
      <c r="CI68" s="28">
        <v>0</v>
      </c>
      <c r="CJ68" s="118"/>
      <c r="CK68" s="23"/>
      <c r="CL68" s="27"/>
      <c r="CM68" s="118"/>
      <c r="CN68" s="23"/>
      <c r="CO68" s="27"/>
      <c r="CP68" s="118"/>
      <c r="CQ68" s="28"/>
      <c r="CR68" s="28"/>
      <c r="CS68" s="118"/>
      <c r="CT68" s="28"/>
      <c r="CU68" s="28"/>
      <c r="CV68" s="118"/>
      <c r="CW68" s="23"/>
      <c r="CX68" s="27"/>
      <c r="CY68" s="118"/>
      <c r="CZ68" s="28"/>
      <c r="DA68" s="28"/>
      <c r="DB68" s="118"/>
      <c r="DC68" s="23">
        <v>793928.05</v>
      </c>
      <c r="DD68" s="23">
        <v>619263.73</v>
      </c>
      <c r="DE68" s="118"/>
      <c r="DF68" s="23"/>
      <c r="DG68" s="23"/>
      <c r="DH68" s="118"/>
      <c r="DI68" s="23"/>
      <c r="DJ68" s="27"/>
      <c r="DK68" s="118"/>
      <c r="DL68" s="27"/>
      <c r="DM68" s="27"/>
      <c r="DN68" s="140"/>
      <c r="DO68" s="27"/>
      <c r="DP68" s="27"/>
      <c r="DQ68" s="132"/>
      <c r="DR68" s="23"/>
      <c r="DS68" s="23"/>
      <c r="DT68" s="118"/>
      <c r="DU68" s="23"/>
      <c r="DV68" s="27"/>
      <c r="DW68" s="118"/>
      <c r="DX68" s="23"/>
      <c r="DY68" s="27"/>
      <c r="DZ68" s="118"/>
      <c r="EA68" s="23"/>
      <c r="EB68" s="23"/>
      <c r="EC68" s="115"/>
      <c r="ED68" s="23"/>
      <c r="EE68" s="23"/>
      <c r="EF68" s="118"/>
      <c r="EG68" s="23"/>
      <c r="EH68" s="23"/>
      <c r="EI68" s="118"/>
      <c r="EJ68" s="23"/>
      <c r="EK68" s="27"/>
      <c r="EL68" s="118"/>
      <c r="EM68" s="27"/>
      <c r="EN68" s="27"/>
      <c r="EO68" s="118"/>
      <c r="EP68" s="23"/>
      <c r="EQ68" s="27"/>
      <c r="ER68" s="115"/>
      <c r="ES68" s="28"/>
      <c r="ET68" s="28"/>
      <c r="EU68" s="118"/>
      <c r="EV68" s="27"/>
      <c r="EW68" s="27"/>
      <c r="EX68" s="118"/>
      <c r="EY68" s="23"/>
      <c r="EZ68" s="23"/>
      <c r="FA68" s="118"/>
      <c r="FB68" s="23">
        <v>262089</v>
      </c>
      <c r="FC68" s="27">
        <v>196566.75</v>
      </c>
      <c r="FD68" s="118"/>
      <c r="FE68" s="23"/>
      <c r="FF68" s="23"/>
      <c r="FG68" s="115"/>
      <c r="FH68" s="23"/>
      <c r="FI68" s="23"/>
      <c r="FJ68" s="118"/>
      <c r="FK68" s="23"/>
      <c r="FL68" s="23"/>
      <c r="FM68" s="115"/>
      <c r="FN68" s="31"/>
      <c r="FO68" s="31"/>
      <c r="FP68" s="118"/>
      <c r="FQ68" s="23"/>
      <c r="FR68" s="23"/>
      <c r="FS68" s="115"/>
      <c r="FT68" s="23"/>
      <c r="FU68" s="23"/>
      <c r="FV68" s="115"/>
      <c r="FW68" s="23"/>
      <c r="FX68" s="23"/>
      <c r="FY68" s="115"/>
      <c r="FZ68" s="27"/>
      <c r="GA68" s="27"/>
      <c r="GB68" s="115"/>
      <c r="GC68" s="31"/>
      <c r="GD68" s="31"/>
      <c r="GE68" s="118"/>
      <c r="GF68" s="35"/>
      <c r="GG68" s="34"/>
      <c r="GH68" s="115"/>
      <c r="GI68" s="23"/>
      <c r="GJ68" s="23"/>
      <c r="GK68" s="115"/>
      <c r="GL68" s="31"/>
      <c r="GM68" s="31"/>
      <c r="GN68" s="118"/>
      <c r="GO68" s="23"/>
      <c r="GP68" s="23"/>
      <c r="GQ68" s="115"/>
      <c r="GR68" s="23"/>
      <c r="GS68" s="27"/>
      <c r="GT68" s="115"/>
      <c r="GU68" s="23"/>
      <c r="GV68" s="23"/>
      <c r="GW68" s="118"/>
      <c r="GX68" s="31"/>
      <c r="GY68" s="31"/>
      <c r="GZ68" s="118"/>
      <c r="HA68" s="23"/>
      <c r="HB68" s="27"/>
      <c r="HC68" s="137"/>
      <c r="HD68" s="33"/>
      <c r="HE68" s="33"/>
      <c r="HF68" s="121"/>
      <c r="HG68" s="32"/>
      <c r="HH68" s="32"/>
      <c r="HI68" s="118"/>
      <c r="HJ68" s="28"/>
      <c r="HK68" s="28"/>
      <c r="HL68" s="118"/>
      <c r="HM68" s="23"/>
      <c r="HN68" s="23"/>
      <c r="HO68" s="118"/>
      <c r="HP68" s="23"/>
      <c r="HQ68" s="23"/>
      <c r="HR68" s="115"/>
      <c r="HS68" s="23"/>
      <c r="HT68" s="23"/>
      <c r="HU68" s="118"/>
      <c r="HV68" s="31"/>
      <c r="HW68" s="31"/>
      <c r="HX68" s="118"/>
      <c r="HY68" s="31"/>
      <c r="HZ68" s="31"/>
      <c r="IA68" s="118"/>
      <c r="IB68" s="23"/>
      <c r="IC68" s="27"/>
      <c r="ID68" s="132"/>
      <c r="IE68" s="23"/>
      <c r="IF68" s="27"/>
      <c r="IG68" s="134"/>
      <c r="IH68" s="23"/>
      <c r="II68" s="23"/>
      <c r="IJ68" s="132"/>
      <c r="IK68" s="30">
        <f t="shared" si="16"/>
        <v>115400</v>
      </c>
      <c r="IL68" s="30">
        <f t="shared" si="17"/>
        <v>69605.56</v>
      </c>
      <c r="IM68" s="23"/>
      <c r="IN68" s="23"/>
      <c r="IO68" s="115"/>
      <c r="IP68" s="23"/>
      <c r="IQ68" s="27"/>
      <c r="IR68" s="115"/>
      <c r="IS68" s="23"/>
      <c r="IT68" s="27"/>
      <c r="IU68" s="115"/>
      <c r="IV68" s="23"/>
      <c r="IW68" s="23"/>
      <c r="IX68" s="115"/>
      <c r="IY68" s="23"/>
      <c r="IZ68" s="23"/>
      <c r="JA68" s="115"/>
      <c r="JB68" s="23"/>
      <c r="JC68" s="23"/>
      <c r="JD68" s="115"/>
      <c r="JE68" s="23"/>
      <c r="JF68" s="23"/>
      <c r="JG68" s="115"/>
      <c r="JH68" s="23"/>
      <c r="JI68" s="27"/>
      <c r="JJ68" s="115"/>
      <c r="JK68" s="23"/>
      <c r="JL68" s="23"/>
      <c r="JM68" s="115"/>
      <c r="JN68" s="23"/>
      <c r="JO68" s="23"/>
      <c r="JP68" s="115"/>
      <c r="JQ68" s="23"/>
      <c r="JR68" s="23"/>
      <c r="JS68" s="115"/>
      <c r="JT68" s="23"/>
      <c r="JU68" s="23"/>
      <c r="JV68" s="115"/>
      <c r="JW68" s="23"/>
      <c r="JX68" s="23"/>
      <c r="JY68" s="115"/>
      <c r="JZ68" s="23"/>
      <c r="KA68" s="27"/>
      <c r="KB68" s="115"/>
      <c r="KC68" s="23">
        <v>115400</v>
      </c>
      <c r="KD68" s="23">
        <v>69605.56</v>
      </c>
      <c r="KE68" s="115"/>
      <c r="KF68" s="23"/>
      <c r="KG68" s="23"/>
      <c r="KH68" s="115"/>
      <c r="KI68" s="29">
        <f t="shared" si="18"/>
        <v>0</v>
      </c>
      <c r="KJ68" s="29">
        <f t="shared" si="19"/>
        <v>0</v>
      </c>
      <c r="KK68" s="27"/>
      <c r="KL68" s="27"/>
      <c r="KM68" s="121"/>
      <c r="KN68" s="27"/>
      <c r="KO68" s="27"/>
      <c r="KP68" s="115"/>
      <c r="KQ68" s="28"/>
      <c r="KR68" s="28"/>
      <c r="KS68" s="118"/>
      <c r="KT68" s="27"/>
      <c r="KU68" s="27"/>
      <c r="KV68" s="121"/>
      <c r="KW68" s="26"/>
      <c r="KX68" s="26"/>
      <c r="KY68" s="121"/>
      <c r="KZ68" s="24"/>
      <c r="LA68" s="24"/>
      <c r="LB68" s="121"/>
      <c r="LC68" s="24"/>
      <c r="LD68" s="24"/>
      <c r="LE68" s="121"/>
      <c r="LF68" s="23"/>
      <c r="LG68" s="27"/>
      <c r="LH68" s="118"/>
      <c r="LI68" s="23"/>
      <c r="LJ68" s="27"/>
      <c r="LK68" s="121"/>
      <c r="LL68" s="25"/>
      <c r="LM68" s="25"/>
      <c r="LN68" s="121"/>
      <c r="LO68" s="27"/>
      <c r="LP68" s="27"/>
      <c r="LQ68" s="121"/>
      <c r="LR68" s="24"/>
      <c r="LS68" s="24"/>
      <c r="LT68" s="121"/>
      <c r="LU68" s="27"/>
      <c r="LV68" s="27"/>
      <c r="LW68" s="121"/>
      <c r="LX68" s="23"/>
      <c r="LY68" s="23"/>
      <c r="LZ68" s="130"/>
      <c r="MA68" s="9"/>
      <c r="MB68" s="9"/>
      <c r="MC68" s="9"/>
      <c r="MD68" s="7"/>
      <c r="ME68" s="7"/>
      <c r="MF68" s="9"/>
      <c r="MG68" s="9"/>
      <c r="MH68" s="9"/>
      <c r="MI68" s="9"/>
      <c r="MJ68" s="9"/>
      <c r="MK68" s="9"/>
      <c r="ML68" s="9"/>
      <c r="MM68" s="9"/>
      <c r="MN68" s="7"/>
      <c r="MO68" s="9"/>
      <c r="MP68" s="9"/>
      <c r="MQ68" s="9"/>
      <c r="MR68" s="7"/>
      <c r="MS68" s="9"/>
      <c r="MT68" s="7"/>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3"/>
      <c r="PY68" s="3"/>
      <c r="PZ68" s="3"/>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row>
    <row r="69" spans="1:743" x14ac:dyDescent="0.25">
      <c r="A69" s="46" t="s">
        <v>84</v>
      </c>
      <c r="B69" s="29">
        <f t="shared" si="10"/>
        <v>12353248.43</v>
      </c>
      <c r="C69" s="29">
        <f t="shared" si="11"/>
        <v>9495761.8699999992</v>
      </c>
      <c r="D69" s="21">
        <f t="shared" si="12"/>
        <v>10466414.93</v>
      </c>
      <c r="E69" s="21">
        <f t="shared" si="13"/>
        <v>7849814.9299999997</v>
      </c>
      <c r="F69" s="23">
        <v>9433000</v>
      </c>
      <c r="G69" s="40">
        <v>7074751</v>
      </c>
      <c r="H69" s="118"/>
      <c r="I69" s="23">
        <v>1033414.93</v>
      </c>
      <c r="J69" s="49">
        <v>775063.93</v>
      </c>
      <c r="K69" s="118"/>
      <c r="L69" s="49"/>
      <c r="M69" s="49"/>
      <c r="N69" s="147"/>
      <c r="O69" s="29">
        <f t="shared" si="14"/>
        <v>1598233.5</v>
      </c>
      <c r="P69" s="29">
        <f t="shared" si="15"/>
        <v>1447028.5</v>
      </c>
      <c r="Q69" s="23"/>
      <c r="R69" s="23"/>
      <c r="S69" s="118"/>
      <c r="T69" s="23"/>
      <c r="U69" s="23"/>
      <c r="V69" s="118"/>
      <c r="W69" s="23"/>
      <c r="X69" s="23"/>
      <c r="Y69" s="118"/>
      <c r="Z69" s="23"/>
      <c r="AA69" s="23"/>
      <c r="AB69" s="118"/>
      <c r="AC69" s="28"/>
      <c r="AD69" s="28"/>
      <c r="AE69" s="121"/>
      <c r="AF69" s="23"/>
      <c r="AG69" s="23"/>
      <c r="AH69" s="118"/>
      <c r="AI69" s="23"/>
      <c r="AJ69" s="23"/>
      <c r="AK69" s="118"/>
      <c r="AL69" s="23"/>
      <c r="AM69" s="23"/>
      <c r="AN69" s="118"/>
      <c r="AO69" s="23"/>
      <c r="AP69" s="27"/>
      <c r="AQ69" s="118"/>
      <c r="AR69" s="28"/>
      <c r="AS69" s="28"/>
      <c r="AT69" s="118"/>
      <c r="AU69" s="28"/>
      <c r="AV69" s="28"/>
      <c r="AW69" s="118"/>
      <c r="AX69" s="28"/>
      <c r="AY69" s="28"/>
      <c r="AZ69" s="118"/>
      <c r="BA69" s="23"/>
      <c r="BB69" s="23"/>
      <c r="BC69" s="118"/>
      <c r="BD69" s="23"/>
      <c r="BE69" s="23"/>
      <c r="BF69" s="118"/>
      <c r="BG69" s="23"/>
      <c r="BH69" s="23"/>
      <c r="BI69" s="118"/>
      <c r="BJ69" s="38"/>
      <c r="BK69" s="23"/>
      <c r="BL69" s="118"/>
      <c r="BM69" s="23"/>
      <c r="BN69" s="27"/>
      <c r="BO69" s="118"/>
      <c r="BP69" s="23"/>
      <c r="BQ69" s="27"/>
      <c r="BR69" s="118"/>
      <c r="BS69" s="23"/>
      <c r="BT69" s="27"/>
      <c r="BU69" s="118"/>
      <c r="BV69" s="23"/>
      <c r="BW69" s="23"/>
      <c r="BX69" s="118"/>
      <c r="BY69" s="23"/>
      <c r="BZ69" s="27"/>
      <c r="CA69" s="118"/>
      <c r="CB69" s="31"/>
      <c r="CC69" s="31"/>
      <c r="CD69" s="118"/>
      <c r="CE69" s="23"/>
      <c r="CF69" s="23"/>
      <c r="CG69" s="118"/>
      <c r="CH69" s="28"/>
      <c r="CI69" s="28"/>
      <c r="CJ69" s="118"/>
      <c r="CK69" s="23"/>
      <c r="CL69" s="27"/>
      <c r="CM69" s="118"/>
      <c r="CN69" s="23"/>
      <c r="CO69" s="27"/>
      <c r="CP69" s="118"/>
      <c r="CQ69" s="28"/>
      <c r="CR69" s="28"/>
      <c r="CS69" s="118"/>
      <c r="CT69" s="28"/>
      <c r="CU69" s="28"/>
      <c r="CV69" s="118"/>
      <c r="CW69" s="23"/>
      <c r="CX69" s="27"/>
      <c r="CY69" s="118"/>
      <c r="CZ69" s="28"/>
      <c r="DA69" s="28"/>
      <c r="DB69" s="118"/>
      <c r="DC69" s="23">
        <f>496706.75+496706.75</f>
        <v>993413.5</v>
      </c>
      <c r="DD69" s="23">
        <v>993413.5</v>
      </c>
      <c r="DE69" s="118"/>
      <c r="DF69" s="23"/>
      <c r="DG69" s="23"/>
      <c r="DH69" s="118"/>
      <c r="DI69" s="23"/>
      <c r="DJ69" s="27"/>
      <c r="DK69" s="118"/>
      <c r="DL69" s="27"/>
      <c r="DM69" s="27"/>
      <c r="DN69" s="140"/>
      <c r="DO69" s="27"/>
      <c r="DP69" s="27"/>
      <c r="DQ69" s="132"/>
      <c r="DR69" s="23"/>
      <c r="DS69" s="23"/>
      <c r="DT69" s="118"/>
      <c r="DU69" s="23"/>
      <c r="DV69" s="27"/>
      <c r="DW69" s="118"/>
      <c r="DX69" s="23"/>
      <c r="DY69" s="27"/>
      <c r="DZ69" s="118"/>
      <c r="EA69" s="23"/>
      <c r="EB69" s="23"/>
      <c r="EC69" s="115"/>
      <c r="ED69" s="23"/>
      <c r="EE69" s="23"/>
      <c r="EF69" s="118"/>
      <c r="EG69" s="23"/>
      <c r="EH69" s="23"/>
      <c r="EI69" s="118"/>
      <c r="EJ69" s="23"/>
      <c r="EK69" s="27"/>
      <c r="EL69" s="118"/>
      <c r="EM69" s="27"/>
      <c r="EN69" s="27"/>
      <c r="EO69" s="118"/>
      <c r="EP69" s="23"/>
      <c r="EQ69" s="27"/>
      <c r="ER69" s="115"/>
      <c r="ES69" s="28"/>
      <c r="ET69" s="28"/>
      <c r="EU69" s="118"/>
      <c r="EV69" s="27"/>
      <c r="EW69" s="27"/>
      <c r="EX69" s="118"/>
      <c r="EY69" s="23"/>
      <c r="EZ69" s="23"/>
      <c r="FA69" s="118"/>
      <c r="FB69" s="23">
        <v>604820</v>
      </c>
      <c r="FC69" s="27">
        <v>453615</v>
      </c>
      <c r="FD69" s="118"/>
      <c r="FE69" s="23"/>
      <c r="FF69" s="23"/>
      <c r="FG69" s="115"/>
      <c r="FH69" s="23"/>
      <c r="FI69" s="23"/>
      <c r="FJ69" s="118"/>
      <c r="FK69" s="23"/>
      <c r="FL69" s="23"/>
      <c r="FM69" s="115"/>
      <c r="FN69" s="31"/>
      <c r="FO69" s="31"/>
      <c r="FP69" s="118"/>
      <c r="FQ69" s="23"/>
      <c r="FR69" s="23"/>
      <c r="FS69" s="115"/>
      <c r="FT69" s="23"/>
      <c r="FU69" s="23"/>
      <c r="FV69" s="115"/>
      <c r="FW69" s="23"/>
      <c r="FX69" s="23"/>
      <c r="FY69" s="115"/>
      <c r="FZ69" s="27"/>
      <c r="GA69" s="27"/>
      <c r="GB69" s="115"/>
      <c r="GC69" s="31"/>
      <c r="GD69" s="31"/>
      <c r="GE69" s="118"/>
      <c r="GF69" s="35"/>
      <c r="GG69" s="34"/>
      <c r="GH69" s="115"/>
      <c r="GI69" s="23"/>
      <c r="GJ69" s="23"/>
      <c r="GK69" s="115"/>
      <c r="GL69" s="31"/>
      <c r="GM69" s="31"/>
      <c r="GN69" s="118"/>
      <c r="GO69" s="23"/>
      <c r="GP69" s="23"/>
      <c r="GQ69" s="115"/>
      <c r="GR69" s="23"/>
      <c r="GS69" s="27"/>
      <c r="GT69" s="115"/>
      <c r="GU69" s="23"/>
      <c r="GV69" s="23"/>
      <c r="GW69" s="118"/>
      <c r="GX69" s="31"/>
      <c r="GY69" s="31"/>
      <c r="GZ69" s="118"/>
      <c r="HA69" s="23"/>
      <c r="HB69" s="27"/>
      <c r="HC69" s="137"/>
      <c r="HD69" s="33"/>
      <c r="HE69" s="33"/>
      <c r="HF69" s="121"/>
      <c r="HG69" s="32"/>
      <c r="HH69" s="32"/>
      <c r="HI69" s="118"/>
      <c r="HJ69" s="28"/>
      <c r="HK69" s="28"/>
      <c r="HL69" s="118"/>
      <c r="HM69" s="23"/>
      <c r="HN69" s="23"/>
      <c r="HO69" s="118"/>
      <c r="HP69" s="23"/>
      <c r="HQ69" s="23"/>
      <c r="HR69" s="115"/>
      <c r="HS69" s="23"/>
      <c r="HT69" s="23"/>
      <c r="HU69" s="118"/>
      <c r="HV69" s="31"/>
      <c r="HW69" s="31"/>
      <c r="HX69" s="118"/>
      <c r="HY69" s="31"/>
      <c r="HZ69" s="31"/>
      <c r="IA69" s="118"/>
      <c r="IB69" s="23"/>
      <c r="IC69" s="27"/>
      <c r="ID69" s="132"/>
      <c r="IE69" s="23"/>
      <c r="IF69" s="27"/>
      <c r="IG69" s="134"/>
      <c r="IH69" s="23"/>
      <c r="II69" s="23"/>
      <c r="IJ69" s="132"/>
      <c r="IK69" s="30">
        <f t="shared" si="16"/>
        <v>288600</v>
      </c>
      <c r="IL69" s="30">
        <f t="shared" si="17"/>
        <v>198918.44</v>
      </c>
      <c r="IM69" s="23"/>
      <c r="IN69" s="23"/>
      <c r="IO69" s="115"/>
      <c r="IP69" s="23"/>
      <c r="IQ69" s="27"/>
      <c r="IR69" s="115"/>
      <c r="IS69" s="23"/>
      <c r="IT69" s="27"/>
      <c r="IU69" s="115"/>
      <c r="IV69" s="23"/>
      <c r="IW69" s="23"/>
      <c r="IX69" s="115"/>
      <c r="IY69" s="23"/>
      <c r="IZ69" s="23"/>
      <c r="JA69" s="115"/>
      <c r="JB69" s="23"/>
      <c r="JC69" s="23"/>
      <c r="JD69" s="115"/>
      <c r="JE69" s="23"/>
      <c r="JF69" s="23"/>
      <c r="JG69" s="115"/>
      <c r="JH69" s="23"/>
      <c r="JI69" s="27"/>
      <c r="JJ69" s="115"/>
      <c r="JK69" s="23"/>
      <c r="JL69" s="23"/>
      <c r="JM69" s="115"/>
      <c r="JN69" s="23"/>
      <c r="JO69" s="23"/>
      <c r="JP69" s="115"/>
      <c r="JQ69" s="23"/>
      <c r="JR69" s="23"/>
      <c r="JS69" s="115"/>
      <c r="JT69" s="23"/>
      <c r="JU69" s="23"/>
      <c r="JV69" s="115"/>
      <c r="JW69" s="23"/>
      <c r="JX69" s="23"/>
      <c r="JY69" s="115"/>
      <c r="JZ69" s="23"/>
      <c r="KA69" s="27"/>
      <c r="KB69" s="115"/>
      <c r="KC69" s="23">
        <v>288600</v>
      </c>
      <c r="KD69" s="23">
        <v>198918.44</v>
      </c>
      <c r="KE69" s="115"/>
      <c r="KF69" s="23"/>
      <c r="KG69" s="23"/>
      <c r="KH69" s="115"/>
      <c r="KI69" s="29">
        <f t="shared" si="18"/>
        <v>0</v>
      </c>
      <c r="KJ69" s="29">
        <f t="shared" si="19"/>
        <v>0</v>
      </c>
      <c r="KK69" s="27"/>
      <c r="KL69" s="27"/>
      <c r="KM69" s="121"/>
      <c r="KN69" s="27"/>
      <c r="KO69" s="27"/>
      <c r="KP69" s="115"/>
      <c r="KQ69" s="28"/>
      <c r="KR69" s="28"/>
      <c r="KS69" s="118"/>
      <c r="KT69" s="27"/>
      <c r="KU69" s="27"/>
      <c r="KV69" s="121"/>
      <c r="KW69" s="26"/>
      <c r="KX69" s="26"/>
      <c r="KY69" s="121"/>
      <c r="KZ69" s="24"/>
      <c r="LA69" s="24"/>
      <c r="LB69" s="121"/>
      <c r="LC69" s="24"/>
      <c r="LD69" s="24"/>
      <c r="LE69" s="121"/>
      <c r="LF69" s="23"/>
      <c r="LG69" s="27"/>
      <c r="LH69" s="118"/>
      <c r="LI69" s="23"/>
      <c r="LJ69" s="27"/>
      <c r="LK69" s="121"/>
      <c r="LL69" s="25"/>
      <c r="LM69" s="25"/>
      <c r="LN69" s="121"/>
      <c r="LO69" s="27"/>
      <c r="LP69" s="27"/>
      <c r="LQ69" s="121"/>
      <c r="LR69" s="24"/>
      <c r="LS69" s="24"/>
      <c r="LT69" s="121"/>
      <c r="LU69" s="27"/>
      <c r="LV69" s="27"/>
      <c r="LW69" s="121"/>
      <c r="LX69" s="23"/>
      <c r="LY69" s="23"/>
      <c r="LZ69" s="130"/>
      <c r="MA69" s="9"/>
      <c r="MB69" s="9"/>
      <c r="MC69" s="9"/>
      <c r="MD69" s="7"/>
      <c r="ME69" s="7"/>
      <c r="MF69" s="9"/>
      <c r="MG69" s="9"/>
      <c r="MH69" s="9"/>
      <c r="MI69" s="9"/>
      <c r="MJ69" s="9"/>
      <c r="MK69" s="9"/>
      <c r="ML69" s="9"/>
      <c r="MM69" s="9"/>
      <c r="MN69" s="7"/>
      <c r="MO69" s="9"/>
      <c r="MP69" s="9"/>
      <c r="MQ69" s="9"/>
      <c r="MR69" s="7"/>
      <c r="MS69" s="9"/>
      <c r="MT69" s="7"/>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3"/>
      <c r="PY69" s="3"/>
      <c r="PZ69" s="3"/>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row>
    <row r="70" spans="1:743" x14ac:dyDescent="0.25">
      <c r="A70" s="46" t="s">
        <v>83</v>
      </c>
      <c r="B70" s="29">
        <f t="shared" si="10"/>
        <v>4784561.5299999993</v>
      </c>
      <c r="C70" s="29">
        <f t="shared" si="11"/>
        <v>3808605.3299999996</v>
      </c>
      <c r="D70" s="21">
        <f t="shared" si="12"/>
        <v>3532555.38</v>
      </c>
      <c r="E70" s="21">
        <f t="shared" si="13"/>
        <v>2649418.38</v>
      </c>
      <c r="F70" s="23">
        <v>3121800</v>
      </c>
      <c r="G70" s="40">
        <v>2341350</v>
      </c>
      <c r="H70" s="118"/>
      <c r="I70" s="23">
        <v>410755.38</v>
      </c>
      <c r="J70" s="49">
        <v>308068.38</v>
      </c>
      <c r="K70" s="118"/>
      <c r="L70" s="49"/>
      <c r="M70" s="49"/>
      <c r="N70" s="147"/>
      <c r="O70" s="29">
        <f t="shared" si="14"/>
        <v>1136606.1499999999</v>
      </c>
      <c r="P70" s="29">
        <f t="shared" si="15"/>
        <v>1086205.1499999999</v>
      </c>
      <c r="Q70" s="23"/>
      <c r="R70" s="23"/>
      <c r="S70" s="118"/>
      <c r="T70" s="23"/>
      <c r="U70" s="23"/>
      <c r="V70" s="118"/>
      <c r="W70" s="23"/>
      <c r="X70" s="23"/>
      <c r="Y70" s="118"/>
      <c r="Z70" s="23"/>
      <c r="AA70" s="23"/>
      <c r="AB70" s="118"/>
      <c r="AC70" s="28"/>
      <c r="AD70" s="28"/>
      <c r="AE70" s="121"/>
      <c r="AF70" s="23"/>
      <c r="AG70" s="23"/>
      <c r="AH70" s="118"/>
      <c r="AI70" s="23"/>
      <c r="AJ70" s="23"/>
      <c r="AK70" s="118"/>
      <c r="AL70" s="23"/>
      <c r="AM70" s="23"/>
      <c r="AN70" s="118"/>
      <c r="AO70" s="23"/>
      <c r="AP70" s="27"/>
      <c r="AQ70" s="118"/>
      <c r="AR70" s="28"/>
      <c r="AS70" s="28"/>
      <c r="AT70" s="118"/>
      <c r="AU70" s="28"/>
      <c r="AV70" s="28"/>
      <c r="AW70" s="118"/>
      <c r="AX70" s="28"/>
      <c r="AY70" s="28"/>
      <c r="AZ70" s="118"/>
      <c r="BA70" s="23"/>
      <c r="BB70" s="23"/>
      <c r="BC70" s="118"/>
      <c r="BD70" s="23"/>
      <c r="BE70" s="23"/>
      <c r="BF70" s="118"/>
      <c r="BG70" s="23"/>
      <c r="BH70" s="23"/>
      <c r="BI70" s="118"/>
      <c r="BJ70" s="38"/>
      <c r="BK70" s="23"/>
      <c r="BL70" s="118"/>
      <c r="BM70" s="23"/>
      <c r="BN70" s="27"/>
      <c r="BO70" s="118"/>
      <c r="BP70" s="23"/>
      <c r="BQ70" s="27"/>
      <c r="BR70" s="118"/>
      <c r="BS70" s="23"/>
      <c r="BT70" s="27"/>
      <c r="BU70" s="118"/>
      <c r="BV70" s="23"/>
      <c r="BW70" s="23"/>
      <c r="BX70" s="118"/>
      <c r="BY70" s="23"/>
      <c r="BZ70" s="27"/>
      <c r="CA70" s="118"/>
      <c r="CB70" s="31"/>
      <c r="CC70" s="31"/>
      <c r="CD70" s="118"/>
      <c r="CE70" s="23"/>
      <c r="CF70" s="23"/>
      <c r="CG70" s="118"/>
      <c r="CH70" s="28"/>
      <c r="CI70" s="28"/>
      <c r="CJ70" s="118"/>
      <c r="CK70" s="23"/>
      <c r="CL70" s="27"/>
      <c r="CM70" s="118"/>
      <c r="CN70" s="23"/>
      <c r="CO70" s="27"/>
      <c r="CP70" s="118"/>
      <c r="CQ70" s="28"/>
      <c r="CR70" s="28"/>
      <c r="CS70" s="118"/>
      <c r="CT70" s="28"/>
      <c r="CU70" s="28"/>
      <c r="CV70" s="118"/>
      <c r="CW70" s="23"/>
      <c r="CX70" s="27"/>
      <c r="CY70" s="118"/>
      <c r="CZ70" s="28"/>
      <c r="DA70" s="28"/>
      <c r="DB70" s="118"/>
      <c r="DC70" s="23">
        <f>425000+509999.15</f>
        <v>934999.15</v>
      </c>
      <c r="DD70" s="23">
        <v>934999.15</v>
      </c>
      <c r="DE70" s="118"/>
      <c r="DF70" s="23"/>
      <c r="DG70" s="23"/>
      <c r="DH70" s="118"/>
      <c r="DI70" s="23"/>
      <c r="DJ70" s="27"/>
      <c r="DK70" s="118"/>
      <c r="DL70" s="27"/>
      <c r="DM70" s="27"/>
      <c r="DN70" s="140"/>
      <c r="DO70" s="27"/>
      <c r="DP70" s="27"/>
      <c r="DQ70" s="132"/>
      <c r="DR70" s="23"/>
      <c r="DS70" s="23"/>
      <c r="DT70" s="118"/>
      <c r="DU70" s="23"/>
      <c r="DV70" s="27"/>
      <c r="DW70" s="118"/>
      <c r="DX70" s="23"/>
      <c r="DY70" s="27"/>
      <c r="DZ70" s="118"/>
      <c r="EA70" s="23"/>
      <c r="EB70" s="23"/>
      <c r="EC70" s="115"/>
      <c r="ED70" s="23"/>
      <c r="EE70" s="23"/>
      <c r="EF70" s="118"/>
      <c r="EG70" s="23"/>
      <c r="EH70" s="23"/>
      <c r="EI70" s="118"/>
      <c r="EJ70" s="23"/>
      <c r="EK70" s="27"/>
      <c r="EL70" s="118"/>
      <c r="EM70" s="27"/>
      <c r="EN70" s="27"/>
      <c r="EO70" s="118"/>
      <c r="EP70" s="23"/>
      <c r="EQ70" s="27"/>
      <c r="ER70" s="115"/>
      <c r="ES70" s="28"/>
      <c r="ET70" s="28"/>
      <c r="EU70" s="118"/>
      <c r="EV70" s="27"/>
      <c r="EW70" s="27"/>
      <c r="EX70" s="118"/>
      <c r="EY70" s="23"/>
      <c r="EZ70" s="23"/>
      <c r="FA70" s="118"/>
      <c r="FB70" s="23">
        <v>201607</v>
      </c>
      <c r="FC70" s="27">
        <v>151206</v>
      </c>
      <c r="FD70" s="118"/>
      <c r="FE70" s="23"/>
      <c r="FF70" s="23"/>
      <c r="FG70" s="115"/>
      <c r="FH70" s="23"/>
      <c r="FI70" s="23"/>
      <c r="FJ70" s="118"/>
      <c r="FK70" s="23"/>
      <c r="FL70" s="23"/>
      <c r="FM70" s="115"/>
      <c r="FN70" s="31"/>
      <c r="FO70" s="31"/>
      <c r="FP70" s="118"/>
      <c r="FQ70" s="23"/>
      <c r="FR70" s="23"/>
      <c r="FS70" s="115"/>
      <c r="FT70" s="23"/>
      <c r="FU70" s="23"/>
      <c r="FV70" s="115"/>
      <c r="FW70" s="23"/>
      <c r="FX70" s="23"/>
      <c r="FY70" s="115"/>
      <c r="FZ70" s="27"/>
      <c r="GA70" s="27"/>
      <c r="GB70" s="115"/>
      <c r="GC70" s="31"/>
      <c r="GD70" s="31"/>
      <c r="GE70" s="118"/>
      <c r="GF70" s="35"/>
      <c r="GG70" s="34"/>
      <c r="GH70" s="115"/>
      <c r="GI70" s="23"/>
      <c r="GJ70" s="23"/>
      <c r="GK70" s="115"/>
      <c r="GL70" s="31"/>
      <c r="GM70" s="31"/>
      <c r="GN70" s="118"/>
      <c r="GO70" s="23"/>
      <c r="GP70" s="23"/>
      <c r="GQ70" s="115"/>
      <c r="GR70" s="23"/>
      <c r="GS70" s="27"/>
      <c r="GT70" s="115"/>
      <c r="GU70" s="23"/>
      <c r="GV70" s="23"/>
      <c r="GW70" s="118"/>
      <c r="GX70" s="31"/>
      <c r="GY70" s="31"/>
      <c r="GZ70" s="118"/>
      <c r="HA70" s="23"/>
      <c r="HB70" s="27"/>
      <c r="HC70" s="137"/>
      <c r="HD70" s="33"/>
      <c r="HE70" s="33"/>
      <c r="HF70" s="121"/>
      <c r="HG70" s="32"/>
      <c r="HH70" s="32"/>
      <c r="HI70" s="118"/>
      <c r="HJ70" s="28"/>
      <c r="HK70" s="28"/>
      <c r="HL70" s="118"/>
      <c r="HM70" s="23"/>
      <c r="HN70" s="23"/>
      <c r="HO70" s="118"/>
      <c r="HP70" s="23"/>
      <c r="HQ70" s="23"/>
      <c r="HR70" s="115"/>
      <c r="HS70" s="23"/>
      <c r="HT70" s="23"/>
      <c r="HU70" s="118"/>
      <c r="HV70" s="31"/>
      <c r="HW70" s="31"/>
      <c r="HX70" s="118"/>
      <c r="HY70" s="31"/>
      <c r="HZ70" s="31"/>
      <c r="IA70" s="118"/>
      <c r="IB70" s="23"/>
      <c r="IC70" s="27"/>
      <c r="ID70" s="132"/>
      <c r="IE70" s="23"/>
      <c r="IF70" s="27"/>
      <c r="IG70" s="134"/>
      <c r="IH70" s="23"/>
      <c r="II70" s="23"/>
      <c r="IJ70" s="132"/>
      <c r="IK70" s="30">
        <f t="shared" si="16"/>
        <v>115400</v>
      </c>
      <c r="IL70" s="30">
        <f t="shared" si="17"/>
        <v>72981.8</v>
      </c>
      <c r="IM70" s="23"/>
      <c r="IN70" s="23"/>
      <c r="IO70" s="115"/>
      <c r="IP70" s="23"/>
      <c r="IQ70" s="27"/>
      <c r="IR70" s="115"/>
      <c r="IS70" s="23"/>
      <c r="IT70" s="27"/>
      <c r="IU70" s="115"/>
      <c r="IV70" s="23"/>
      <c r="IW70" s="23"/>
      <c r="IX70" s="115"/>
      <c r="IY70" s="23"/>
      <c r="IZ70" s="23"/>
      <c r="JA70" s="115"/>
      <c r="JB70" s="23"/>
      <c r="JC70" s="23"/>
      <c r="JD70" s="115"/>
      <c r="JE70" s="23"/>
      <c r="JF70" s="23"/>
      <c r="JG70" s="115"/>
      <c r="JH70" s="23"/>
      <c r="JI70" s="27"/>
      <c r="JJ70" s="115"/>
      <c r="JK70" s="23"/>
      <c r="JL70" s="23"/>
      <c r="JM70" s="115"/>
      <c r="JN70" s="23"/>
      <c r="JO70" s="23"/>
      <c r="JP70" s="115"/>
      <c r="JQ70" s="23"/>
      <c r="JR70" s="23"/>
      <c r="JS70" s="115"/>
      <c r="JT70" s="23"/>
      <c r="JU70" s="23"/>
      <c r="JV70" s="115"/>
      <c r="JW70" s="23"/>
      <c r="JX70" s="23"/>
      <c r="JY70" s="115"/>
      <c r="JZ70" s="23"/>
      <c r="KA70" s="27"/>
      <c r="KB70" s="115"/>
      <c r="KC70" s="23">
        <v>115400</v>
      </c>
      <c r="KD70" s="23">
        <v>72981.8</v>
      </c>
      <c r="KE70" s="115"/>
      <c r="KF70" s="23"/>
      <c r="KG70" s="23"/>
      <c r="KH70" s="115"/>
      <c r="KI70" s="29">
        <f t="shared" si="18"/>
        <v>0</v>
      </c>
      <c r="KJ70" s="29">
        <f t="shared" si="19"/>
        <v>0</v>
      </c>
      <c r="KK70" s="27"/>
      <c r="KL70" s="27"/>
      <c r="KM70" s="121"/>
      <c r="KN70" s="27"/>
      <c r="KO70" s="27"/>
      <c r="KP70" s="115"/>
      <c r="KQ70" s="28"/>
      <c r="KR70" s="28"/>
      <c r="KS70" s="118"/>
      <c r="KT70" s="27"/>
      <c r="KU70" s="27"/>
      <c r="KV70" s="121"/>
      <c r="KW70" s="26"/>
      <c r="KX70" s="26"/>
      <c r="KY70" s="121"/>
      <c r="KZ70" s="24"/>
      <c r="LA70" s="24"/>
      <c r="LB70" s="121"/>
      <c r="LC70" s="24"/>
      <c r="LD70" s="24"/>
      <c r="LE70" s="121"/>
      <c r="LF70" s="23"/>
      <c r="LG70" s="27"/>
      <c r="LH70" s="118"/>
      <c r="LI70" s="23"/>
      <c r="LJ70" s="27"/>
      <c r="LK70" s="121"/>
      <c r="LL70" s="25"/>
      <c r="LM70" s="25"/>
      <c r="LN70" s="121"/>
      <c r="LO70" s="27"/>
      <c r="LP70" s="27"/>
      <c r="LQ70" s="121"/>
      <c r="LR70" s="24"/>
      <c r="LS70" s="24"/>
      <c r="LT70" s="121"/>
      <c r="LU70" s="27"/>
      <c r="LV70" s="27"/>
      <c r="LW70" s="121"/>
      <c r="LX70" s="23"/>
      <c r="LY70" s="23"/>
      <c r="LZ70" s="130"/>
      <c r="MA70" s="9"/>
      <c r="MB70" s="9"/>
      <c r="MC70" s="9"/>
      <c r="MD70" s="7"/>
      <c r="ME70" s="7"/>
      <c r="MF70" s="9"/>
      <c r="MG70" s="9"/>
      <c r="MH70" s="9"/>
      <c r="MI70" s="9"/>
      <c r="MJ70" s="9"/>
      <c r="MK70" s="9"/>
      <c r="ML70" s="9"/>
      <c r="MM70" s="9"/>
      <c r="MN70" s="7"/>
      <c r="MO70" s="9"/>
      <c r="MP70" s="9"/>
      <c r="MQ70" s="9"/>
      <c r="MR70" s="7"/>
      <c r="MS70" s="9"/>
      <c r="MT70" s="7"/>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3"/>
      <c r="PY70" s="3"/>
      <c r="PZ70" s="3"/>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row>
    <row r="71" spans="1:743" x14ac:dyDescent="0.25">
      <c r="A71" s="46" t="s">
        <v>82</v>
      </c>
      <c r="B71" s="29">
        <f t="shared" si="10"/>
        <v>44981440.730000004</v>
      </c>
      <c r="C71" s="29">
        <f t="shared" si="11"/>
        <v>30293303.219999999</v>
      </c>
      <c r="D71" s="21">
        <f t="shared" si="12"/>
        <v>15996443.710000001</v>
      </c>
      <c r="E71" s="21">
        <f t="shared" si="13"/>
        <v>11997335.710000001</v>
      </c>
      <c r="F71" s="23">
        <v>14480800</v>
      </c>
      <c r="G71" s="40">
        <v>10860601</v>
      </c>
      <c r="H71" s="118"/>
      <c r="I71" s="23">
        <v>1515643.71</v>
      </c>
      <c r="J71" s="49">
        <v>1136734.71</v>
      </c>
      <c r="K71" s="118"/>
      <c r="L71" s="49"/>
      <c r="M71" s="49"/>
      <c r="N71" s="147"/>
      <c r="O71" s="29">
        <f t="shared" si="14"/>
        <v>28696397.02</v>
      </c>
      <c r="P71" s="29">
        <f t="shared" si="15"/>
        <v>18098931.969999999</v>
      </c>
      <c r="Q71" s="23"/>
      <c r="R71" s="23"/>
      <c r="S71" s="118"/>
      <c r="T71" s="23"/>
      <c r="U71" s="23"/>
      <c r="V71" s="118"/>
      <c r="W71" s="23"/>
      <c r="X71" s="23"/>
      <c r="Y71" s="118"/>
      <c r="Z71" s="23"/>
      <c r="AA71" s="23"/>
      <c r="AB71" s="118"/>
      <c r="AC71" s="28"/>
      <c r="AD71" s="28"/>
      <c r="AE71" s="121"/>
      <c r="AF71" s="23"/>
      <c r="AG71" s="23"/>
      <c r="AH71" s="118"/>
      <c r="AI71" s="23"/>
      <c r="AJ71" s="23"/>
      <c r="AK71" s="118"/>
      <c r="AL71" s="23"/>
      <c r="AM71" s="23"/>
      <c r="AN71" s="118"/>
      <c r="AO71" s="23"/>
      <c r="AP71" s="27"/>
      <c r="AQ71" s="118"/>
      <c r="AR71" s="28"/>
      <c r="AS71" s="28"/>
      <c r="AT71" s="118"/>
      <c r="AU71" s="28"/>
      <c r="AV71" s="28"/>
      <c r="AW71" s="118"/>
      <c r="AX71" s="28"/>
      <c r="AY71" s="28"/>
      <c r="AZ71" s="118"/>
      <c r="BA71" s="23"/>
      <c r="BB71" s="23"/>
      <c r="BC71" s="118"/>
      <c r="BD71" s="23"/>
      <c r="BE71" s="23"/>
      <c r="BF71" s="118"/>
      <c r="BG71" s="23"/>
      <c r="BH71" s="23"/>
      <c r="BI71" s="118"/>
      <c r="BJ71" s="38"/>
      <c r="BK71" s="23"/>
      <c r="BL71" s="118"/>
      <c r="BM71" s="23"/>
      <c r="BN71" s="27"/>
      <c r="BO71" s="118"/>
      <c r="BP71" s="23"/>
      <c r="BQ71" s="27"/>
      <c r="BR71" s="118"/>
      <c r="BS71" s="23"/>
      <c r="BT71" s="27"/>
      <c r="BU71" s="118"/>
      <c r="BV71" s="23"/>
      <c r="BW71" s="23"/>
      <c r="BX71" s="118"/>
      <c r="BY71" s="23"/>
      <c r="BZ71" s="27"/>
      <c r="CA71" s="118"/>
      <c r="CB71" s="31"/>
      <c r="CC71" s="31"/>
      <c r="CD71" s="118"/>
      <c r="CE71" s="23"/>
      <c r="CF71" s="23"/>
      <c r="CG71" s="118"/>
      <c r="CH71" s="28">
        <v>49549.5</v>
      </c>
      <c r="CI71" s="28">
        <v>0</v>
      </c>
      <c r="CJ71" s="118"/>
      <c r="CK71" s="23"/>
      <c r="CL71" s="27"/>
      <c r="CM71" s="118"/>
      <c r="CN71" s="23"/>
      <c r="CO71" s="27"/>
      <c r="CP71" s="118"/>
      <c r="CQ71" s="28"/>
      <c r="CR71" s="28"/>
      <c r="CS71" s="118"/>
      <c r="CT71" s="28"/>
      <c r="CU71" s="28"/>
      <c r="CV71" s="118"/>
      <c r="CW71" s="23"/>
      <c r="CX71" s="27"/>
      <c r="CY71" s="118"/>
      <c r="CZ71" s="28"/>
      <c r="DA71" s="28"/>
      <c r="DB71" s="118"/>
      <c r="DC71" s="23">
        <f>547810.17+280098.72</f>
        <v>827908.89</v>
      </c>
      <c r="DD71" s="23">
        <v>827908.89</v>
      </c>
      <c r="DE71" s="118"/>
      <c r="DF71" s="23"/>
      <c r="DG71" s="23"/>
      <c r="DH71" s="118"/>
      <c r="DI71" s="23"/>
      <c r="DJ71" s="27"/>
      <c r="DK71" s="118"/>
      <c r="DL71" s="27"/>
      <c r="DM71" s="27"/>
      <c r="DN71" s="140"/>
      <c r="DO71" s="27"/>
      <c r="DP71" s="27"/>
      <c r="DQ71" s="132"/>
      <c r="DR71" s="23"/>
      <c r="DS71" s="23"/>
      <c r="DT71" s="118"/>
      <c r="DU71" s="23"/>
      <c r="DV71" s="27"/>
      <c r="DW71" s="118"/>
      <c r="DX71" s="23">
        <v>25508494.629999999</v>
      </c>
      <c r="DY71" s="27">
        <v>15288190.08</v>
      </c>
      <c r="DZ71" s="118"/>
      <c r="EA71" s="23"/>
      <c r="EB71" s="23"/>
      <c r="EC71" s="115"/>
      <c r="ED71" s="23"/>
      <c r="EE71" s="23"/>
      <c r="EF71" s="118"/>
      <c r="EG71" s="23"/>
      <c r="EH71" s="23"/>
      <c r="EI71" s="118"/>
      <c r="EJ71" s="23"/>
      <c r="EK71" s="27"/>
      <c r="EL71" s="118"/>
      <c r="EM71" s="27"/>
      <c r="EN71" s="27"/>
      <c r="EO71" s="118"/>
      <c r="EP71" s="23"/>
      <c r="EQ71" s="27"/>
      <c r="ER71" s="115"/>
      <c r="ES71" s="28"/>
      <c r="ET71" s="28"/>
      <c r="EU71" s="118"/>
      <c r="EV71" s="27"/>
      <c r="EW71" s="27"/>
      <c r="EX71" s="118"/>
      <c r="EY71" s="23">
        <v>1000000</v>
      </c>
      <c r="EZ71" s="23">
        <v>1000000</v>
      </c>
      <c r="FA71" s="118"/>
      <c r="FB71" s="23">
        <v>1310444</v>
      </c>
      <c r="FC71" s="27">
        <v>982833</v>
      </c>
      <c r="FD71" s="118"/>
      <c r="FE71" s="23"/>
      <c r="FF71" s="23"/>
      <c r="FG71" s="115"/>
      <c r="FH71" s="23"/>
      <c r="FI71" s="23"/>
      <c r="FJ71" s="118"/>
      <c r="FK71" s="23"/>
      <c r="FL71" s="23"/>
      <c r="FM71" s="115"/>
      <c r="FN71" s="31"/>
      <c r="FO71" s="31"/>
      <c r="FP71" s="118"/>
      <c r="FQ71" s="23"/>
      <c r="FR71" s="23"/>
      <c r="FS71" s="115"/>
      <c r="FT71" s="23"/>
      <c r="FU71" s="23"/>
      <c r="FV71" s="115"/>
      <c r="FW71" s="23"/>
      <c r="FX71" s="23"/>
      <c r="FY71" s="115"/>
      <c r="FZ71" s="27"/>
      <c r="GA71" s="27"/>
      <c r="GB71" s="115"/>
      <c r="GC71" s="31"/>
      <c r="GD71" s="31"/>
      <c r="GE71" s="118"/>
      <c r="GF71" s="35"/>
      <c r="GG71" s="34"/>
      <c r="GH71" s="115"/>
      <c r="GI71" s="23"/>
      <c r="GJ71" s="23"/>
      <c r="GK71" s="115"/>
      <c r="GL71" s="31"/>
      <c r="GM71" s="31"/>
      <c r="GN71" s="118"/>
      <c r="GO71" s="23"/>
      <c r="GP71" s="23"/>
      <c r="GQ71" s="115"/>
      <c r="GR71" s="23"/>
      <c r="GS71" s="27"/>
      <c r="GT71" s="115"/>
      <c r="GU71" s="23"/>
      <c r="GV71" s="23"/>
      <c r="GW71" s="118"/>
      <c r="GX71" s="31"/>
      <c r="GY71" s="31"/>
      <c r="GZ71" s="118"/>
      <c r="HA71" s="23"/>
      <c r="HB71" s="27"/>
      <c r="HC71" s="137"/>
      <c r="HD71" s="33"/>
      <c r="HE71" s="33"/>
      <c r="HF71" s="121"/>
      <c r="HG71" s="32"/>
      <c r="HH71" s="32"/>
      <c r="HI71" s="118"/>
      <c r="HJ71" s="28"/>
      <c r="HK71" s="28"/>
      <c r="HL71" s="118"/>
      <c r="HM71" s="23"/>
      <c r="HN71" s="23"/>
      <c r="HO71" s="118"/>
      <c r="HP71" s="23"/>
      <c r="HQ71" s="23"/>
      <c r="HR71" s="115"/>
      <c r="HS71" s="23"/>
      <c r="HT71" s="23"/>
      <c r="HU71" s="118"/>
      <c r="HV71" s="31"/>
      <c r="HW71" s="31"/>
      <c r="HX71" s="118"/>
      <c r="HY71" s="31"/>
      <c r="HZ71" s="31"/>
      <c r="IA71" s="118"/>
      <c r="IB71" s="23"/>
      <c r="IC71" s="27"/>
      <c r="ID71" s="132"/>
      <c r="IE71" s="23"/>
      <c r="IF71" s="27"/>
      <c r="IG71" s="134"/>
      <c r="IH71" s="23"/>
      <c r="II71" s="23"/>
      <c r="IJ71" s="132"/>
      <c r="IK71" s="30">
        <f t="shared" si="16"/>
        <v>288600</v>
      </c>
      <c r="IL71" s="30">
        <f t="shared" si="17"/>
        <v>197035.54</v>
      </c>
      <c r="IM71" s="23"/>
      <c r="IN71" s="23"/>
      <c r="IO71" s="115"/>
      <c r="IP71" s="23"/>
      <c r="IQ71" s="27"/>
      <c r="IR71" s="115"/>
      <c r="IS71" s="23"/>
      <c r="IT71" s="27"/>
      <c r="IU71" s="115"/>
      <c r="IV71" s="23"/>
      <c r="IW71" s="23"/>
      <c r="IX71" s="115"/>
      <c r="IY71" s="23"/>
      <c r="IZ71" s="23"/>
      <c r="JA71" s="115"/>
      <c r="JB71" s="23"/>
      <c r="JC71" s="23"/>
      <c r="JD71" s="115"/>
      <c r="JE71" s="23"/>
      <c r="JF71" s="23"/>
      <c r="JG71" s="115"/>
      <c r="JH71" s="23"/>
      <c r="JI71" s="27"/>
      <c r="JJ71" s="115"/>
      <c r="JK71" s="23"/>
      <c r="JL71" s="23"/>
      <c r="JM71" s="115"/>
      <c r="JN71" s="23"/>
      <c r="JO71" s="23"/>
      <c r="JP71" s="115"/>
      <c r="JQ71" s="23"/>
      <c r="JR71" s="23"/>
      <c r="JS71" s="115"/>
      <c r="JT71" s="23"/>
      <c r="JU71" s="23"/>
      <c r="JV71" s="115"/>
      <c r="JW71" s="23"/>
      <c r="JX71" s="23"/>
      <c r="JY71" s="115"/>
      <c r="JZ71" s="23"/>
      <c r="KA71" s="27"/>
      <c r="KB71" s="115"/>
      <c r="KC71" s="23">
        <v>288600</v>
      </c>
      <c r="KD71" s="23">
        <v>197035.54</v>
      </c>
      <c r="KE71" s="115"/>
      <c r="KF71" s="23"/>
      <c r="KG71" s="23"/>
      <c r="KH71" s="115"/>
      <c r="KI71" s="29">
        <f t="shared" si="18"/>
        <v>0</v>
      </c>
      <c r="KJ71" s="29">
        <f t="shared" si="19"/>
        <v>0</v>
      </c>
      <c r="KK71" s="27"/>
      <c r="KL71" s="27"/>
      <c r="KM71" s="121"/>
      <c r="KN71" s="27"/>
      <c r="KO71" s="27"/>
      <c r="KP71" s="115"/>
      <c r="KQ71" s="28"/>
      <c r="KR71" s="28"/>
      <c r="KS71" s="118"/>
      <c r="KT71" s="27"/>
      <c r="KU71" s="27"/>
      <c r="KV71" s="121"/>
      <c r="KW71" s="26"/>
      <c r="KX71" s="26"/>
      <c r="KY71" s="121"/>
      <c r="KZ71" s="24"/>
      <c r="LA71" s="24"/>
      <c r="LB71" s="121"/>
      <c r="LC71" s="24"/>
      <c r="LD71" s="24"/>
      <c r="LE71" s="121"/>
      <c r="LF71" s="23"/>
      <c r="LG71" s="27"/>
      <c r="LH71" s="118"/>
      <c r="LI71" s="23"/>
      <c r="LJ71" s="27"/>
      <c r="LK71" s="121"/>
      <c r="LL71" s="25"/>
      <c r="LM71" s="25"/>
      <c r="LN71" s="121"/>
      <c r="LO71" s="27"/>
      <c r="LP71" s="27"/>
      <c r="LQ71" s="121"/>
      <c r="LR71" s="24"/>
      <c r="LS71" s="24"/>
      <c r="LT71" s="121"/>
      <c r="LU71" s="27"/>
      <c r="LV71" s="27"/>
      <c r="LW71" s="121"/>
      <c r="LX71" s="23"/>
      <c r="LY71" s="23"/>
      <c r="LZ71" s="130"/>
      <c r="MA71" s="9"/>
      <c r="MB71" s="9"/>
      <c r="MC71" s="9"/>
      <c r="MD71" s="7"/>
      <c r="ME71" s="7"/>
      <c r="MF71" s="9"/>
      <c r="MG71" s="9"/>
      <c r="MH71" s="9"/>
      <c r="MI71" s="9"/>
      <c r="MJ71" s="9"/>
      <c r="MK71" s="9"/>
      <c r="ML71" s="9"/>
      <c r="MM71" s="9"/>
      <c r="MN71" s="7"/>
      <c r="MO71" s="9"/>
      <c r="MP71" s="9"/>
      <c r="MQ71" s="9"/>
      <c r="MR71" s="7"/>
      <c r="MS71" s="9"/>
      <c r="MT71" s="7"/>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3"/>
      <c r="PY71" s="3"/>
      <c r="PZ71" s="3"/>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row>
    <row r="72" spans="1:743" x14ac:dyDescent="0.25">
      <c r="A72" s="46" t="s">
        <v>81</v>
      </c>
      <c r="B72" s="29">
        <f t="shared" si="10"/>
        <v>10912886.210000001</v>
      </c>
      <c r="C72" s="29">
        <f t="shared" si="11"/>
        <v>9080714.3100000005</v>
      </c>
      <c r="D72" s="21">
        <f t="shared" si="12"/>
        <v>6067751.7800000003</v>
      </c>
      <c r="E72" s="21">
        <f t="shared" si="13"/>
        <v>4550816.78</v>
      </c>
      <c r="F72" s="23">
        <v>5411100</v>
      </c>
      <c r="G72" s="40">
        <v>4058325</v>
      </c>
      <c r="H72" s="118"/>
      <c r="I72" s="23">
        <v>656651.78</v>
      </c>
      <c r="J72" s="49">
        <v>492491.78</v>
      </c>
      <c r="K72" s="118"/>
      <c r="L72" s="49"/>
      <c r="M72" s="49"/>
      <c r="N72" s="147"/>
      <c r="O72" s="29">
        <f t="shared" si="14"/>
        <v>4729734.43</v>
      </c>
      <c r="P72" s="29">
        <f t="shared" si="15"/>
        <v>4454032.04</v>
      </c>
      <c r="Q72" s="23"/>
      <c r="R72" s="23"/>
      <c r="S72" s="118"/>
      <c r="T72" s="23"/>
      <c r="U72" s="23"/>
      <c r="V72" s="118"/>
      <c r="W72" s="23"/>
      <c r="X72" s="23"/>
      <c r="Y72" s="118"/>
      <c r="Z72" s="23"/>
      <c r="AA72" s="23"/>
      <c r="AB72" s="118"/>
      <c r="AC72" s="28"/>
      <c r="AD72" s="28"/>
      <c r="AE72" s="121"/>
      <c r="AF72" s="23"/>
      <c r="AG72" s="23"/>
      <c r="AH72" s="118"/>
      <c r="AI72" s="23"/>
      <c r="AJ72" s="23"/>
      <c r="AK72" s="118"/>
      <c r="AL72" s="23"/>
      <c r="AM72" s="23"/>
      <c r="AN72" s="118"/>
      <c r="AO72" s="23"/>
      <c r="AP72" s="27"/>
      <c r="AQ72" s="118"/>
      <c r="AR72" s="28"/>
      <c r="AS72" s="28"/>
      <c r="AT72" s="118"/>
      <c r="AU72" s="28"/>
      <c r="AV72" s="28"/>
      <c r="AW72" s="118"/>
      <c r="AX72" s="28"/>
      <c r="AY72" s="28"/>
      <c r="AZ72" s="118"/>
      <c r="BA72" s="23"/>
      <c r="BB72" s="23"/>
      <c r="BC72" s="118"/>
      <c r="BD72" s="23"/>
      <c r="BE72" s="23"/>
      <c r="BF72" s="118"/>
      <c r="BG72" s="23"/>
      <c r="BH72" s="23"/>
      <c r="BI72" s="118"/>
      <c r="BJ72" s="38"/>
      <c r="BK72" s="23"/>
      <c r="BL72" s="118"/>
      <c r="BM72" s="23"/>
      <c r="BN72" s="27"/>
      <c r="BO72" s="118"/>
      <c r="BP72" s="23"/>
      <c r="BQ72" s="27"/>
      <c r="BR72" s="118"/>
      <c r="BS72" s="23"/>
      <c r="BT72" s="27"/>
      <c r="BU72" s="118"/>
      <c r="BV72" s="23"/>
      <c r="BW72" s="23"/>
      <c r="BX72" s="118"/>
      <c r="BY72" s="23"/>
      <c r="BZ72" s="27"/>
      <c r="CA72" s="118"/>
      <c r="CB72" s="31"/>
      <c r="CC72" s="31"/>
      <c r="CD72" s="118"/>
      <c r="CE72" s="23"/>
      <c r="CF72" s="23"/>
      <c r="CG72" s="118"/>
      <c r="CH72" s="28"/>
      <c r="CI72" s="28"/>
      <c r="CJ72" s="118"/>
      <c r="CK72" s="23"/>
      <c r="CL72" s="27"/>
      <c r="CM72" s="118"/>
      <c r="CN72" s="23"/>
      <c r="CO72" s="27"/>
      <c r="CP72" s="118"/>
      <c r="CQ72" s="28"/>
      <c r="CR72" s="28"/>
      <c r="CS72" s="118"/>
      <c r="CT72" s="28"/>
      <c r="CU72" s="28"/>
      <c r="CV72" s="118"/>
      <c r="CW72" s="23"/>
      <c r="CX72" s="27"/>
      <c r="CY72" s="118"/>
      <c r="CZ72" s="28"/>
      <c r="DA72" s="28"/>
      <c r="DB72" s="118"/>
      <c r="DC72" s="23">
        <f>666820+639587</f>
        <v>1306407</v>
      </c>
      <c r="DD72" s="23">
        <v>1081111.6099999999</v>
      </c>
      <c r="DE72" s="118"/>
      <c r="DF72" s="23"/>
      <c r="DG72" s="23"/>
      <c r="DH72" s="118"/>
      <c r="DI72" s="23"/>
      <c r="DJ72" s="27"/>
      <c r="DK72" s="118"/>
      <c r="DL72" s="27"/>
      <c r="DM72" s="27"/>
      <c r="DN72" s="140"/>
      <c r="DO72" s="27"/>
      <c r="DP72" s="27"/>
      <c r="DQ72" s="132"/>
      <c r="DR72" s="23"/>
      <c r="DS72" s="23"/>
      <c r="DT72" s="118"/>
      <c r="DU72" s="23"/>
      <c r="DV72" s="60"/>
      <c r="DW72" s="118"/>
      <c r="DX72" s="23">
        <v>2921720.43</v>
      </c>
      <c r="DY72" s="27">
        <v>2921720.43</v>
      </c>
      <c r="DZ72" s="118"/>
      <c r="EA72" s="23"/>
      <c r="EB72" s="23"/>
      <c r="EC72" s="115"/>
      <c r="ED72" s="23"/>
      <c r="EE72" s="23"/>
      <c r="EF72" s="118"/>
      <c r="EG72" s="23"/>
      <c r="EH72" s="23"/>
      <c r="EI72" s="118"/>
      <c r="EJ72" s="23"/>
      <c r="EK72" s="27"/>
      <c r="EL72" s="118"/>
      <c r="EM72" s="27"/>
      <c r="EN72" s="27"/>
      <c r="EO72" s="118"/>
      <c r="EP72" s="23"/>
      <c r="EQ72" s="27"/>
      <c r="ER72" s="115"/>
      <c r="ES72" s="28"/>
      <c r="ET72" s="28"/>
      <c r="EU72" s="118"/>
      <c r="EV72" s="27"/>
      <c r="EW72" s="27"/>
      <c r="EX72" s="118"/>
      <c r="EY72" s="23">
        <v>300000</v>
      </c>
      <c r="EZ72" s="23">
        <v>300000</v>
      </c>
      <c r="FA72" s="118"/>
      <c r="FB72" s="23">
        <v>201607</v>
      </c>
      <c r="FC72" s="27">
        <v>151200</v>
      </c>
      <c r="FD72" s="118"/>
      <c r="FE72" s="23"/>
      <c r="FF72" s="23"/>
      <c r="FG72" s="115"/>
      <c r="FH72" s="23"/>
      <c r="FI72" s="23"/>
      <c r="FJ72" s="118"/>
      <c r="FK72" s="23"/>
      <c r="FL72" s="23"/>
      <c r="FM72" s="115"/>
      <c r="FN72" s="31"/>
      <c r="FO72" s="31"/>
      <c r="FP72" s="118"/>
      <c r="FQ72" s="23"/>
      <c r="FR72" s="23"/>
      <c r="FS72" s="115"/>
      <c r="FT72" s="23"/>
      <c r="FU72" s="23"/>
      <c r="FV72" s="115"/>
      <c r="FW72" s="23"/>
      <c r="FX72" s="23"/>
      <c r="FY72" s="115"/>
      <c r="FZ72" s="27"/>
      <c r="GA72" s="27"/>
      <c r="GB72" s="115"/>
      <c r="GC72" s="31"/>
      <c r="GD72" s="31"/>
      <c r="GE72" s="118"/>
      <c r="GF72" s="35"/>
      <c r="GG72" s="34"/>
      <c r="GH72" s="115"/>
      <c r="GI72" s="23"/>
      <c r="GJ72" s="23"/>
      <c r="GK72" s="115"/>
      <c r="GL72" s="31"/>
      <c r="GM72" s="31"/>
      <c r="GN72" s="118"/>
      <c r="GO72" s="23"/>
      <c r="GP72" s="23"/>
      <c r="GQ72" s="115"/>
      <c r="GR72" s="23"/>
      <c r="GS72" s="27"/>
      <c r="GT72" s="115"/>
      <c r="GU72" s="23"/>
      <c r="GV72" s="23"/>
      <c r="GW72" s="118"/>
      <c r="GX72" s="31"/>
      <c r="GY72" s="31"/>
      <c r="GZ72" s="118"/>
      <c r="HA72" s="23"/>
      <c r="HB72" s="27"/>
      <c r="HC72" s="137"/>
      <c r="HD72" s="33"/>
      <c r="HE72" s="33"/>
      <c r="HF72" s="121"/>
      <c r="HG72" s="32"/>
      <c r="HH72" s="32"/>
      <c r="HI72" s="118"/>
      <c r="HJ72" s="28"/>
      <c r="HK72" s="28"/>
      <c r="HL72" s="118"/>
      <c r="HM72" s="23"/>
      <c r="HN72" s="23"/>
      <c r="HO72" s="118"/>
      <c r="HP72" s="23"/>
      <c r="HQ72" s="23"/>
      <c r="HR72" s="115"/>
      <c r="HS72" s="23"/>
      <c r="HT72" s="23"/>
      <c r="HU72" s="118"/>
      <c r="HV72" s="31"/>
      <c r="HW72" s="31"/>
      <c r="HX72" s="118"/>
      <c r="HY72" s="31"/>
      <c r="HZ72" s="31"/>
      <c r="IA72" s="118"/>
      <c r="IB72" s="23"/>
      <c r="IC72" s="27"/>
      <c r="ID72" s="132"/>
      <c r="IE72" s="23"/>
      <c r="IF72" s="27"/>
      <c r="IG72" s="134"/>
      <c r="IH72" s="23"/>
      <c r="II72" s="23"/>
      <c r="IJ72" s="132"/>
      <c r="IK72" s="30">
        <f t="shared" si="16"/>
        <v>115400</v>
      </c>
      <c r="IL72" s="30">
        <f t="shared" si="17"/>
        <v>75865.490000000005</v>
      </c>
      <c r="IM72" s="23"/>
      <c r="IN72" s="23"/>
      <c r="IO72" s="115"/>
      <c r="IP72" s="23"/>
      <c r="IQ72" s="27"/>
      <c r="IR72" s="115"/>
      <c r="IS72" s="23"/>
      <c r="IT72" s="27"/>
      <c r="IU72" s="115"/>
      <c r="IV72" s="23"/>
      <c r="IW72" s="23"/>
      <c r="IX72" s="115"/>
      <c r="IY72" s="23"/>
      <c r="IZ72" s="23"/>
      <c r="JA72" s="115"/>
      <c r="JB72" s="23"/>
      <c r="JC72" s="23"/>
      <c r="JD72" s="115"/>
      <c r="JE72" s="23"/>
      <c r="JF72" s="23"/>
      <c r="JG72" s="115"/>
      <c r="JH72" s="23"/>
      <c r="JI72" s="27"/>
      <c r="JJ72" s="115"/>
      <c r="JK72" s="23"/>
      <c r="JL72" s="23"/>
      <c r="JM72" s="115"/>
      <c r="JN72" s="23"/>
      <c r="JO72" s="23"/>
      <c r="JP72" s="115"/>
      <c r="JQ72" s="23"/>
      <c r="JR72" s="23"/>
      <c r="JS72" s="115"/>
      <c r="JT72" s="23"/>
      <c r="JU72" s="23"/>
      <c r="JV72" s="115"/>
      <c r="JW72" s="23"/>
      <c r="JX72" s="23"/>
      <c r="JY72" s="115"/>
      <c r="JZ72" s="23"/>
      <c r="KA72" s="27"/>
      <c r="KB72" s="115"/>
      <c r="KC72" s="23">
        <v>115400</v>
      </c>
      <c r="KD72" s="23">
        <v>75865.490000000005</v>
      </c>
      <c r="KE72" s="115"/>
      <c r="KF72" s="23"/>
      <c r="KG72" s="23"/>
      <c r="KH72" s="115"/>
      <c r="KI72" s="29">
        <f t="shared" si="18"/>
        <v>0</v>
      </c>
      <c r="KJ72" s="29">
        <f t="shared" si="19"/>
        <v>0</v>
      </c>
      <c r="KK72" s="27"/>
      <c r="KL72" s="27"/>
      <c r="KM72" s="121"/>
      <c r="KN72" s="27"/>
      <c r="KO72" s="27"/>
      <c r="KP72" s="115"/>
      <c r="KQ72" s="28"/>
      <c r="KR72" s="28"/>
      <c r="KS72" s="118"/>
      <c r="KT72" s="27"/>
      <c r="KU72" s="27"/>
      <c r="KV72" s="121"/>
      <c r="KW72" s="26"/>
      <c r="KX72" s="26"/>
      <c r="KY72" s="121"/>
      <c r="KZ72" s="24"/>
      <c r="LA72" s="24"/>
      <c r="LB72" s="121"/>
      <c r="LC72" s="24"/>
      <c r="LD72" s="24"/>
      <c r="LE72" s="121"/>
      <c r="LF72" s="23"/>
      <c r="LG72" s="27"/>
      <c r="LH72" s="118"/>
      <c r="LI72" s="23"/>
      <c r="LJ72" s="27"/>
      <c r="LK72" s="121"/>
      <c r="LL72" s="25"/>
      <c r="LM72" s="25"/>
      <c r="LN72" s="121"/>
      <c r="LO72" s="27"/>
      <c r="LP72" s="27"/>
      <c r="LQ72" s="121"/>
      <c r="LR72" s="24"/>
      <c r="LS72" s="24"/>
      <c r="LT72" s="121"/>
      <c r="LU72" s="27"/>
      <c r="LV72" s="27"/>
      <c r="LW72" s="121"/>
      <c r="LX72" s="23"/>
      <c r="LY72" s="23"/>
      <c r="LZ72" s="130"/>
      <c r="MA72" s="9"/>
      <c r="MB72" s="9"/>
      <c r="MC72" s="9"/>
      <c r="MD72" s="7"/>
      <c r="ME72" s="7"/>
      <c r="MF72" s="9"/>
      <c r="MG72" s="9"/>
      <c r="MH72" s="9"/>
      <c r="MI72" s="9"/>
      <c r="MJ72" s="9"/>
      <c r="MK72" s="9"/>
      <c r="ML72" s="9"/>
      <c r="MM72" s="9"/>
      <c r="MN72" s="7"/>
      <c r="MO72" s="9"/>
      <c r="MP72" s="9"/>
      <c r="MQ72" s="9"/>
      <c r="MR72" s="7"/>
      <c r="MS72" s="9"/>
      <c r="MT72" s="7"/>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3"/>
      <c r="PY72" s="3"/>
      <c r="PZ72" s="3"/>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row>
    <row r="73" spans="1:743" x14ac:dyDescent="0.25">
      <c r="A73" s="45" t="s">
        <v>80</v>
      </c>
      <c r="B73" s="29">
        <f t="shared" ref="B73:B104" si="20">D73+O73+IK73+KI73</f>
        <v>386536030.41000003</v>
      </c>
      <c r="C73" s="29">
        <f t="shared" ref="C73:C104" si="21">E73+P73+IL73+KJ73</f>
        <v>289041534.62</v>
      </c>
      <c r="D73" s="21">
        <f t="shared" ref="D73:D104" si="22">F73+I73+L73</f>
        <v>144011052.42000002</v>
      </c>
      <c r="E73" s="21">
        <f t="shared" ref="E73:E104" si="23">G73+J73+M73</f>
        <v>108984357.42</v>
      </c>
      <c r="F73" s="23">
        <v>117608200</v>
      </c>
      <c r="G73" s="40">
        <v>88206151</v>
      </c>
      <c r="H73" s="118"/>
      <c r="I73" s="23">
        <f>3904257
+22498595.42</f>
        <v>26402852.420000002</v>
      </c>
      <c r="J73" s="39">
        <v>20778206.420000002</v>
      </c>
      <c r="K73" s="118"/>
      <c r="L73" s="39"/>
      <c r="M73" s="39"/>
      <c r="N73" s="147"/>
      <c r="O73" s="29">
        <f t="shared" ref="O73:O104" si="24">Q73+T73+W73+Z73+AC73+AF73+AI73+AL73+AO73+AR73+AU73+AX73+BA73+BD73+BG73+BJ73+BM73+BP73+BS73+BV73+BY73+CE73+CH73+CK73+CN73+CT73+CW73+CZ73+DC73+DF73+DI73+DL73+DO73+DR73+DU73+DX73+EA73+ED73+EG73+EJ73+EM73+EP73+ES73+EV73+EY73+FB73+FE73+FH73+FK73+FQ73+FT73+FW73+FZ73+GC73+GF73+GI73+GL73+GO73+GR73+GU73+HA73+HG73+HJ73+HM73+HP73+HS73+IB73+IE73+IH73+CB73+CQ73+FN73+GX73+HD73+HV73+HY73</f>
        <v>51163765.080000006</v>
      </c>
      <c r="P73" s="29">
        <f t="shared" ref="P73:P104" si="25">R73+U73+X73+AA73+AD73+AG73+AJ73+AM73+AP73+AS73+AV73+AY73+BB73+BE73+BH73+BK73+BN73+BQ73+BT73+BW73+BZ73+CF73+CI73+CL73+CO73+CU73+CX73+DA73+DD73+DG73+DJ73+DM73+DP73+DS73+DV73+DY73+EB73+EE73+EH73+EK73+EN73+EQ73+ET73+EW73+EZ73+FC73+FF73+FI73+FL73+FR73+FU73+FX73+GA73+GD73+GG73+GJ73+GM73+GP73+GS73+GV73+HB73+HH73+HK73+HN73+HQ73+HT73+IC73+IF73+II73+CC73+CR73+FO73+GY73+HE73+HW73+HZ73</f>
        <v>40054003.700000003</v>
      </c>
      <c r="Q73" s="23"/>
      <c r="R73" s="23"/>
      <c r="S73" s="118"/>
      <c r="T73" s="23">
        <v>2502919.2000000002</v>
      </c>
      <c r="U73" s="23">
        <v>2502919.2000000002</v>
      </c>
      <c r="V73" s="118"/>
      <c r="W73" s="23"/>
      <c r="X73" s="23"/>
      <c r="Y73" s="118"/>
      <c r="Z73" s="23"/>
      <c r="AA73" s="23"/>
      <c r="AB73" s="118"/>
      <c r="AC73" s="28"/>
      <c r="AD73" s="28"/>
      <c r="AE73" s="121"/>
      <c r="AF73" s="23">
        <v>1217666.5</v>
      </c>
      <c r="AG73" s="23">
        <v>913248</v>
      </c>
      <c r="AH73" s="118"/>
      <c r="AI73" s="23">
        <v>2128072</v>
      </c>
      <c r="AJ73" s="23">
        <f>1064036+532018</f>
        <v>1596054</v>
      </c>
      <c r="AK73" s="118"/>
      <c r="AL73" s="23"/>
      <c r="AM73" s="23"/>
      <c r="AN73" s="118"/>
      <c r="AO73" s="23">
        <v>2860000</v>
      </c>
      <c r="AP73" s="27">
        <v>2860000</v>
      </c>
      <c r="AQ73" s="118"/>
      <c r="AR73" s="28"/>
      <c r="AS73" s="28"/>
      <c r="AT73" s="118"/>
      <c r="AU73" s="28"/>
      <c r="AV73" s="28"/>
      <c r="AW73" s="118"/>
      <c r="AX73" s="28"/>
      <c r="AY73" s="28"/>
      <c r="AZ73" s="118"/>
      <c r="BA73" s="44">
        <v>10000000</v>
      </c>
      <c r="BB73" s="23">
        <v>9142459.4000000004</v>
      </c>
      <c r="BC73" s="118"/>
      <c r="BD73" s="23">
        <v>9086985.3000000007</v>
      </c>
      <c r="BE73" s="23">
        <v>4338130.21</v>
      </c>
      <c r="BF73" s="118"/>
      <c r="BG73" s="23">
        <v>481950</v>
      </c>
      <c r="BH73" s="23">
        <v>481950</v>
      </c>
      <c r="BI73" s="118"/>
      <c r="BJ73" s="38"/>
      <c r="BK73" s="23"/>
      <c r="BL73" s="118"/>
      <c r="BM73" s="23"/>
      <c r="BN73" s="27"/>
      <c r="BO73" s="118"/>
      <c r="BP73" s="23">
        <v>1090912</v>
      </c>
      <c r="BQ73" s="27">
        <v>818184</v>
      </c>
      <c r="BR73" s="118"/>
      <c r="BS73" s="23"/>
      <c r="BT73" s="27"/>
      <c r="BU73" s="118"/>
      <c r="BV73" s="23"/>
      <c r="BW73" s="23"/>
      <c r="BX73" s="118"/>
      <c r="BY73" s="23">
        <v>12995366.57</v>
      </c>
      <c r="BZ73" s="27">
        <v>12995366.57</v>
      </c>
      <c r="CA73" s="118"/>
      <c r="CB73" s="31"/>
      <c r="CC73" s="31"/>
      <c r="CD73" s="118"/>
      <c r="CE73" s="23"/>
      <c r="CF73" s="23"/>
      <c r="CG73" s="118"/>
      <c r="CH73" s="28"/>
      <c r="CI73" s="28"/>
      <c r="CJ73" s="118"/>
      <c r="CK73" s="23">
        <v>172115.09</v>
      </c>
      <c r="CL73" s="27">
        <v>0</v>
      </c>
      <c r="CM73" s="118"/>
      <c r="CN73" s="23"/>
      <c r="CO73" s="27"/>
      <c r="CP73" s="118"/>
      <c r="CQ73" s="28"/>
      <c r="CR73" s="28"/>
      <c r="CS73" s="118"/>
      <c r="CT73" s="28"/>
      <c r="CU73" s="28"/>
      <c r="CV73" s="118"/>
      <c r="CW73" s="23"/>
      <c r="CX73" s="27"/>
      <c r="CY73" s="118"/>
      <c r="CZ73" s="28"/>
      <c r="DA73" s="28"/>
      <c r="DB73" s="118"/>
      <c r="DC73" s="23"/>
      <c r="DD73" s="23"/>
      <c r="DE73" s="118"/>
      <c r="DF73" s="23"/>
      <c r="DG73" s="23"/>
      <c r="DH73" s="118"/>
      <c r="DI73" s="23"/>
      <c r="DJ73" s="27"/>
      <c r="DK73" s="118"/>
      <c r="DL73" s="27"/>
      <c r="DM73" s="27"/>
      <c r="DN73" s="140"/>
      <c r="DO73" s="44">
        <f>218500+532000+104500+199500+380000+342000+232750+232750+199500+199500+218500</f>
        <v>2859500</v>
      </c>
      <c r="DP73" s="27">
        <v>1510500</v>
      </c>
      <c r="DQ73" s="132"/>
      <c r="DR73" s="23"/>
      <c r="DS73" s="23"/>
      <c r="DT73" s="118"/>
      <c r="DU73" s="23">
        <v>4183136.42</v>
      </c>
      <c r="DV73" s="27">
        <v>1696972.32</v>
      </c>
      <c r="DW73" s="118"/>
      <c r="DX73" s="23"/>
      <c r="DY73" s="27"/>
      <c r="DZ73" s="118"/>
      <c r="EA73" s="23"/>
      <c r="EB73" s="23"/>
      <c r="EC73" s="115"/>
      <c r="ED73" s="23"/>
      <c r="EE73" s="23"/>
      <c r="EF73" s="118"/>
      <c r="EG73" s="23"/>
      <c r="EH73" s="23"/>
      <c r="EI73" s="118"/>
      <c r="EJ73" s="23"/>
      <c r="EK73" s="27"/>
      <c r="EL73" s="118"/>
      <c r="EM73" s="27"/>
      <c r="EN73" s="27"/>
      <c r="EO73" s="118"/>
      <c r="EP73" s="23"/>
      <c r="EQ73" s="27"/>
      <c r="ER73" s="115"/>
      <c r="ES73" s="28"/>
      <c r="ET73" s="28"/>
      <c r="EU73" s="118"/>
      <c r="EV73" s="27">
        <v>37454</v>
      </c>
      <c r="EW73" s="27">
        <v>37454</v>
      </c>
      <c r="EX73" s="118"/>
      <c r="EY73" s="43"/>
      <c r="EZ73" s="23"/>
      <c r="FA73" s="118"/>
      <c r="FB73" s="23">
        <v>1547688</v>
      </c>
      <c r="FC73" s="27">
        <v>1160766</v>
      </c>
      <c r="FD73" s="118"/>
      <c r="FE73" s="23"/>
      <c r="FF73" s="23"/>
      <c r="FG73" s="115"/>
      <c r="FH73" s="23"/>
      <c r="FI73" s="23"/>
      <c r="FJ73" s="118"/>
      <c r="FK73" s="23"/>
      <c r="FL73" s="23"/>
      <c r="FM73" s="115"/>
      <c r="FN73" s="31"/>
      <c r="FO73" s="31"/>
      <c r="FP73" s="118"/>
      <c r="FQ73" s="23"/>
      <c r="FR73" s="23"/>
      <c r="FS73" s="115"/>
      <c r="FT73" s="23"/>
      <c r="FU73" s="23"/>
      <c r="FV73" s="115"/>
      <c r="FW73" s="23"/>
      <c r="FX73" s="23"/>
      <c r="FY73" s="115"/>
      <c r="FZ73" s="27"/>
      <c r="GA73" s="27"/>
      <c r="GB73" s="115"/>
      <c r="GC73" s="31"/>
      <c r="GD73" s="31"/>
      <c r="GE73" s="118"/>
      <c r="GF73" s="35"/>
      <c r="GG73" s="34"/>
      <c r="GH73" s="115"/>
      <c r="GI73" s="23"/>
      <c r="GJ73" s="23"/>
      <c r="GK73" s="115"/>
      <c r="GL73" s="31"/>
      <c r="GM73" s="31"/>
      <c r="GN73" s="118"/>
      <c r="GO73" s="23"/>
      <c r="GP73" s="23"/>
      <c r="GQ73" s="115"/>
      <c r="GR73" s="23"/>
      <c r="GS73" s="27"/>
      <c r="GT73" s="115"/>
      <c r="GU73" s="23"/>
      <c r="GV73" s="23"/>
      <c r="GW73" s="118"/>
      <c r="GX73" s="31"/>
      <c r="GY73" s="31"/>
      <c r="GZ73" s="118"/>
      <c r="HA73" s="23"/>
      <c r="HB73" s="27"/>
      <c r="HC73" s="137"/>
      <c r="HD73" s="33"/>
      <c r="HE73" s="33"/>
      <c r="HF73" s="121"/>
      <c r="HG73" s="32"/>
      <c r="HH73" s="32"/>
      <c r="HI73" s="118"/>
      <c r="HJ73" s="28"/>
      <c r="HK73" s="28"/>
      <c r="HL73" s="118"/>
      <c r="HM73" s="23"/>
      <c r="HN73" s="23"/>
      <c r="HO73" s="118"/>
      <c r="HP73" s="23"/>
      <c r="HQ73" s="23"/>
      <c r="HR73" s="115"/>
      <c r="HS73" s="23"/>
      <c r="HT73" s="23"/>
      <c r="HU73" s="118"/>
      <c r="HV73" s="31"/>
      <c r="HW73" s="31"/>
      <c r="HX73" s="118"/>
      <c r="HY73" s="31"/>
      <c r="HZ73" s="31"/>
      <c r="IA73" s="118"/>
      <c r="IB73" s="23"/>
      <c r="IC73" s="27"/>
      <c r="ID73" s="132"/>
      <c r="IE73" s="23"/>
      <c r="IF73" s="27"/>
      <c r="IG73" s="134"/>
      <c r="IH73" s="23"/>
      <c r="II73" s="23"/>
      <c r="IJ73" s="132"/>
      <c r="IK73" s="30">
        <f t="shared" ref="IK73:IK104" si="26">IM73+IP73+IS73+IV73+IY73+JB73+JE73+JH73+JK73+JN73+JQ73+JT73+JW73+JZ73+KC73+KF73</f>
        <v>182652677.34999999</v>
      </c>
      <c r="IL73" s="30">
        <f t="shared" ref="IL73:IL104" si="27">IN73+IQ73+IT73+IW73+IZ73+JC73+JF73+JI73+JL73+JO73+JR73+JU73+JX73+KA73+KD73+KG73</f>
        <v>134447629.69</v>
      </c>
      <c r="IM73" s="23">
        <v>117111234.5</v>
      </c>
      <c r="IN73" s="23">
        <v>86558533</v>
      </c>
      <c r="IO73" s="115"/>
      <c r="IP73" s="23"/>
      <c r="IQ73" s="27"/>
      <c r="IR73" s="115"/>
      <c r="IS73" s="23">
        <v>59816026</v>
      </c>
      <c r="IT73" s="27">
        <v>44862021</v>
      </c>
      <c r="IU73" s="115"/>
      <c r="IV73" s="23"/>
      <c r="IW73" s="23"/>
      <c r="IX73" s="115"/>
      <c r="IY73" s="23">
        <v>581644.80000000005</v>
      </c>
      <c r="IZ73" s="23">
        <v>83385.03</v>
      </c>
      <c r="JA73" s="115"/>
      <c r="JB73" s="23">
        <v>128673</v>
      </c>
      <c r="JC73" s="23">
        <v>85776</v>
      </c>
      <c r="JD73" s="115"/>
      <c r="JE73" s="23">
        <v>378504</v>
      </c>
      <c r="JF73" s="23">
        <v>252336</v>
      </c>
      <c r="JG73" s="115"/>
      <c r="JH73" s="23">
        <v>1326662.33</v>
      </c>
      <c r="JI73" s="27">
        <v>601569.26</v>
      </c>
      <c r="JJ73" s="115"/>
      <c r="JK73" s="23">
        <v>2550715.2000000002</v>
      </c>
      <c r="JL73" s="23">
        <v>1519770</v>
      </c>
      <c r="JM73" s="115"/>
      <c r="JN73" s="23">
        <v>56700</v>
      </c>
      <c r="JO73" s="23">
        <v>56700</v>
      </c>
      <c r="JP73" s="115"/>
      <c r="JQ73" s="23">
        <v>10606.2</v>
      </c>
      <c r="JR73" s="23">
        <v>0</v>
      </c>
      <c r="JS73" s="115"/>
      <c r="JT73" s="23">
        <v>532154.09</v>
      </c>
      <c r="JU73" s="23">
        <v>413974.09</v>
      </c>
      <c r="JV73" s="115"/>
      <c r="JW73" s="23">
        <v>140323.92000000001</v>
      </c>
      <c r="JX73" s="23">
        <v>0</v>
      </c>
      <c r="JY73" s="115"/>
      <c r="JZ73" s="23"/>
      <c r="KA73" s="27"/>
      <c r="KB73" s="115"/>
      <c r="KC73" s="23"/>
      <c r="KD73" s="23"/>
      <c r="KE73" s="115"/>
      <c r="KF73" s="23">
        <v>19433.310000000001</v>
      </c>
      <c r="KG73" s="23">
        <v>13565.31</v>
      </c>
      <c r="KH73" s="115"/>
      <c r="KI73" s="29">
        <f t="shared" ref="KI73:KI104" si="28">KK73+KN73+KQ73+KT73+KW73+KZ73+LC73+LF73+LI73+LL73+LO73+LR73+LU73+LX73</f>
        <v>8708535.5600000005</v>
      </c>
      <c r="KJ73" s="29">
        <f t="shared" ref="KJ73:KJ104" si="29">KL73+KO73+KR73+KU73+KX73+LG73+LJ73+LM73+LP73+LV73+LY73+LA73+LD73+LS73</f>
        <v>5555543.8099999996</v>
      </c>
      <c r="KK73" s="27">
        <v>355889.05</v>
      </c>
      <c r="KL73" s="27">
        <v>35588.879999999997</v>
      </c>
      <c r="KM73" s="121"/>
      <c r="KN73" s="27">
        <v>7343280</v>
      </c>
      <c r="KO73" s="27">
        <v>5462543</v>
      </c>
      <c r="KP73" s="115"/>
      <c r="KQ73" s="28">
        <v>1009366.51</v>
      </c>
      <c r="KR73" s="28">
        <v>57411.93</v>
      </c>
      <c r="KS73" s="118"/>
      <c r="KT73" s="27"/>
      <c r="KU73" s="27"/>
      <c r="KV73" s="121"/>
      <c r="KW73" s="26"/>
      <c r="KX73" s="26"/>
      <c r="KY73" s="121"/>
      <c r="KZ73" s="24"/>
      <c r="LA73" s="24"/>
      <c r="LB73" s="121"/>
      <c r="LC73" s="24"/>
      <c r="LD73" s="24"/>
      <c r="LE73" s="121"/>
      <c r="LF73" s="23"/>
      <c r="LG73" s="27"/>
      <c r="LH73" s="118"/>
      <c r="LI73" s="23"/>
      <c r="LJ73" s="27"/>
      <c r="LK73" s="121"/>
      <c r="LL73" s="25"/>
      <c r="LM73" s="25"/>
      <c r="LN73" s="121"/>
      <c r="LO73" s="27"/>
      <c r="LP73" s="27"/>
      <c r="LQ73" s="121"/>
      <c r="LR73" s="24"/>
      <c r="LS73" s="24"/>
      <c r="LT73" s="121"/>
      <c r="LU73" s="27"/>
      <c r="LV73" s="27"/>
      <c r="LW73" s="121"/>
      <c r="LX73" s="23"/>
      <c r="LY73" s="23"/>
      <c r="LZ73" s="130"/>
      <c r="MA73" s="9"/>
      <c r="MB73" s="9"/>
      <c r="MC73" s="9"/>
      <c r="MD73" s="7"/>
      <c r="ME73" s="7"/>
      <c r="MF73" s="9"/>
      <c r="MG73" s="9"/>
      <c r="MH73" s="9"/>
      <c r="MI73" s="9"/>
      <c r="MJ73" s="9"/>
      <c r="MK73" s="9"/>
      <c r="ML73" s="9"/>
      <c r="MM73" s="9"/>
      <c r="MN73" s="7"/>
      <c r="MO73" s="9"/>
      <c r="MP73" s="9"/>
      <c r="MQ73" s="9"/>
      <c r="MR73" s="7"/>
      <c r="MS73" s="9"/>
      <c r="MT73" s="7"/>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3"/>
      <c r="PY73" s="3"/>
      <c r="PZ73" s="3"/>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row>
    <row r="74" spans="1:743" x14ac:dyDescent="0.25">
      <c r="A74" s="46" t="s">
        <v>79</v>
      </c>
      <c r="B74" s="29">
        <f t="shared" si="20"/>
        <v>27943803.379999999</v>
      </c>
      <c r="C74" s="29">
        <f t="shared" si="21"/>
        <v>23766859.379999999</v>
      </c>
      <c r="D74" s="21">
        <f t="shared" si="22"/>
        <v>12517473.34</v>
      </c>
      <c r="E74" s="21">
        <f t="shared" si="23"/>
        <v>9388107.3399999999</v>
      </c>
      <c r="F74" s="23">
        <v>11922700</v>
      </c>
      <c r="G74" s="40">
        <v>8942026</v>
      </c>
      <c r="H74" s="118"/>
      <c r="I74" s="23">
        <v>594773.34</v>
      </c>
      <c r="J74" s="49">
        <v>446081.34</v>
      </c>
      <c r="K74" s="118"/>
      <c r="L74" s="49"/>
      <c r="M74" s="49"/>
      <c r="N74" s="147"/>
      <c r="O74" s="29">
        <f t="shared" si="24"/>
        <v>15426330.039999999</v>
      </c>
      <c r="P74" s="29">
        <f t="shared" si="25"/>
        <v>14378752.039999999</v>
      </c>
      <c r="Q74" s="23"/>
      <c r="R74" s="23"/>
      <c r="S74" s="118"/>
      <c r="T74" s="23"/>
      <c r="U74" s="23"/>
      <c r="V74" s="118"/>
      <c r="W74" s="23"/>
      <c r="X74" s="23"/>
      <c r="Y74" s="118"/>
      <c r="Z74" s="23"/>
      <c r="AA74" s="23"/>
      <c r="AB74" s="118"/>
      <c r="AC74" s="28"/>
      <c r="AD74" s="28"/>
      <c r="AE74" s="121"/>
      <c r="AF74" s="23"/>
      <c r="AG74" s="23"/>
      <c r="AH74" s="118"/>
      <c r="AI74" s="23"/>
      <c r="AJ74" s="23"/>
      <c r="AK74" s="118"/>
      <c r="AL74" s="23"/>
      <c r="AM74" s="23"/>
      <c r="AN74" s="118"/>
      <c r="AO74" s="23"/>
      <c r="AP74" s="27"/>
      <c r="AQ74" s="118"/>
      <c r="AR74" s="28"/>
      <c r="AS74" s="28"/>
      <c r="AT74" s="118"/>
      <c r="AU74" s="28"/>
      <c r="AV74" s="28"/>
      <c r="AW74" s="118"/>
      <c r="AX74" s="28"/>
      <c r="AY74" s="28"/>
      <c r="AZ74" s="118"/>
      <c r="BA74" s="23"/>
      <c r="BB74" s="23"/>
      <c r="BC74" s="118"/>
      <c r="BD74" s="23"/>
      <c r="BE74" s="23"/>
      <c r="BF74" s="118"/>
      <c r="BG74" s="23"/>
      <c r="BH74" s="23"/>
      <c r="BI74" s="118"/>
      <c r="BJ74" s="38"/>
      <c r="BK74" s="23"/>
      <c r="BL74" s="118"/>
      <c r="BM74" s="23"/>
      <c r="BN74" s="27"/>
      <c r="BO74" s="118"/>
      <c r="BP74" s="23"/>
      <c r="BQ74" s="27"/>
      <c r="BR74" s="118"/>
      <c r="BS74" s="23"/>
      <c r="BT74" s="27"/>
      <c r="BU74" s="118"/>
      <c r="BV74" s="23"/>
      <c r="BW74" s="23"/>
      <c r="BX74" s="118"/>
      <c r="BY74" s="23">
        <v>9648211.0399999991</v>
      </c>
      <c r="BZ74" s="27">
        <v>9648211.0399999991</v>
      </c>
      <c r="CA74" s="118"/>
      <c r="CB74" s="31"/>
      <c r="CC74" s="31"/>
      <c r="CD74" s="118"/>
      <c r="CE74" s="23"/>
      <c r="CF74" s="23"/>
      <c r="CG74" s="118"/>
      <c r="CH74" s="28"/>
      <c r="CI74" s="28"/>
      <c r="CJ74" s="118"/>
      <c r="CK74" s="23"/>
      <c r="CL74" s="27"/>
      <c r="CM74" s="118"/>
      <c r="CN74" s="23"/>
      <c r="CO74" s="27"/>
      <c r="CP74" s="118"/>
      <c r="CQ74" s="28"/>
      <c r="CR74" s="28"/>
      <c r="CS74" s="118"/>
      <c r="CT74" s="28"/>
      <c r="CU74" s="28"/>
      <c r="CV74" s="118"/>
      <c r="CW74" s="23"/>
      <c r="CX74" s="27"/>
      <c r="CY74" s="118"/>
      <c r="CZ74" s="28"/>
      <c r="DA74" s="28"/>
      <c r="DB74" s="118"/>
      <c r="DC74" s="23">
        <f>900000+900000+900000</f>
        <v>2700000</v>
      </c>
      <c r="DD74" s="23">
        <v>2700000</v>
      </c>
      <c r="DE74" s="118"/>
      <c r="DF74" s="23"/>
      <c r="DG74" s="23"/>
      <c r="DH74" s="118"/>
      <c r="DI74" s="23"/>
      <c r="DJ74" s="27"/>
      <c r="DK74" s="118"/>
      <c r="DL74" s="27"/>
      <c r="DM74" s="27"/>
      <c r="DN74" s="140"/>
      <c r="DO74" s="27"/>
      <c r="DP74" s="27"/>
      <c r="DQ74" s="132"/>
      <c r="DR74" s="23"/>
      <c r="DS74" s="23"/>
      <c r="DT74" s="118"/>
      <c r="DU74" s="23"/>
      <c r="DV74" s="27"/>
      <c r="DW74" s="118"/>
      <c r="DY74" s="27"/>
      <c r="DZ74" s="118"/>
      <c r="EA74" s="23"/>
      <c r="EB74" s="23"/>
      <c r="EC74" s="115"/>
      <c r="ED74" s="23"/>
      <c r="EE74" s="23"/>
      <c r="EF74" s="118"/>
      <c r="EG74" s="23"/>
      <c r="EH74" s="23"/>
      <c r="EI74" s="118"/>
      <c r="EJ74" s="23"/>
      <c r="EK74" s="27"/>
      <c r="EL74" s="118"/>
      <c r="EM74" s="27"/>
      <c r="EN74" s="27"/>
      <c r="EO74" s="118"/>
      <c r="EP74" s="23"/>
      <c r="EQ74" s="27"/>
      <c r="ER74" s="115"/>
      <c r="ES74" s="28"/>
      <c r="ET74" s="28"/>
      <c r="EU74" s="118"/>
      <c r="EV74" s="27">
        <v>27807</v>
      </c>
      <c r="EW74" s="27">
        <v>27807</v>
      </c>
      <c r="EX74" s="118"/>
      <c r="EY74" s="23"/>
      <c r="EZ74" s="23"/>
      <c r="FA74" s="118"/>
      <c r="FB74" s="23">
        <v>2670312</v>
      </c>
      <c r="FC74" s="27">
        <v>2002734</v>
      </c>
      <c r="FD74" s="118"/>
      <c r="FE74" s="23"/>
      <c r="FF74" s="23"/>
      <c r="FG74" s="115"/>
      <c r="FH74" s="23"/>
      <c r="FI74" s="23"/>
      <c r="FJ74" s="118"/>
      <c r="FK74" s="23"/>
      <c r="FL74" s="23"/>
      <c r="FM74" s="115"/>
      <c r="FN74" s="31"/>
      <c r="FO74" s="31"/>
      <c r="FP74" s="118"/>
      <c r="FQ74" s="23"/>
      <c r="FR74" s="23"/>
      <c r="FS74" s="115"/>
      <c r="FT74" s="23"/>
      <c r="FU74" s="23"/>
      <c r="FV74" s="115"/>
      <c r="FW74" s="23"/>
      <c r="FX74" s="23"/>
      <c r="FY74" s="115"/>
      <c r="FZ74" s="27">
        <v>380000</v>
      </c>
      <c r="GA74" s="27">
        <v>0</v>
      </c>
      <c r="GB74" s="115"/>
      <c r="GC74" s="31"/>
      <c r="GD74" s="31"/>
      <c r="GE74" s="118"/>
      <c r="GF74" s="35"/>
      <c r="GG74" s="34"/>
      <c r="GH74" s="115"/>
      <c r="GI74" s="23"/>
      <c r="GJ74" s="23"/>
      <c r="GK74" s="115"/>
      <c r="GL74" s="31"/>
      <c r="GM74" s="31"/>
      <c r="GN74" s="118"/>
      <c r="GO74" s="23"/>
      <c r="GP74" s="23"/>
      <c r="GQ74" s="115"/>
      <c r="GR74" s="23"/>
      <c r="GS74" s="27"/>
      <c r="GT74" s="115"/>
      <c r="GU74" s="23"/>
      <c r="GV74" s="23"/>
      <c r="GW74" s="118"/>
      <c r="GX74" s="31"/>
      <c r="GY74" s="31"/>
      <c r="GZ74" s="118"/>
      <c r="HA74" s="23"/>
      <c r="HB74" s="27"/>
      <c r="HC74" s="137"/>
      <c r="HD74" s="33"/>
      <c r="HE74" s="33"/>
      <c r="HF74" s="121"/>
      <c r="HG74" s="32"/>
      <c r="HH74" s="32"/>
      <c r="HI74" s="118"/>
      <c r="HJ74" s="28"/>
      <c r="HK74" s="28"/>
      <c r="HL74" s="118"/>
      <c r="HM74" s="23"/>
      <c r="HN74" s="23"/>
      <c r="HO74" s="118"/>
      <c r="HP74" s="23"/>
      <c r="HQ74" s="23"/>
      <c r="HR74" s="115"/>
      <c r="HS74" s="23"/>
      <c r="HT74" s="23"/>
      <c r="HU74" s="118"/>
      <c r="HV74" s="31"/>
      <c r="HW74" s="31"/>
      <c r="HX74" s="118"/>
      <c r="HY74" s="31"/>
      <c r="HZ74" s="31"/>
      <c r="IA74" s="118"/>
      <c r="IB74" s="23"/>
      <c r="IC74" s="27"/>
      <c r="ID74" s="132"/>
      <c r="IE74" s="23"/>
      <c r="IF74" s="27"/>
      <c r="IG74" s="134"/>
      <c r="IH74" s="23"/>
      <c r="II74" s="23"/>
      <c r="IJ74" s="132"/>
      <c r="IK74" s="30">
        <f t="shared" si="26"/>
        <v>0</v>
      </c>
      <c r="IL74" s="30">
        <f t="shared" si="27"/>
        <v>0</v>
      </c>
      <c r="IM74" s="23"/>
      <c r="IN74" s="23"/>
      <c r="IO74" s="115"/>
      <c r="IP74" s="23"/>
      <c r="IQ74" s="27"/>
      <c r="IR74" s="115"/>
      <c r="IS74" s="23"/>
      <c r="IT74" s="27"/>
      <c r="IU74" s="115"/>
      <c r="IV74" s="23"/>
      <c r="IW74" s="23"/>
      <c r="IX74" s="115"/>
      <c r="IY74" s="23"/>
      <c r="IZ74" s="23"/>
      <c r="JA74" s="115"/>
      <c r="JB74" s="23"/>
      <c r="JC74" s="23"/>
      <c r="JD74" s="115"/>
      <c r="JE74" s="23"/>
      <c r="JF74" s="23"/>
      <c r="JG74" s="115"/>
      <c r="JH74" s="23"/>
      <c r="JI74" s="27"/>
      <c r="JJ74" s="115"/>
      <c r="JK74" s="23"/>
      <c r="JL74" s="23"/>
      <c r="JM74" s="115"/>
      <c r="JN74" s="23"/>
      <c r="JO74" s="23"/>
      <c r="JP74" s="115"/>
      <c r="JQ74" s="23"/>
      <c r="JR74" s="23"/>
      <c r="JS74" s="115"/>
      <c r="JT74" s="23"/>
      <c r="JU74" s="23"/>
      <c r="JV74" s="115"/>
      <c r="JW74" s="23"/>
      <c r="JX74" s="23"/>
      <c r="JY74" s="115"/>
      <c r="JZ74" s="23"/>
      <c r="KA74" s="27"/>
      <c r="KB74" s="115"/>
      <c r="KC74" s="23"/>
      <c r="KD74" s="23"/>
      <c r="KE74" s="115"/>
      <c r="KF74" s="23"/>
      <c r="KG74" s="23"/>
      <c r="KH74" s="115"/>
      <c r="KI74" s="29">
        <f t="shared" si="28"/>
        <v>0</v>
      </c>
      <c r="KJ74" s="29">
        <f t="shared" si="29"/>
        <v>0</v>
      </c>
      <c r="KK74" s="27"/>
      <c r="KL74" s="27"/>
      <c r="KM74" s="121"/>
      <c r="KN74" s="27"/>
      <c r="KO74" s="27"/>
      <c r="KP74" s="115"/>
      <c r="KQ74" s="28"/>
      <c r="KR74" s="28"/>
      <c r="KS74" s="118"/>
      <c r="KT74" s="27"/>
      <c r="KU74" s="27"/>
      <c r="KV74" s="121"/>
      <c r="KW74" s="26"/>
      <c r="KX74" s="26"/>
      <c r="KY74" s="121"/>
      <c r="KZ74" s="24"/>
      <c r="LA74" s="24"/>
      <c r="LB74" s="121"/>
      <c r="LC74" s="24"/>
      <c r="LD74" s="24"/>
      <c r="LE74" s="121"/>
      <c r="LF74" s="23"/>
      <c r="LG74" s="27"/>
      <c r="LH74" s="118"/>
      <c r="LI74" s="23"/>
      <c r="LJ74" s="27"/>
      <c r="LK74" s="121"/>
      <c r="LL74" s="25"/>
      <c r="LM74" s="25"/>
      <c r="LN74" s="121"/>
      <c r="LO74" s="27"/>
      <c r="LP74" s="27"/>
      <c r="LQ74" s="121"/>
      <c r="LR74" s="24"/>
      <c r="LS74" s="24"/>
      <c r="LT74" s="121"/>
      <c r="LU74" s="27"/>
      <c r="LV74" s="27"/>
      <c r="LW74" s="121"/>
      <c r="LX74" s="23"/>
      <c r="LY74" s="23"/>
      <c r="LZ74" s="130"/>
      <c r="MA74" s="9"/>
      <c r="MB74" s="9"/>
      <c r="MC74" s="9"/>
      <c r="MD74" s="7"/>
      <c r="ME74" s="7"/>
      <c r="MF74" s="9"/>
      <c r="MG74" s="9"/>
      <c r="MH74" s="9"/>
      <c r="MI74" s="9"/>
      <c r="MJ74" s="9"/>
      <c r="MK74" s="9"/>
      <c r="ML74" s="9"/>
      <c r="MM74" s="9"/>
      <c r="MN74" s="7"/>
      <c r="MO74" s="9"/>
      <c r="MP74" s="9"/>
      <c r="MQ74" s="9"/>
      <c r="MR74" s="7"/>
      <c r="MS74" s="9"/>
      <c r="MT74" s="7"/>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3"/>
      <c r="PY74" s="3"/>
      <c r="PZ74" s="3"/>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row>
    <row r="75" spans="1:743" x14ac:dyDescent="0.25">
      <c r="A75" s="46" t="s">
        <v>78</v>
      </c>
      <c r="B75" s="29">
        <f t="shared" si="20"/>
        <v>10262956.809999999</v>
      </c>
      <c r="C75" s="29">
        <f t="shared" si="21"/>
        <v>7529988.669999999</v>
      </c>
      <c r="D75" s="21">
        <f t="shared" si="22"/>
        <v>7375016.6399999997</v>
      </c>
      <c r="E75" s="21">
        <f t="shared" si="23"/>
        <v>5531264.6399999997</v>
      </c>
      <c r="F75" s="23">
        <v>6746800</v>
      </c>
      <c r="G75" s="40">
        <v>5060101</v>
      </c>
      <c r="H75" s="118"/>
      <c r="I75" s="23">
        <v>628216.64</v>
      </c>
      <c r="J75" s="49">
        <v>471163.64</v>
      </c>
      <c r="K75" s="118"/>
      <c r="L75" s="49"/>
      <c r="M75" s="49"/>
      <c r="N75" s="147"/>
      <c r="O75" s="29">
        <f t="shared" si="24"/>
        <v>2599340.17</v>
      </c>
      <c r="P75" s="29">
        <f t="shared" si="25"/>
        <v>1806222.6400000001</v>
      </c>
      <c r="Q75" s="23"/>
      <c r="R75" s="23"/>
      <c r="S75" s="118"/>
      <c r="T75" s="23"/>
      <c r="U75" s="23"/>
      <c r="V75" s="118"/>
      <c r="W75" s="23"/>
      <c r="X75" s="23"/>
      <c r="Y75" s="118"/>
      <c r="Z75" s="23"/>
      <c r="AA75" s="23"/>
      <c r="AB75" s="118"/>
      <c r="AC75" s="28"/>
      <c r="AD75" s="28"/>
      <c r="AE75" s="121"/>
      <c r="AF75" s="23"/>
      <c r="AG75" s="23"/>
      <c r="AH75" s="118"/>
      <c r="AI75" s="23"/>
      <c r="AJ75" s="23"/>
      <c r="AK75" s="118"/>
      <c r="AL75" s="23"/>
      <c r="AM75" s="23"/>
      <c r="AN75" s="118"/>
      <c r="AO75" s="23"/>
      <c r="AP75" s="27"/>
      <c r="AQ75" s="118"/>
      <c r="AR75" s="28"/>
      <c r="AS75" s="28"/>
      <c r="AT75" s="118"/>
      <c r="AU75" s="28"/>
      <c r="AV75" s="28"/>
      <c r="AW75" s="118"/>
      <c r="AX75" s="28"/>
      <c r="AY75" s="28"/>
      <c r="AZ75" s="118"/>
      <c r="BA75" s="23"/>
      <c r="BB75" s="23"/>
      <c r="BC75" s="118"/>
      <c r="BD75" s="23"/>
      <c r="BE75" s="23"/>
      <c r="BF75" s="118"/>
      <c r="BG75" s="23"/>
      <c r="BH75" s="23"/>
      <c r="BI75" s="118"/>
      <c r="BJ75" s="38"/>
      <c r="BK75" s="23"/>
      <c r="BL75" s="118"/>
      <c r="BM75" s="23"/>
      <c r="BN75" s="27"/>
      <c r="BO75" s="118"/>
      <c r="BP75" s="23"/>
      <c r="BQ75" s="27"/>
      <c r="BR75" s="118"/>
      <c r="BS75" s="23"/>
      <c r="BT75" s="27"/>
      <c r="BU75" s="118"/>
      <c r="BV75" s="23"/>
      <c r="BW75" s="23"/>
      <c r="BX75" s="118"/>
      <c r="BY75" s="23"/>
      <c r="BZ75" s="27"/>
      <c r="CA75" s="118"/>
      <c r="CB75" s="31"/>
      <c r="CC75" s="31"/>
      <c r="CD75" s="118"/>
      <c r="CE75" s="23"/>
      <c r="CF75" s="23"/>
      <c r="CG75" s="118"/>
      <c r="CH75" s="28"/>
      <c r="CI75" s="28"/>
      <c r="CJ75" s="118"/>
      <c r="CK75" s="23"/>
      <c r="CL75" s="27"/>
      <c r="CM75" s="118"/>
      <c r="CN75" s="23"/>
      <c r="CO75" s="27"/>
      <c r="CP75" s="118"/>
      <c r="CQ75" s="28"/>
      <c r="CR75" s="28"/>
      <c r="CS75" s="118"/>
      <c r="CT75" s="28"/>
      <c r="CU75" s="28"/>
      <c r="CV75" s="118"/>
      <c r="CW75" s="23"/>
      <c r="CX75" s="27"/>
      <c r="CY75" s="118"/>
      <c r="CZ75" s="28"/>
      <c r="DA75" s="28"/>
      <c r="DB75" s="118"/>
      <c r="DC75" s="23">
        <f>828695.76+502351.53</f>
        <v>1331047.29</v>
      </c>
      <c r="DD75" s="23">
        <v>828695.76</v>
      </c>
      <c r="DE75" s="118"/>
      <c r="DF75" s="23"/>
      <c r="DG75" s="23"/>
      <c r="DH75" s="118"/>
      <c r="DI75" s="23"/>
      <c r="DJ75" s="27"/>
      <c r="DK75" s="118"/>
      <c r="DL75" s="27"/>
      <c r="DM75" s="27"/>
      <c r="DN75" s="140"/>
      <c r="DO75" s="27"/>
      <c r="DP75" s="27"/>
      <c r="DQ75" s="132"/>
      <c r="DR75" s="23"/>
      <c r="DS75" s="23"/>
      <c r="DT75" s="118"/>
      <c r="DU75" s="23"/>
      <c r="DV75" s="27"/>
      <c r="DW75" s="118"/>
      <c r="DX75" s="23"/>
      <c r="DY75" s="27"/>
      <c r="DZ75" s="118"/>
      <c r="EA75" s="23"/>
      <c r="EB75" s="23"/>
      <c r="EC75" s="115"/>
      <c r="ED75" s="23"/>
      <c r="EE75" s="23"/>
      <c r="EF75" s="118"/>
      <c r="EG75" s="23"/>
      <c r="EH75" s="23"/>
      <c r="EI75" s="118"/>
      <c r="EJ75" s="23"/>
      <c r="EK75" s="27"/>
      <c r="EL75" s="118"/>
      <c r="EM75" s="27">
        <v>107526.88</v>
      </c>
      <c r="EN75" s="27">
        <v>107526.88</v>
      </c>
      <c r="EO75" s="118"/>
      <c r="EP75" s="23"/>
      <c r="EQ75" s="27"/>
      <c r="ER75" s="115"/>
      <c r="ES75" s="28"/>
      <c r="ET75" s="28"/>
      <c r="EU75" s="118"/>
      <c r="EV75" s="27"/>
      <c r="EW75" s="27"/>
      <c r="EX75" s="118"/>
      <c r="EY75" s="23"/>
      <c r="EZ75" s="23"/>
      <c r="FA75" s="118"/>
      <c r="FB75" s="23">
        <v>1160766</v>
      </c>
      <c r="FC75" s="27">
        <v>870000</v>
      </c>
      <c r="FD75" s="118"/>
      <c r="FE75" s="23"/>
      <c r="FF75" s="23"/>
      <c r="FG75" s="115"/>
      <c r="FH75" s="23"/>
      <c r="FI75" s="23"/>
      <c r="FJ75" s="118"/>
      <c r="FK75" s="23"/>
      <c r="FL75" s="23"/>
      <c r="FM75" s="115"/>
      <c r="FN75" s="31"/>
      <c r="FO75" s="31"/>
      <c r="FP75" s="118"/>
      <c r="FQ75" s="23"/>
      <c r="FR75" s="23"/>
      <c r="FS75" s="115"/>
      <c r="FT75" s="23"/>
      <c r="FU75" s="23"/>
      <c r="FV75" s="115"/>
      <c r="FW75" s="23"/>
      <c r="FX75" s="23"/>
      <c r="FY75" s="115"/>
      <c r="FZ75" s="27"/>
      <c r="GA75" s="27"/>
      <c r="GB75" s="115"/>
      <c r="GC75" s="31"/>
      <c r="GD75" s="31"/>
      <c r="GE75" s="118"/>
      <c r="GF75" s="35"/>
      <c r="GG75" s="34"/>
      <c r="GH75" s="115"/>
      <c r="GI75" s="23"/>
      <c r="GJ75" s="23"/>
      <c r="GK75" s="115"/>
      <c r="GL75" s="31"/>
      <c r="GM75" s="31"/>
      <c r="GN75" s="118"/>
      <c r="GO75" s="23"/>
      <c r="GP75" s="23"/>
      <c r="GQ75" s="115"/>
      <c r="GR75" s="23"/>
      <c r="GS75" s="27"/>
      <c r="GT75" s="115"/>
      <c r="GU75" s="23"/>
      <c r="GV75" s="23"/>
      <c r="GW75" s="118"/>
      <c r="GX75" s="31"/>
      <c r="GY75" s="31"/>
      <c r="GZ75" s="118"/>
      <c r="HA75" s="23"/>
      <c r="HB75" s="27"/>
      <c r="HC75" s="137"/>
      <c r="HD75" s="33"/>
      <c r="HE75" s="33"/>
      <c r="HF75" s="121"/>
      <c r="HG75" s="32"/>
      <c r="HH75" s="32"/>
      <c r="HI75" s="118"/>
      <c r="HJ75" s="28"/>
      <c r="HK75" s="28"/>
      <c r="HL75" s="118"/>
      <c r="HM75" s="23"/>
      <c r="HN75" s="23"/>
      <c r="HO75" s="118"/>
      <c r="HP75" s="23"/>
      <c r="HQ75" s="23"/>
      <c r="HR75" s="115"/>
      <c r="HS75" s="23"/>
      <c r="HT75" s="23"/>
      <c r="HU75" s="118"/>
      <c r="HV75" s="31"/>
      <c r="HW75" s="31"/>
      <c r="HX75" s="118"/>
      <c r="HY75" s="31"/>
      <c r="HZ75" s="31"/>
      <c r="IA75" s="118"/>
      <c r="IB75" s="23"/>
      <c r="IC75" s="27"/>
      <c r="ID75" s="132"/>
      <c r="IE75" s="23"/>
      <c r="IF75" s="27"/>
      <c r="IG75" s="134"/>
      <c r="IH75" s="23"/>
      <c r="II75" s="23"/>
      <c r="IJ75" s="132"/>
      <c r="IK75" s="30">
        <f t="shared" si="26"/>
        <v>288600</v>
      </c>
      <c r="IL75" s="30">
        <f t="shared" si="27"/>
        <v>192501.39</v>
      </c>
      <c r="IM75" s="23"/>
      <c r="IN75" s="23"/>
      <c r="IO75" s="115"/>
      <c r="IP75" s="23"/>
      <c r="IQ75" s="27"/>
      <c r="IR75" s="115"/>
      <c r="IS75" s="23"/>
      <c r="IT75" s="27"/>
      <c r="IU75" s="115"/>
      <c r="IV75" s="23"/>
      <c r="IW75" s="23"/>
      <c r="IX75" s="115"/>
      <c r="IY75" s="23"/>
      <c r="IZ75" s="23"/>
      <c r="JA75" s="115"/>
      <c r="JB75" s="23"/>
      <c r="JC75" s="23"/>
      <c r="JD75" s="115"/>
      <c r="JE75" s="23"/>
      <c r="JF75" s="23"/>
      <c r="JG75" s="115"/>
      <c r="JH75" s="23"/>
      <c r="JI75" s="27"/>
      <c r="JJ75" s="115"/>
      <c r="JK75" s="23"/>
      <c r="JL75" s="23"/>
      <c r="JM75" s="115"/>
      <c r="JN75" s="23"/>
      <c r="JO75" s="23"/>
      <c r="JP75" s="115"/>
      <c r="JQ75" s="23"/>
      <c r="JR75" s="23"/>
      <c r="JS75" s="115"/>
      <c r="JT75" s="23"/>
      <c r="JU75" s="23"/>
      <c r="JV75" s="115"/>
      <c r="JW75" s="23"/>
      <c r="JX75" s="23"/>
      <c r="JY75" s="115"/>
      <c r="JZ75" s="23"/>
      <c r="KA75" s="27"/>
      <c r="KB75" s="115"/>
      <c r="KC75" s="23">
        <v>288600</v>
      </c>
      <c r="KD75" s="23">
        <v>192501.39</v>
      </c>
      <c r="KE75" s="115"/>
      <c r="KF75" s="23"/>
      <c r="KG75" s="23"/>
      <c r="KH75" s="115"/>
      <c r="KI75" s="29">
        <f t="shared" si="28"/>
        <v>0</v>
      </c>
      <c r="KJ75" s="29">
        <f t="shared" si="29"/>
        <v>0</v>
      </c>
      <c r="KK75" s="27"/>
      <c r="KL75" s="27"/>
      <c r="KM75" s="121"/>
      <c r="KN75" s="27"/>
      <c r="KO75" s="27"/>
      <c r="KP75" s="115"/>
      <c r="KQ75" s="28"/>
      <c r="KR75" s="28"/>
      <c r="KS75" s="118"/>
      <c r="KT75" s="27"/>
      <c r="KU75" s="27"/>
      <c r="KV75" s="121"/>
      <c r="KW75" s="26"/>
      <c r="KX75" s="26"/>
      <c r="KY75" s="121"/>
      <c r="KZ75" s="24"/>
      <c r="LA75" s="24"/>
      <c r="LB75" s="121"/>
      <c r="LC75" s="24"/>
      <c r="LD75" s="24"/>
      <c r="LE75" s="121"/>
      <c r="LF75" s="23"/>
      <c r="LG75" s="27"/>
      <c r="LH75" s="118"/>
      <c r="LI75" s="23"/>
      <c r="LJ75" s="27"/>
      <c r="LK75" s="121"/>
      <c r="LL75" s="25"/>
      <c r="LM75" s="25"/>
      <c r="LN75" s="121"/>
      <c r="LO75" s="27"/>
      <c r="LP75" s="27"/>
      <c r="LQ75" s="121"/>
      <c r="LR75" s="24"/>
      <c r="LS75" s="24"/>
      <c r="LT75" s="121"/>
      <c r="LU75" s="27"/>
      <c r="LV75" s="27"/>
      <c r="LW75" s="121"/>
      <c r="LX75" s="23"/>
      <c r="LY75" s="23"/>
      <c r="LZ75" s="130"/>
      <c r="MA75" s="9"/>
      <c r="MB75" s="9"/>
      <c r="MC75" s="9"/>
      <c r="MD75" s="7"/>
      <c r="ME75" s="7"/>
      <c r="MF75" s="9"/>
      <c r="MG75" s="9"/>
      <c r="MH75" s="9"/>
      <c r="MI75" s="9"/>
      <c r="MJ75" s="9"/>
      <c r="MK75" s="9"/>
      <c r="ML75" s="9"/>
      <c r="MM75" s="9"/>
      <c r="MN75" s="7"/>
      <c r="MO75" s="9"/>
      <c r="MP75" s="9"/>
      <c r="MQ75" s="9"/>
      <c r="MR75" s="7"/>
      <c r="MS75" s="9"/>
      <c r="MT75" s="7"/>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3"/>
      <c r="PY75" s="3"/>
      <c r="PZ75" s="3"/>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row>
    <row r="76" spans="1:743" x14ac:dyDescent="0.25">
      <c r="A76" s="46" t="s">
        <v>77</v>
      </c>
      <c r="B76" s="29">
        <f t="shared" si="20"/>
        <v>11294417.029999999</v>
      </c>
      <c r="C76" s="29">
        <f t="shared" si="21"/>
        <v>8054316.5899999999</v>
      </c>
      <c r="D76" s="21">
        <f t="shared" si="22"/>
        <v>9567026.6699999999</v>
      </c>
      <c r="E76" s="21">
        <f t="shared" si="23"/>
        <v>7175270.6699999999</v>
      </c>
      <c r="F76" s="23">
        <v>9170700</v>
      </c>
      <c r="G76" s="40">
        <v>6878025</v>
      </c>
      <c r="H76" s="118"/>
      <c r="I76" s="23">
        <v>396326.67</v>
      </c>
      <c r="J76" s="49">
        <v>297245.67</v>
      </c>
      <c r="K76" s="118"/>
      <c r="L76" s="49"/>
      <c r="M76" s="49"/>
      <c r="N76" s="147"/>
      <c r="O76" s="29">
        <f t="shared" si="24"/>
        <v>1438790.3599999999</v>
      </c>
      <c r="P76" s="29">
        <f t="shared" si="25"/>
        <v>703615</v>
      </c>
      <c r="Q76" s="23"/>
      <c r="R76" s="23"/>
      <c r="S76" s="118"/>
      <c r="T76" s="23"/>
      <c r="U76" s="23"/>
      <c r="V76" s="118"/>
      <c r="W76" s="23"/>
      <c r="X76" s="23"/>
      <c r="Y76" s="118"/>
      <c r="Z76" s="23"/>
      <c r="AA76" s="23"/>
      <c r="AB76" s="118"/>
      <c r="AC76" s="28"/>
      <c r="AD76" s="28"/>
      <c r="AE76" s="121"/>
      <c r="AF76" s="23"/>
      <c r="AG76" s="23"/>
      <c r="AH76" s="118"/>
      <c r="AI76" s="23"/>
      <c r="AJ76" s="23"/>
      <c r="AK76" s="118"/>
      <c r="AL76" s="23"/>
      <c r="AM76" s="23"/>
      <c r="AN76" s="118"/>
      <c r="AO76" s="23"/>
      <c r="AP76" s="27"/>
      <c r="AQ76" s="118"/>
      <c r="AR76" s="28"/>
      <c r="AS76" s="28"/>
      <c r="AT76" s="118"/>
      <c r="AU76" s="28"/>
      <c r="AV76" s="28"/>
      <c r="AW76" s="118"/>
      <c r="AX76" s="28"/>
      <c r="AY76" s="28"/>
      <c r="AZ76" s="118"/>
      <c r="BA76" s="23"/>
      <c r="BB76" s="23"/>
      <c r="BC76" s="118"/>
      <c r="BD76" s="23"/>
      <c r="BE76" s="23"/>
      <c r="BF76" s="118"/>
      <c r="BG76" s="23"/>
      <c r="BH76" s="23"/>
      <c r="BI76" s="118"/>
      <c r="BJ76" s="38"/>
      <c r="BK76" s="23"/>
      <c r="BL76" s="118"/>
      <c r="BM76" s="23"/>
      <c r="BN76" s="27"/>
      <c r="BO76" s="118"/>
      <c r="BP76" s="23"/>
      <c r="BQ76" s="27"/>
      <c r="BR76" s="118"/>
      <c r="BS76" s="23"/>
      <c r="BT76" s="27"/>
      <c r="BU76" s="118"/>
      <c r="BV76" s="23"/>
      <c r="BW76" s="23"/>
      <c r="BX76" s="118"/>
      <c r="BY76" s="23"/>
      <c r="BZ76" s="27"/>
      <c r="CA76" s="118"/>
      <c r="CB76" s="31"/>
      <c r="CC76" s="31"/>
      <c r="CD76" s="118"/>
      <c r="CE76" s="23"/>
      <c r="CF76" s="23"/>
      <c r="CG76" s="118"/>
      <c r="CH76" s="28"/>
      <c r="CI76" s="28"/>
      <c r="CJ76" s="118"/>
      <c r="CK76" s="23"/>
      <c r="CL76" s="27"/>
      <c r="CM76" s="118"/>
      <c r="CN76" s="23"/>
      <c r="CO76" s="27"/>
      <c r="CP76" s="118"/>
      <c r="CQ76" s="28"/>
      <c r="CR76" s="28"/>
      <c r="CS76" s="118"/>
      <c r="CT76" s="28"/>
      <c r="CU76" s="28"/>
      <c r="CV76" s="118"/>
      <c r="CW76" s="23"/>
      <c r="CX76" s="27"/>
      <c r="CY76" s="118"/>
      <c r="CZ76" s="28"/>
      <c r="DA76" s="28"/>
      <c r="DB76" s="118"/>
      <c r="DC76" s="23">
        <v>583970.36</v>
      </c>
      <c r="DD76" s="23">
        <v>0</v>
      </c>
      <c r="DE76" s="118"/>
      <c r="DF76" s="23"/>
      <c r="DG76" s="23"/>
      <c r="DH76" s="118"/>
      <c r="DI76" s="23"/>
      <c r="DJ76" s="27"/>
      <c r="DK76" s="118"/>
      <c r="DL76" s="27"/>
      <c r="DM76" s="27"/>
      <c r="DN76" s="140"/>
      <c r="DO76" s="27"/>
      <c r="DP76" s="27"/>
      <c r="DQ76" s="132"/>
      <c r="DR76" s="23"/>
      <c r="DS76" s="23"/>
      <c r="DT76" s="118"/>
      <c r="DU76" s="23"/>
      <c r="DV76" s="27"/>
      <c r="DW76" s="118"/>
      <c r="DX76" s="23"/>
      <c r="DY76" s="27"/>
      <c r="DZ76" s="118"/>
      <c r="EA76" s="23"/>
      <c r="EB76" s="23"/>
      <c r="EC76" s="115"/>
      <c r="ED76" s="23"/>
      <c r="EE76" s="23"/>
      <c r="EF76" s="118"/>
      <c r="EG76" s="23"/>
      <c r="EH76" s="23"/>
      <c r="EI76" s="118"/>
      <c r="EJ76" s="23"/>
      <c r="EK76" s="27"/>
      <c r="EL76" s="118"/>
      <c r="EM76" s="27"/>
      <c r="EN76" s="27"/>
      <c r="EO76" s="118"/>
      <c r="EP76" s="23"/>
      <c r="EQ76" s="27"/>
      <c r="ER76" s="115"/>
      <c r="ES76" s="28"/>
      <c r="ET76" s="28"/>
      <c r="EU76" s="118"/>
      <c r="EV76" s="27"/>
      <c r="EW76" s="27"/>
      <c r="EX76" s="118"/>
      <c r="EY76" s="23">
        <v>250000</v>
      </c>
      <c r="EZ76" s="23">
        <v>250000</v>
      </c>
      <c r="FA76" s="118"/>
      <c r="FB76" s="23">
        <v>604820</v>
      </c>
      <c r="FC76" s="27">
        <v>453615</v>
      </c>
      <c r="FD76" s="118"/>
      <c r="FE76" s="23"/>
      <c r="FF76" s="23"/>
      <c r="FG76" s="115"/>
      <c r="FH76" s="23"/>
      <c r="FI76" s="23"/>
      <c r="FJ76" s="118"/>
      <c r="FK76" s="23"/>
      <c r="FL76" s="23"/>
      <c r="FM76" s="115"/>
      <c r="FN76" s="31"/>
      <c r="FO76" s="31"/>
      <c r="FP76" s="118"/>
      <c r="FQ76" s="23"/>
      <c r="FR76" s="23"/>
      <c r="FS76" s="115"/>
      <c r="FT76" s="23"/>
      <c r="FU76" s="23"/>
      <c r="FV76" s="115"/>
      <c r="FW76" s="23"/>
      <c r="FX76" s="23"/>
      <c r="FY76" s="115"/>
      <c r="FZ76" s="27"/>
      <c r="GA76" s="27"/>
      <c r="GB76" s="115"/>
      <c r="GC76" s="31"/>
      <c r="GD76" s="31"/>
      <c r="GE76" s="118"/>
      <c r="GF76" s="35"/>
      <c r="GG76" s="34"/>
      <c r="GH76" s="115"/>
      <c r="GI76" s="23"/>
      <c r="GJ76" s="23"/>
      <c r="GK76" s="115"/>
      <c r="GL76" s="31"/>
      <c r="GM76" s="31"/>
      <c r="GN76" s="118"/>
      <c r="GO76" s="23"/>
      <c r="GP76" s="23"/>
      <c r="GQ76" s="115"/>
      <c r="GR76" s="23"/>
      <c r="GS76" s="27"/>
      <c r="GT76" s="115"/>
      <c r="GU76" s="23"/>
      <c r="GV76" s="23"/>
      <c r="GW76" s="118"/>
      <c r="GX76" s="31"/>
      <c r="GY76" s="31"/>
      <c r="GZ76" s="118"/>
      <c r="HA76" s="23"/>
      <c r="HB76" s="27"/>
      <c r="HC76" s="137"/>
      <c r="HD76" s="33"/>
      <c r="HE76" s="33"/>
      <c r="HF76" s="121"/>
      <c r="HG76" s="32"/>
      <c r="HH76" s="32"/>
      <c r="HI76" s="118"/>
      <c r="HJ76" s="28"/>
      <c r="HK76" s="28"/>
      <c r="HL76" s="118"/>
      <c r="HM76" s="23"/>
      <c r="HN76" s="23"/>
      <c r="HO76" s="118"/>
      <c r="HP76" s="23"/>
      <c r="HQ76" s="23"/>
      <c r="HR76" s="115"/>
      <c r="HS76" s="23"/>
      <c r="HT76" s="23"/>
      <c r="HU76" s="118"/>
      <c r="HV76" s="31"/>
      <c r="HW76" s="31"/>
      <c r="HX76" s="118"/>
      <c r="HY76" s="31"/>
      <c r="HZ76" s="31"/>
      <c r="IA76" s="118"/>
      <c r="IB76" s="23"/>
      <c r="IC76" s="27"/>
      <c r="ID76" s="132"/>
      <c r="IE76" s="23"/>
      <c r="IF76" s="27"/>
      <c r="IG76" s="134"/>
      <c r="IH76" s="23"/>
      <c r="II76" s="23"/>
      <c r="IJ76" s="132"/>
      <c r="IK76" s="30">
        <f t="shared" si="26"/>
        <v>288600</v>
      </c>
      <c r="IL76" s="30">
        <f t="shared" si="27"/>
        <v>175430.92</v>
      </c>
      <c r="IM76" s="23"/>
      <c r="IN76" s="23"/>
      <c r="IO76" s="115"/>
      <c r="IP76" s="23"/>
      <c r="IQ76" s="27"/>
      <c r="IR76" s="115"/>
      <c r="IS76" s="23"/>
      <c r="IT76" s="27"/>
      <c r="IU76" s="115"/>
      <c r="IV76" s="23"/>
      <c r="IW76" s="23"/>
      <c r="IX76" s="115"/>
      <c r="IY76" s="23"/>
      <c r="IZ76" s="23"/>
      <c r="JA76" s="115"/>
      <c r="JB76" s="23"/>
      <c r="JC76" s="23"/>
      <c r="JD76" s="115"/>
      <c r="JE76" s="23"/>
      <c r="JF76" s="23"/>
      <c r="JG76" s="115"/>
      <c r="JH76" s="23"/>
      <c r="JI76" s="27"/>
      <c r="JJ76" s="115"/>
      <c r="JK76" s="23"/>
      <c r="JL76" s="23"/>
      <c r="JM76" s="115"/>
      <c r="JN76" s="23"/>
      <c r="JO76" s="23"/>
      <c r="JP76" s="115"/>
      <c r="JQ76" s="23"/>
      <c r="JR76" s="23"/>
      <c r="JS76" s="115"/>
      <c r="JT76" s="23"/>
      <c r="JU76" s="23"/>
      <c r="JV76" s="115"/>
      <c r="JW76" s="23"/>
      <c r="JX76" s="23"/>
      <c r="JY76" s="115"/>
      <c r="JZ76" s="23"/>
      <c r="KA76" s="27"/>
      <c r="KB76" s="115"/>
      <c r="KC76" s="23">
        <v>288600</v>
      </c>
      <c r="KD76" s="23">
        <v>175430.92</v>
      </c>
      <c r="KE76" s="115"/>
      <c r="KF76" s="23"/>
      <c r="KG76" s="23"/>
      <c r="KH76" s="115"/>
      <c r="KI76" s="29">
        <f t="shared" si="28"/>
        <v>0</v>
      </c>
      <c r="KJ76" s="29">
        <f t="shared" si="29"/>
        <v>0</v>
      </c>
      <c r="KK76" s="27"/>
      <c r="KL76" s="27"/>
      <c r="KM76" s="121"/>
      <c r="KN76" s="27"/>
      <c r="KO76" s="27"/>
      <c r="KP76" s="115"/>
      <c r="KQ76" s="28"/>
      <c r="KR76" s="28"/>
      <c r="KS76" s="118"/>
      <c r="KT76" s="27"/>
      <c r="KU76" s="27"/>
      <c r="KV76" s="121"/>
      <c r="KW76" s="26"/>
      <c r="KX76" s="26"/>
      <c r="KY76" s="121"/>
      <c r="KZ76" s="24"/>
      <c r="LA76" s="24"/>
      <c r="LB76" s="121"/>
      <c r="LC76" s="24"/>
      <c r="LD76" s="24"/>
      <c r="LE76" s="121"/>
      <c r="LF76" s="23"/>
      <c r="LG76" s="27"/>
      <c r="LH76" s="118"/>
      <c r="LI76" s="23"/>
      <c r="LJ76" s="27"/>
      <c r="LK76" s="121"/>
      <c r="LL76" s="25"/>
      <c r="LM76" s="25"/>
      <c r="LN76" s="121"/>
      <c r="LO76" s="27"/>
      <c r="LP76" s="27"/>
      <c r="LQ76" s="121"/>
      <c r="LR76" s="24"/>
      <c r="LS76" s="24"/>
      <c r="LT76" s="121"/>
      <c r="LU76" s="27"/>
      <c r="LV76" s="27"/>
      <c r="LW76" s="121"/>
      <c r="LX76" s="23"/>
      <c r="LY76" s="23"/>
      <c r="LZ76" s="130"/>
      <c r="MA76" s="9"/>
      <c r="MB76" s="9"/>
      <c r="MC76" s="9"/>
      <c r="MD76" s="7"/>
      <c r="ME76" s="7"/>
      <c r="MF76" s="9"/>
      <c r="MG76" s="9"/>
      <c r="MH76" s="9"/>
      <c r="MI76" s="9"/>
      <c r="MJ76" s="9"/>
      <c r="MK76" s="9"/>
      <c r="ML76" s="9"/>
      <c r="MM76" s="9"/>
      <c r="MN76" s="7"/>
      <c r="MO76" s="9"/>
      <c r="MP76" s="9"/>
      <c r="MQ76" s="9"/>
      <c r="MR76" s="7"/>
      <c r="MS76" s="9"/>
      <c r="MT76" s="7"/>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3"/>
      <c r="PY76" s="3"/>
      <c r="PZ76" s="3"/>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row>
    <row r="77" spans="1:743" x14ac:dyDescent="0.25">
      <c r="A77" s="46" t="s">
        <v>76</v>
      </c>
      <c r="B77" s="29">
        <f t="shared" si="20"/>
        <v>6273871.4000000004</v>
      </c>
      <c r="C77" s="29">
        <f t="shared" si="21"/>
        <v>4859257.4000000004</v>
      </c>
      <c r="D77" s="21">
        <f t="shared" si="22"/>
        <v>5291541.6900000004</v>
      </c>
      <c r="E77" s="21">
        <f t="shared" si="23"/>
        <v>3968658.69</v>
      </c>
      <c r="F77" s="23">
        <v>4861500</v>
      </c>
      <c r="G77" s="40">
        <v>3646125</v>
      </c>
      <c r="H77" s="118"/>
      <c r="I77" s="23">
        <v>430041.69</v>
      </c>
      <c r="J77" s="49">
        <v>322533.69</v>
      </c>
      <c r="K77" s="118"/>
      <c r="L77" s="49"/>
      <c r="M77" s="49"/>
      <c r="N77" s="147"/>
      <c r="O77" s="29">
        <f t="shared" si="24"/>
        <v>866929.71</v>
      </c>
      <c r="P77" s="29">
        <f t="shared" si="25"/>
        <v>804048.71</v>
      </c>
      <c r="Q77" s="23"/>
      <c r="R77" s="23"/>
      <c r="S77" s="118"/>
      <c r="T77" s="23"/>
      <c r="U77" s="23"/>
      <c r="V77" s="118"/>
      <c r="W77" s="23"/>
      <c r="X77" s="23"/>
      <c r="Y77" s="118"/>
      <c r="Z77" s="23"/>
      <c r="AA77" s="23"/>
      <c r="AB77" s="118"/>
      <c r="AC77" s="28"/>
      <c r="AD77" s="28"/>
      <c r="AE77" s="121"/>
      <c r="AF77" s="23"/>
      <c r="AG77" s="23"/>
      <c r="AH77" s="118"/>
      <c r="AI77" s="23"/>
      <c r="AJ77" s="23"/>
      <c r="AK77" s="118"/>
      <c r="AL77" s="23"/>
      <c r="AM77" s="23"/>
      <c r="AN77" s="118"/>
      <c r="AO77" s="23"/>
      <c r="AP77" s="27"/>
      <c r="AQ77" s="118"/>
      <c r="AR77" s="28"/>
      <c r="AS77" s="28"/>
      <c r="AT77" s="118"/>
      <c r="AU77" s="28"/>
      <c r="AV77" s="28"/>
      <c r="AW77" s="118"/>
      <c r="AX77" s="28"/>
      <c r="AY77" s="28"/>
      <c r="AZ77" s="118"/>
      <c r="BA77" s="23"/>
      <c r="BB77" s="23"/>
      <c r="BC77" s="118"/>
      <c r="BD77" s="23"/>
      <c r="BE77" s="23"/>
      <c r="BF77" s="118"/>
      <c r="BG77" s="23"/>
      <c r="BH77" s="23"/>
      <c r="BI77" s="118"/>
      <c r="BJ77" s="38"/>
      <c r="BK77" s="23"/>
      <c r="BL77" s="118"/>
      <c r="BM77" s="23"/>
      <c r="BN77" s="27"/>
      <c r="BO77" s="118"/>
      <c r="BP77" s="23"/>
      <c r="BQ77" s="27"/>
      <c r="BR77" s="118"/>
      <c r="BS77" s="23"/>
      <c r="BT77" s="27"/>
      <c r="BU77" s="118"/>
      <c r="BV77" s="23"/>
      <c r="BW77" s="23"/>
      <c r="BX77" s="118"/>
      <c r="BY77" s="23"/>
      <c r="BZ77" s="27"/>
      <c r="CA77" s="118"/>
      <c r="CB77" s="31"/>
      <c r="CC77" s="31"/>
      <c r="CD77" s="118"/>
      <c r="CE77" s="23"/>
      <c r="CF77" s="23"/>
      <c r="CG77" s="118"/>
      <c r="CH77" s="28"/>
      <c r="CI77" s="28"/>
      <c r="CJ77" s="118"/>
      <c r="CK77" s="23"/>
      <c r="CL77" s="27"/>
      <c r="CM77" s="118"/>
      <c r="CN77" s="23"/>
      <c r="CO77" s="27"/>
      <c r="CP77" s="118"/>
      <c r="CQ77" s="28"/>
      <c r="CR77" s="28"/>
      <c r="CS77" s="118"/>
      <c r="CT77" s="28"/>
      <c r="CU77" s="28"/>
      <c r="CV77" s="118"/>
      <c r="CW77" s="23"/>
      <c r="CX77" s="27"/>
      <c r="CY77" s="118"/>
      <c r="CZ77" s="28"/>
      <c r="DA77" s="28"/>
      <c r="DB77" s="118"/>
      <c r="DC77" s="23">
        <v>615404.71</v>
      </c>
      <c r="DD77" s="23">
        <v>615404.71</v>
      </c>
      <c r="DE77" s="118"/>
      <c r="DF77" s="23"/>
      <c r="DG77" s="23"/>
      <c r="DH77" s="118"/>
      <c r="DI77" s="23"/>
      <c r="DJ77" s="27"/>
      <c r="DK77" s="118"/>
      <c r="DL77" s="27"/>
      <c r="DM77" s="27"/>
      <c r="DN77" s="140"/>
      <c r="DO77" s="27"/>
      <c r="DP77" s="27"/>
      <c r="DQ77" s="132"/>
      <c r="DR77" s="23"/>
      <c r="DS77" s="23"/>
      <c r="DT77" s="118"/>
      <c r="DU77" s="23"/>
      <c r="DV77" s="27"/>
      <c r="DW77" s="118"/>
      <c r="DX77" s="23"/>
      <c r="DY77" s="27"/>
      <c r="DZ77" s="118"/>
      <c r="EA77" s="23"/>
      <c r="EB77" s="23"/>
      <c r="EC77" s="115"/>
      <c r="ED77" s="23"/>
      <c r="EE77" s="23"/>
      <c r="EF77" s="118"/>
      <c r="EG77" s="23"/>
      <c r="EH77" s="23"/>
      <c r="EI77" s="118"/>
      <c r="EJ77" s="23"/>
      <c r="EK77" s="27"/>
      <c r="EL77" s="118"/>
      <c r="EM77" s="27"/>
      <c r="EN77" s="27"/>
      <c r="EO77" s="118"/>
      <c r="EP77" s="23"/>
      <c r="EQ77" s="27"/>
      <c r="ER77" s="115"/>
      <c r="ES77" s="28"/>
      <c r="ET77" s="28"/>
      <c r="EU77" s="118"/>
      <c r="EV77" s="27"/>
      <c r="EW77" s="27"/>
      <c r="EX77" s="118"/>
      <c r="EY77" s="23"/>
      <c r="EZ77" s="23"/>
      <c r="FA77" s="118"/>
      <c r="FB77" s="23">
        <v>251525</v>
      </c>
      <c r="FC77" s="27">
        <v>188644</v>
      </c>
      <c r="FD77" s="118"/>
      <c r="FE77" s="23"/>
      <c r="FF77" s="23"/>
      <c r="FG77" s="115"/>
      <c r="FH77" s="23"/>
      <c r="FI77" s="23"/>
      <c r="FJ77" s="118"/>
      <c r="FK77" s="23"/>
      <c r="FL77" s="23"/>
      <c r="FM77" s="115"/>
      <c r="FN77" s="31"/>
      <c r="FO77" s="31"/>
      <c r="FP77" s="118"/>
      <c r="FQ77" s="23"/>
      <c r="FR77" s="23"/>
      <c r="FS77" s="115"/>
      <c r="FT77" s="23"/>
      <c r="FU77" s="23"/>
      <c r="FV77" s="115"/>
      <c r="FW77" s="23"/>
      <c r="FX77" s="23"/>
      <c r="FY77" s="115"/>
      <c r="FZ77" s="27"/>
      <c r="GA77" s="27"/>
      <c r="GB77" s="115"/>
      <c r="GC77" s="31"/>
      <c r="GD77" s="31"/>
      <c r="GE77" s="118"/>
      <c r="GF77" s="35"/>
      <c r="GG77" s="34"/>
      <c r="GH77" s="115"/>
      <c r="GI77" s="23"/>
      <c r="GJ77" s="23"/>
      <c r="GK77" s="115"/>
      <c r="GL77" s="31"/>
      <c r="GM77" s="31"/>
      <c r="GN77" s="118"/>
      <c r="GO77" s="23"/>
      <c r="GP77" s="23"/>
      <c r="GQ77" s="115"/>
      <c r="GR77" s="23"/>
      <c r="GS77" s="27"/>
      <c r="GT77" s="115"/>
      <c r="GU77" s="23"/>
      <c r="GV77" s="23"/>
      <c r="GW77" s="118"/>
      <c r="GX77" s="31"/>
      <c r="GY77" s="31"/>
      <c r="GZ77" s="118"/>
      <c r="HA77" s="23"/>
      <c r="HB77" s="27"/>
      <c r="HC77" s="137"/>
      <c r="HD77" s="33"/>
      <c r="HE77" s="33"/>
      <c r="HF77" s="121"/>
      <c r="HG77" s="32"/>
      <c r="HH77" s="32"/>
      <c r="HI77" s="118"/>
      <c r="HJ77" s="28"/>
      <c r="HK77" s="28"/>
      <c r="HL77" s="118"/>
      <c r="HM77" s="23"/>
      <c r="HN77" s="23"/>
      <c r="HO77" s="118"/>
      <c r="HP77" s="23"/>
      <c r="HQ77" s="23"/>
      <c r="HR77" s="115"/>
      <c r="HS77" s="23"/>
      <c r="HT77" s="23"/>
      <c r="HU77" s="118"/>
      <c r="HV77" s="31"/>
      <c r="HW77" s="31"/>
      <c r="HX77" s="118"/>
      <c r="HY77" s="31"/>
      <c r="HZ77" s="31"/>
      <c r="IA77" s="118"/>
      <c r="IB77" s="23"/>
      <c r="IC77" s="27"/>
      <c r="ID77" s="132"/>
      <c r="IE77" s="23"/>
      <c r="IF77" s="27"/>
      <c r="IG77" s="134"/>
      <c r="IH77" s="23"/>
      <c r="II77" s="23"/>
      <c r="IJ77" s="132"/>
      <c r="IK77" s="30">
        <f t="shared" si="26"/>
        <v>115400</v>
      </c>
      <c r="IL77" s="30">
        <f t="shared" si="27"/>
        <v>86550</v>
      </c>
      <c r="IM77" s="23"/>
      <c r="IN77" s="23"/>
      <c r="IO77" s="115"/>
      <c r="IP77" s="23"/>
      <c r="IQ77" s="27"/>
      <c r="IR77" s="115"/>
      <c r="IS77" s="23"/>
      <c r="IT77" s="27"/>
      <c r="IU77" s="115"/>
      <c r="IV77" s="23"/>
      <c r="IW77" s="23"/>
      <c r="IX77" s="115"/>
      <c r="IY77" s="23"/>
      <c r="IZ77" s="23"/>
      <c r="JA77" s="115"/>
      <c r="JB77" s="23"/>
      <c r="JC77" s="23"/>
      <c r="JD77" s="115"/>
      <c r="JE77" s="23"/>
      <c r="JF77" s="23"/>
      <c r="JG77" s="115"/>
      <c r="JH77" s="23"/>
      <c r="JI77" s="27"/>
      <c r="JJ77" s="115"/>
      <c r="JK77" s="23"/>
      <c r="JL77" s="23"/>
      <c r="JM77" s="115"/>
      <c r="JN77" s="23"/>
      <c r="JO77" s="23"/>
      <c r="JP77" s="115"/>
      <c r="JQ77" s="23"/>
      <c r="JR77" s="23"/>
      <c r="JS77" s="115"/>
      <c r="JT77" s="23"/>
      <c r="JU77" s="23"/>
      <c r="JV77" s="115"/>
      <c r="JW77" s="23"/>
      <c r="JX77" s="23"/>
      <c r="JY77" s="115"/>
      <c r="JZ77" s="23"/>
      <c r="KA77" s="27"/>
      <c r="KB77" s="115"/>
      <c r="KC77" s="23">
        <v>115400</v>
      </c>
      <c r="KD77" s="23">
        <v>86550</v>
      </c>
      <c r="KE77" s="115"/>
      <c r="KF77" s="23"/>
      <c r="KG77" s="23"/>
      <c r="KH77" s="115"/>
      <c r="KI77" s="29">
        <f t="shared" si="28"/>
        <v>0</v>
      </c>
      <c r="KJ77" s="29">
        <f t="shared" si="29"/>
        <v>0</v>
      </c>
      <c r="KK77" s="27"/>
      <c r="KL77" s="27"/>
      <c r="KM77" s="121"/>
      <c r="KN77" s="27"/>
      <c r="KO77" s="27"/>
      <c r="KP77" s="115"/>
      <c r="KQ77" s="28"/>
      <c r="KR77" s="28"/>
      <c r="KS77" s="118"/>
      <c r="KT77" s="27"/>
      <c r="KU77" s="27"/>
      <c r="KV77" s="121"/>
      <c r="KW77" s="26"/>
      <c r="KX77" s="26"/>
      <c r="KY77" s="121"/>
      <c r="KZ77" s="24"/>
      <c r="LA77" s="24"/>
      <c r="LB77" s="121"/>
      <c r="LC77" s="24"/>
      <c r="LD77" s="24"/>
      <c r="LE77" s="121"/>
      <c r="LF77" s="23"/>
      <c r="LG77" s="27"/>
      <c r="LH77" s="118"/>
      <c r="LI77" s="23"/>
      <c r="LJ77" s="27"/>
      <c r="LK77" s="121"/>
      <c r="LL77" s="25"/>
      <c r="LM77" s="25"/>
      <c r="LN77" s="121"/>
      <c r="LO77" s="27"/>
      <c r="LP77" s="27"/>
      <c r="LQ77" s="121"/>
      <c r="LR77" s="24"/>
      <c r="LS77" s="24"/>
      <c r="LT77" s="121"/>
      <c r="LU77" s="27"/>
      <c r="LV77" s="27"/>
      <c r="LW77" s="121"/>
      <c r="LX77" s="23"/>
      <c r="LY77" s="23"/>
      <c r="LZ77" s="130"/>
      <c r="MA77" s="9"/>
      <c r="MB77" s="9"/>
      <c r="MC77" s="9"/>
      <c r="MD77" s="7"/>
      <c r="ME77" s="7"/>
      <c r="MF77" s="9"/>
      <c r="MG77" s="9"/>
      <c r="MH77" s="9"/>
      <c r="MI77" s="9"/>
      <c r="MJ77" s="9"/>
      <c r="MK77" s="9"/>
      <c r="ML77" s="9"/>
      <c r="MM77" s="9"/>
      <c r="MN77" s="7"/>
      <c r="MO77" s="9"/>
      <c r="MP77" s="9"/>
      <c r="MQ77" s="9"/>
      <c r="MR77" s="7"/>
      <c r="MS77" s="9"/>
      <c r="MT77" s="7"/>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3"/>
      <c r="PY77" s="3"/>
      <c r="PZ77" s="3"/>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row>
    <row r="78" spans="1:743" x14ac:dyDescent="0.25">
      <c r="A78" s="46" t="s">
        <v>75</v>
      </c>
      <c r="B78" s="29">
        <f t="shared" si="20"/>
        <v>8826042.3599999994</v>
      </c>
      <c r="C78" s="29">
        <f t="shared" si="21"/>
        <v>6897978.4399999995</v>
      </c>
      <c r="D78" s="21">
        <f t="shared" si="22"/>
        <v>7077910.6799999997</v>
      </c>
      <c r="E78" s="21">
        <f t="shared" si="23"/>
        <v>5308435.68</v>
      </c>
      <c r="F78" s="23">
        <v>6418600</v>
      </c>
      <c r="G78" s="40">
        <v>4813951</v>
      </c>
      <c r="H78" s="118"/>
      <c r="I78" s="23">
        <v>659310.68000000005</v>
      </c>
      <c r="J78" s="49">
        <v>494484.68</v>
      </c>
      <c r="K78" s="118"/>
      <c r="L78" s="49"/>
      <c r="M78" s="49"/>
      <c r="N78" s="147"/>
      <c r="O78" s="29">
        <f t="shared" si="24"/>
        <v>1459531.68</v>
      </c>
      <c r="P78" s="29">
        <f t="shared" si="25"/>
        <v>1383929.18</v>
      </c>
      <c r="Q78" s="23"/>
      <c r="R78" s="23"/>
      <c r="S78" s="118"/>
      <c r="T78" s="23"/>
      <c r="U78" s="23"/>
      <c r="V78" s="118"/>
      <c r="W78" s="23"/>
      <c r="X78" s="23"/>
      <c r="Y78" s="118"/>
      <c r="Z78" s="23"/>
      <c r="AA78" s="23"/>
      <c r="AB78" s="118"/>
      <c r="AC78" s="28"/>
      <c r="AD78" s="28"/>
      <c r="AE78" s="121"/>
      <c r="AF78" s="23"/>
      <c r="AG78" s="23"/>
      <c r="AH78" s="118"/>
      <c r="AI78" s="23"/>
      <c r="AJ78" s="23"/>
      <c r="AK78" s="118"/>
      <c r="AL78" s="23"/>
      <c r="AM78" s="23"/>
      <c r="AN78" s="118"/>
      <c r="AO78" s="23"/>
      <c r="AP78" s="27"/>
      <c r="AQ78" s="118"/>
      <c r="AR78" s="28"/>
      <c r="AS78" s="28"/>
      <c r="AT78" s="118"/>
      <c r="AU78" s="28"/>
      <c r="AV78" s="28"/>
      <c r="AW78" s="118"/>
      <c r="AX78" s="28"/>
      <c r="AY78" s="28"/>
      <c r="AZ78" s="118"/>
      <c r="BA78" s="23"/>
      <c r="BB78" s="23"/>
      <c r="BC78" s="118"/>
      <c r="BD78" s="23"/>
      <c r="BE78" s="23"/>
      <c r="BF78" s="118"/>
      <c r="BG78" s="23"/>
      <c r="BH78" s="23"/>
      <c r="BI78" s="118"/>
      <c r="BJ78" s="38"/>
      <c r="BK78" s="23"/>
      <c r="BL78" s="118"/>
      <c r="BM78" s="23"/>
      <c r="BN78" s="27"/>
      <c r="BO78" s="118"/>
      <c r="BP78" s="23"/>
      <c r="BQ78" s="27"/>
      <c r="BR78" s="118"/>
      <c r="BS78" s="23"/>
      <c r="BT78" s="27"/>
      <c r="BU78" s="118"/>
      <c r="BV78" s="23"/>
      <c r="BW78" s="23"/>
      <c r="BX78" s="118"/>
      <c r="BY78" s="23"/>
      <c r="BZ78" s="27"/>
      <c r="CA78" s="118"/>
      <c r="CB78" s="31"/>
      <c r="CC78" s="31"/>
      <c r="CD78" s="118"/>
      <c r="CE78" s="23"/>
      <c r="CF78" s="23"/>
      <c r="CG78" s="118"/>
      <c r="CH78" s="28"/>
      <c r="CI78" s="28"/>
      <c r="CJ78" s="118"/>
      <c r="CK78" s="23"/>
      <c r="CL78" s="27"/>
      <c r="CM78" s="118"/>
      <c r="CN78" s="23"/>
      <c r="CO78" s="27"/>
      <c r="CP78" s="118"/>
      <c r="CQ78" s="28"/>
      <c r="CR78" s="28"/>
      <c r="CS78" s="118"/>
      <c r="CT78" s="28"/>
      <c r="CU78" s="28"/>
      <c r="CV78" s="118"/>
      <c r="CW78" s="23"/>
      <c r="CX78" s="27"/>
      <c r="CY78" s="118"/>
      <c r="CZ78" s="28"/>
      <c r="DA78" s="28"/>
      <c r="DB78" s="118"/>
      <c r="DC78" s="23">
        <f>301321.68+855800</f>
        <v>1157121.68</v>
      </c>
      <c r="DD78" s="23">
        <v>1157121.68</v>
      </c>
      <c r="DE78" s="118"/>
      <c r="DF78" s="23"/>
      <c r="DG78" s="23"/>
      <c r="DH78" s="118"/>
      <c r="DI78" s="23"/>
      <c r="DJ78" s="27"/>
      <c r="DK78" s="118"/>
      <c r="DL78" s="27"/>
      <c r="DM78" s="27"/>
      <c r="DN78" s="140"/>
      <c r="DO78" s="27"/>
      <c r="DP78" s="27"/>
      <c r="DQ78" s="132"/>
      <c r="DR78" s="23"/>
      <c r="DS78" s="23"/>
      <c r="DT78" s="118"/>
      <c r="DU78" s="23"/>
      <c r="DV78" s="27"/>
      <c r="DW78" s="118"/>
      <c r="DX78" s="23"/>
      <c r="DY78" s="27"/>
      <c r="DZ78" s="118"/>
      <c r="EA78" s="23"/>
      <c r="EB78" s="23"/>
      <c r="EC78" s="115"/>
      <c r="ED78" s="23"/>
      <c r="EE78" s="23"/>
      <c r="EF78" s="118"/>
      <c r="EG78" s="23"/>
      <c r="EH78" s="23"/>
      <c r="EI78" s="118"/>
      <c r="EJ78" s="23"/>
      <c r="EK78" s="27"/>
      <c r="EL78" s="118"/>
      <c r="EM78" s="27"/>
      <c r="EN78" s="27"/>
      <c r="EO78" s="118"/>
      <c r="EP78" s="23"/>
      <c r="EQ78" s="27"/>
      <c r="ER78" s="115"/>
      <c r="ES78" s="28"/>
      <c r="ET78" s="28"/>
      <c r="EU78" s="118"/>
      <c r="EV78" s="27"/>
      <c r="EW78" s="27"/>
      <c r="EX78" s="118"/>
      <c r="EY78" s="23"/>
      <c r="EZ78" s="23"/>
      <c r="FA78" s="118"/>
      <c r="FB78" s="23">
        <v>302410</v>
      </c>
      <c r="FC78" s="27">
        <v>226807.5</v>
      </c>
      <c r="FD78" s="118"/>
      <c r="FE78" s="23"/>
      <c r="FF78" s="23"/>
      <c r="FG78" s="115"/>
      <c r="FH78" s="23"/>
      <c r="FI78" s="23"/>
      <c r="FJ78" s="118"/>
      <c r="FK78" s="23"/>
      <c r="FL78" s="23"/>
      <c r="FM78" s="115"/>
      <c r="FN78" s="31"/>
      <c r="FO78" s="31"/>
      <c r="FP78" s="118"/>
      <c r="FQ78" s="23"/>
      <c r="FR78" s="23"/>
      <c r="FS78" s="115"/>
      <c r="FT78" s="23"/>
      <c r="FU78" s="23"/>
      <c r="FV78" s="115"/>
      <c r="FW78" s="23"/>
      <c r="FX78" s="23"/>
      <c r="FY78" s="115"/>
      <c r="FZ78" s="27"/>
      <c r="GA78" s="27"/>
      <c r="GB78" s="115"/>
      <c r="GC78" s="31"/>
      <c r="GD78" s="31"/>
      <c r="GE78" s="118"/>
      <c r="GF78" s="35"/>
      <c r="GG78" s="34"/>
      <c r="GH78" s="115"/>
      <c r="GI78" s="23"/>
      <c r="GJ78" s="23"/>
      <c r="GK78" s="115"/>
      <c r="GL78" s="31"/>
      <c r="GM78" s="31"/>
      <c r="GN78" s="118"/>
      <c r="GO78" s="23"/>
      <c r="GP78" s="23"/>
      <c r="GQ78" s="115"/>
      <c r="GR78" s="23"/>
      <c r="GS78" s="27"/>
      <c r="GT78" s="115"/>
      <c r="GU78" s="23"/>
      <c r="GV78" s="23"/>
      <c r="GW78" s="118"/>
      <c r="GX78" s="31"/>
      <c r="GY78" s="31"/>
      <c r="GZ78" s="118"/>
      <c r="HA78" s="23"/>
      <c r="HB78" s="27"/>
      <c r="HC78" s="137"/>
      <c r="HD78" s="33"/>
      <c r="HE78" s="33"/>
      <c r="HF78" s="121"/>
      <c r="HG78" s="32"/>
      <c r="HH78" s="32"/>
      <c r="HI78" s="118"/>
      <c r="HJ78" s="28"/>
      <c r="HK78" s="28"/>
      <c r="HL78" s="118"/>
      <c r="HM78" s="23"/>
      <c r="HN78" s="23"/>
      <c r="HO78" s="118"/>
      <c r="HP78" s="23"/>
      <c r="HQ78" s="23"/>
      <c r="HR78" s="115"/>
      <c r="HS78" s="23"/>
      <c r="HT78" s="23"/>
      <c r="HU78" s="118"/>
      <c r="HV78" s="31"/>
      <c r="HW78" s="31"/>
      <c r="HX78" s="118"/>
      <c r="HY78" s="31"/>
      <c r="HZ78" s="31"/>
      <c r="IA78" s="118"/>
      <c r="IB78" s="23"/>
      <c r="IC78" s="27"/>
      <c r="ID78" s="132"/>
      <c r="IE78" s="23"/>
      <c r="IF78" s="27"/>
      <c r="IG78" s="134"/>
      <c r="IH78" s="23"/>
      <c r="II78" s="23"/>
      <c r="IJ78" s="132"/>
      <c r="IK78" s="30">
        <f t="shared" si="26"/>
        <v>288600</v>
      </c>
      <c r="IL78" s="30">
        <f t="shared" si="27"/>
        <v>205613.58</v>
      </c>
      <c r="IM78" s="23"/>
      <c r="IN78" s="23"/>
      <c r="IO78" s="115"/>
      <c r="IP78" s="23"/>
      <c r="IQ78" s="27"/>
      <c r="IR78" s="115"/>
      <c r="IS78" s="23"/>
      <c r="IT78" s="27"/>
      <c r="IU78" s="115"/>
      <c r="IV78" s="23"/>
      <c r="IW78" s="23"/>
      <c r="IX78" s="115"/>
      <c r="IY78" s="23"/>
      <c r="IZ78" s="23"/>
      <c r="JA78" s="115"/>
      <c r="JB78" s="23"/>
      <c r="JC78" s="23"/>
      <c r="JD78" s="115"/>
      <c r="JE78" s="23"/>
      <c r="JF78" s="23"/>
      <c r="JG78" s="115"/>
      <c r="JH78" s="23"/>
      <c r="JI78" s="27"/>
      <c r="JJ78" s="115"/>
      <c r="JK78" s="23"/>
      <c r="JL78" s="23"/>
      <c r="JM78" s="115"/>
      <c r="JN78" s="23"/>
      <c r="JO78" s="23"/>
      <c r="JP78" s="115"/>
      <c r="JQ78" s="23"/>
      <c r="JR78" s="23"/>
      <c r="JS78" s="115"/>
      <c r="JT78" s="23"/>
      <c r="JU78" s="23"/>
      <c r="JV78" s="115"/>
      <c r="JW78" s="23"/>
      <c r="JX78" s="23"/>
      <c r="JY78" s="115"/>
      <c r="JZ78" s="23"/>
      <c r="KA78" s="27"/>
      <c r="KB78" s="115"/>
      <c r="KC78" s="23">
        <v>288600</v>
      </c>
      <c r="KD78" s="23">
        <v>205613.58</v>
      </c>
      <c r="KE78" s="115"/>
      <c r="KF78" s="23"/>
      <c r="KG78" s="23"/>
      <c r="KH78" s="115"/>
      <c r="KI78" s="29">
        <f t="shared" si="28"/>
        <v>0</v>
      </c>
      <c r="KJ78" s="29">
        <f t="shared" si="29"/>
        <v>0</v>
      </c>
      <c r="KK78" s="27"/>
      <c r="KL78" s="27"/>
      <c r="KM78" s="121"/>
      <c r="KN78" s="27"/>
      <c r="KO78" s="27"/>
      <c r="KP78" s="115"/>
      <c r="KQ78" s="28"/>
      <c r="KR78" s="28"/>
      <c r="KS78" s="118"/>
      <c r="KT78" s="27"/>
      <c r="KU78" s="27"/>
      <c r="KV78" s="121"/>
      <c r="KW78" s="26"/>
      <c r="KX78" s="26"/>
      <c r="KY78" s="121"/>
      <c r="KZ78" s="24"/>
      <c r="LA78" s="24"/>
      <c r="LB78" s="121"/>
      <c r="LC78" s="24"/>
      <c r="LD78" s="24"/>
      <c r="LE78" s="121"/>
      <c r="LF78" s="23"/>
      <c r="LG78" s="27"/>
      <c r="LH78" s="118"/>
      <c r="LI78" s="23"/>
      <c r="LJ78" s="27"/>
      <c r="LK78" s="121"/>
      <c r="LL78" s="25"/>
      <c r="LM78" s="25"/>
      <c r="LN78" s="121"/>
      <c r="LO78" s="27"/>
      <c r="LP78" s="27"/>
      <c r="LQ78" s="121"/>
      <c r="LR78" s="24"/>
      <c r="LS78" s="24"/>
      <c r="LT78" s="121"/>
      <c r="LU78" s="27"/>
      <c r="LV78" s="27"/>
      <c r="LW78" s="121"/>
      <c r="LX78" s="23"/>
      <c r="LY78" s="23"/>
      <c r="LZ78" s="130"/>
      <c r="MA78" s="9"/>
      <c r="MB78" s="9"/>
      <c r="MC78" s="9"/>
      <c r="MD78" s="7"/>
      <c r="ME78" s="7"/>
      <c r="MF78" s="9"/>
      <c r="MG78" s="9"/>
      <c r="MH78" s="9"/>
      <c r="MI78" s="9"/>
      <c r="MJ78" s="9"/>
      <c r="MK78" s="9"/>
      <c r="ML78" s="9"/>
      <c r="MM78" s="9"/>
      <c r="MN78" s="7"/>
      <c r="MO78" s="9"/>
      <c r="MP78" s="9"/>
      <c r="MQ78" s="9"/>
      <c r="MR78" s="7"/>
      <c r="MS78" s="9"/>
      <c r="MT78" s="7"/>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3"/>
      <c r="PY78" s="3"/>
      <c r="PZ78" s="3"/>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row>
    <row r="79" spans="1:743" x14ac:dyDescent="0.25">
      <c r="A79" s="45" t="s">
        <v>74</v>
      </c>
      <c r="B79" s="29">
        <f t="shared" si="20"/>
        <v>146618779.84</v>
      </c>
      <c r="C79" s="29">
        <f t="shared" si="21"/>
        <v>102077359.48</v>
      </c>
      <c r="D79" s="21">
        <f t="shared" si="22"/>
        <v>75472369.799999997</v>
      </c>
      <c r="E79" s="21">
        <f t="shared" si="23"/>
        <v>57642571.799999997</v>
      </c>
      <c r="F79" s="23">
        <v>58139100</v>
      </c>
      <c r="G79" s="40">
        <v>43604325</v>
      </c>
      <c r="H79" s="118"/>
      <c r="I79" s="23">
        <f>4153170
+13180099.8</f>
        <v>17333269.800000001</v>
      </c>
      <c r="J79" s="39">
        <v>14038246.800000001</v>
      </c>
      <c r="K79" s="118"/>
      <c r="L79" s="39"/>
      <c r="M79" s="39"/>
      <c r="N79" s="147"/>
      <c r="O79" s="29">
        <f t="shared" si="24"/>
        <v>29857466.850000001</v>
      </c>
      <c r="P79" s="29">
        <f t="shared" si="25"/>
        <v>13741977.73</v>
      </c>
      <c r="Q79" s="23"/>
      <c r="R79" s="23"/>
      <c r="S79" s="118"/>
      <c r="T79" s="23"/>
      <c r="U79" s="23"/>
      <c r="V79" s="118"/>
      <c r="W79" s="23"/>
      <c r="X79" s="23"/>
      <c r="Y79" s="118"/>
      <c r="Z79" s="23"/>
      <c r="AA79" s="23"/>
      <c r="AB79" s="118"/>
      <c r="AC79" s="28"/>
      <c r="AD79" s="28"/>
      <c r="AE79" s="121"/>
      <c r="AF79" s="23">
        <v>643838.39</v>
      </c>
      <c r="AG79" s="23">
        <v>468240</v>
      </c>
      <c r="AH79" s="118"/>
      <c r="AI79" s="23"/>
      <c r="AJ79" s="23"/>
      <c r="AK79" s="118"/>
      <c r="AL79" s="23"/>
      <c r="AM79" s="23"/>
      <c r="AN79" s="118"/>
      <c r="AO79" s="23">
        <v>2860000</v>
      </c>
      <c r="AP79" s="27">
        <v>2692800</v>
      </c>
      <c r="AQ79" s="118"/>
      <c r="AR79" s="28"/>
      <c r="AS79" s="28"/>
      <c r="AT79" s="118"/>
      <c r="AU79" s="28"/>
      <c r="AV79" s="28"/>
      <c r="AW79" s="118"/>
      <c r="AX79" s="28"/>
      <c r="AY79" s="28"/>
      <c r="AZ79" s="118"/>
      <c r="BA79" s="44">
        <v>3000000</v>
      </c>
      <c r="BB79" s="23">
        <v>0</v>
      </c>
      <c r="BC79" s="118"/>
      <c r="BD79" s="23">
        <v>1464422.83</v>
      </c>
      <c r="BE79" s="23">
        <v>578294.13</v>
      </c>
      <c r="BF79" s="118"/>
      <c r="BG79" s="23">
        <v>198450</v>
      </c>
      <c r="BH79" s="23">
        <v>198450</v>
      </c>
      <c r="BI79" s="118"/>
      <c r="BJ79" s="38"/>
      <c r="BK79" s="23"/>
      <c r="BL79" s="118"/>
      <c r="BM79" s="23"/>
      <c r="BN79" s="27"/>
      <c r="BO79" s="118"/>
      <c r="BP79" s="23">
        <v>1614074</v>
      </c>
      <c r="BQ79" s="27">
        <v>1210555.5</v>
      </c>
      <c r="BR79" s="118"/>
      <c r="BS79" s="23"/>
      <c r="BT79" s="27"/>
      <c r="BU79" s="118"/>
      <c r="BV79" s="23"/>
      <c r="BW79" s="23"/>
      <c r="BX79" s="118"/>
      <c r="BY79" s="23">
        <v>6521381.0999999996</v>
      </c>
      <c r="BZ79" s="27">
        <v>6521381.0999999996</v>
      </c>
      <c r="CA79" s="118"/>
      <c r="CB79" s="31"/>
      <c r="CC79" s="31"/>
      <c r="CD79" s="118"/>
      <c r="CE79" s="23"/>
      <c r="CF79" s="23"/>
      <c r="CG79" s="118"/>
      <c r="CH79" s="28"/>
      <c r="CI79" s="28"/>
      <c r="CJ79" s="118"/>
      <c r="CK79" s="23">
        <v>266008.28000000003</v>
      </c>
      <c r="CL79" s="27">
        <v>0</v>
      </c>
      <c r="CM79" s="118"/>
      <c r="CN79" s="23"/>
      <c r="CO79" s="27"/>
      <c r="CP79" s="118"/>
      <c r="CQ79" s="28"/>
      <c r="CR79" s="28"/>
      <c r="CS79" s="118"/>
      <c r="CT79" s="28"/>
      <c r="CU79" s="28"/>
      <c r="CV79" s="118"/>
      <c r="CW79" s="23"/>
      <c r="CX79" s="27"/>
      <c r="CY79" s="118"/>
      <c r="CZ79" s="28"/>
      <c r="DA79" s="28"/>
      <c r="DB79" s="118"/>
      <c r="DC79" s="23"/>
      <c r="DD79" s="23"/>
      <c r="DE79" s="118"/>
      <c r="DF79" s="23"/>
      <c r="DG79" s="23"/>
      <c r="DH79" s="118"/>
      <c r="DI79" s="23"/>
      <c r="DJ79" s="27"/>
      <c r="DK79" s="118"/>
      <c r="DL79" s="27">
        <v>892782</v>
      </c>
      <c r="DM79" s="27">
        <v>892782</v>
      </c>
      <c r="DN79" s="140"/>
      <c r="DO79" s="44">
        <f>1993199.67+1894199.67+2092199.67+2686199.67</f>
        <v>8665798.6799999997</v>
      </c>
      <c r="DP79" s="27"/>
      <c r="DQ79" s="132"/>
      <c r="DR79" s="23"/>
      <c r="DS79" s="23"/>
      <c r="DT79" s="118"/>
      <c r="DU79" s="23">
        <v>2500835.5699999998</v>
      </c>
      <c r="DV79" s="27">
        <v>0</v>
      </c>
      <c r="DW79" s="118"/>
      <c r="DX79" s="23"/>
      <c r="DY79" s="27"/>
      <c r="DZ79" s="118"/>
      <c r="EA79" s="23"/>
      <c r="EB79" s="23"/>
      <c r="EC79" s="115"/>
      <c r="ED79" s="23"/>
      <c r="EE79" s="23"/>
      <c r="EF79" s="118"/>
      <c r="EG79" s="23"/>
      <c r="EH79" s="23"/>
      <c r="EI79" s="118"/>
      <c r="EJ79" s="23"/>
      <c r="EK79" s="27"/>
      <c r="EL79" s="118"/>
      <c r="EM79" s="27"/>
      <c r="EN79" s="27"/>
      <c r="EO79" s="118"/>
      <c r="EP79" s="23"/>
      <c r="EQ79" s="27"/>
      <c r="ER79" s="115"/>
      <c r="ES79" s="28"/>
      <c r="ET79" s="28"/>
      <c r="EU79" s="118"/>
      <c r="EV79" s="27">
        <v>28269</v>
      </c>
      <c r="EW79" s="27">
        <v>28269</v>
      </c>
      <c r="EX79" s="118"/>
      <c r="EY79" s="43"/>
      <c r="EZ79" s="23"/>
      <c r="FA79" s="118"/>
      <c r="FB79" s="23">
        <v>201607</v>
      </c>
      <c r="FC79" s="27">
        <v>151206</v>
      </c>
      <c r="FD79" s="118"/>
      <c r="FE79" s="23"/>
      <c r="FF79" s="23"/>
      <c r="FG79" s="115"/>
      <c r="FH79" s="23"/>
      <c r="FI79" s="23"/>
      <c r="FJ79" s="118"/>
      <c r="FK79" s="23"/>
      <c r="FL79" s="23"/>
      <c r="FM79" s="115"/>
      <c r="FN79" s="31"/>
      <c r="FO79" s="31"/>
      <c r="FP79" s="118"/>
      <c r="FQ79" s="23">
        <v>1000000</v>
      </c>
      <c r="FR79" s="23">
        <f>500000+500000</f>
        <v>1000000</v>
      </c>
      <c r="FS79" s="115"/>
      <c r="FT79" s="23"/>
      <c r="FU79" s="23"/>
      <c r="FV79" s="115"/>
      <c r="FW79" s="23"/>
      <c r="FX79" s="23"/>
      <c r="FY79" s="115"/>
      <c r="FZ79" s="27"/>
      <c r="GA79" s="27"/>
      <c r="GB79" s="115"/>
      <c r="GC79" s="31"/>
      <c r="GD79" s="31"/>
      <c r="GE79" s="118"/>
      <c r="GF79" s="35"/>
      <c r="GG79" s="34"/>
      <c r="GH79" s="115"/>
      <c r="GI79" s="23"/>
      <c r="GJ79" s="23"/>
      <c r="GK79" s="115"/>
      <c r="GL79" s="31"/>
      <c r="GM79" s="31"/>
      <c r="GN79" s="118"/>
      <c r="GO79" s="23"/>
      <c r="GP79" s="23"/>
      <c r="GQ79" s="115"/>
      <c r="GR79" s="23"/>
      <c r="GS79" s="27"/>
      <c r="GT79" s="115"/>
      <c r="GU79" s="23"/>
      <c r="GV79" s="23"/>
      <c r="GW79" s="118"/>
      <c r="GX79" s="31"/>
      <c r="GY79" s="31"/>
      <c r="GZ79" s="118"/>
      <c r="HA79" s="23"/>
      <c r="HB79" s="27"/>
      <c r="HC79" s="137"/>
      <c r="HD79" s="33"/>
      <c r="HE79" s="33"/>
      <c r="HF79" s="121"/>
      <c r="HG79" s="32"/>
      <c r="HH79" s="32"/>
      <c r="HI79" s="118"/>
      <c r="HJ79" s="28"/>
      <c r="HK79" s="28"/>
      <c r="HL79" s="118"/>
      <c r="HM79" s="23"/>
      <c r="HN79" s="23"/>
      <c r="HO79" s="118"/>
      <c r="HP79" s="23"/>
      <c r="HQ79" s="23"/>
      <c r="HR79" s="115"/>
      <c r="HS79" s="23"/>
      <c r="HT79" s="23"/>
      <c r="HU79" s="118"/>
      <c r="HV79" s="31"/>
      <c r="HW79" s="31"/>
      <c r="HX79" s="118"/>
      <c r="HY79" s="31"/>
      <c r="HZ79" s="31"/>
      <c r="IA79" s="118"/>
      <c r="IB79" s="23"/>
      <c r="IC79" s="27"/>
      <c r="ID79" s="132"/>
      <c r="IE79" s="23"/>
      <c r="IF79" s="27"/>
      <c r="IG79" s="134"/>
      <c r="IH79" s="23"/>
      <c r="II79" s="23"/>
      <c r="IJ79" s="132"/>
      <c r="IK79" s="30">
        <f t="shared" si="26"/>
        <v>38798151.82</v>
      </c>
      <c r="IL79" s="30">
        <f t="shared" si="27"/>
        <v>29006908.169999998</v>
      </c>
      <c r="IM79" s="23">
        <v>31164462.25</v>
      </c>
      <c r="IN79" s="23">
        <v>23373308.329999998</v>
      </c>
      <c r="IO79" s="115"/>
      <c r="IP79" s="23"/>
      <c r="IQ79" s="27"/>
      <c r="IR79" s="115"/>
      <c r="IS79" s="23">
        <v>5474051</v>
      </c>
      <c r="IT79" s="27">
        <v>4193190</v>
      </c>
      <c r="IU79" s="115"/>
      <c r="IV79" s="23"/>
      <c r="IW79" s="23"/>
      <c r="IX79" s="115"/>
      <c r="IY79" s="23">
        <v>218116.8</v>
      </c>
      <c r="IZ79" s="23">
        <v>8612.52</v>
      </c>
      <c r="JA79" s="115"/>
      <c r="JB79" s="23"/>
      <c r="JC79" s="23"/>
      <c r="JD79" s="115"/>
      <c r="JE79" s="23">
        <v>162216</v>
      </c>
      <c r="JF79" s="23">
        <v>117156</v>
      </c>
      <c r="JG79" s="115"/>
      <c r="JH79" s="23">
        <v>130478</v>
      </c>
      <c r="JI79" s="27">
        <v>71547.64</v>
      </c>
      <c r="JJ79" s="115"/>
      <c r="JK79" s="23">
        <v>853574.04</v>
      </c>
      <c r="JL79" s="23">
        <v>853574.04</v>
      </c>
      <c r="JM79" s="115"/>
      <c r="JN79" s="23">
        <v>28350</v>
      </c>
      <c r="JO79" s="23">
        <v>28350</v>
      </c>
      <c r="JP79" s="115"/>
      <c r="JQ79" s="23">
        <v>4594.2</v>
      </c>
      <c r="JR79" s="23">
        <v>0</v>
      </c>
      <c r="JS79" s="115"/>
      <c r="JT79" s="23">
        <v>481559.57</v>
      </c>
      <c r="JU79" s="23">
        <v>361169.64</v>
      </c>
      <c r="JV79" s="115"/>
      <c r="JW79" s="23">
        <v>70161.960000000006</v>
      </c>
      <c r="JX79" s="23">
        <v>0</v>
      </c>
      <c r="JY79" s="115"/>
      <c r="JZ79" s="23">
        <v>210588</v>
      </c>
      <c r="KA79" s="27">
        <v>0</v>
      </c>
      <c r="KB79" s="115"/>
      <c r="KC79" s="23"/>
      <c r="KD79" s="23"/>
      <c r="KE79" s="115"/>
      <c r="KF79" s="23"/>
      <c r="KG79" s="23"/>
      <c r="KH79" s="115"/>
      <c r="KI79" s="29">
        <f t="shared" si="28"/>
        <v>2490791.37</v>
      </c>
      <c r="KJ79" s="29">
        <f t="shared" si="29"/>
        <v>1685901.78</v>
      </c>
      <c r="KK79" s="27">
        <v>142355.62</v>
      </c>
      <c r="KL79" s="27">
        <v>13000</v>
      </c>
      <c r="KM79" s="121"/>
      <c r="KN79" s="27">
        <v>2265480</v>
      </c>
      <c r="KO79" s="27">
        <v>1666707.69</v>
      </c>
      <c r="KP79" s="115"/>
      <c r="KQ79" s="28">
        <v>82955.75</v>
      </c>
      <c r="KR79" s="28">
        <v>6194.09</v>
      </c>
      <c r="KS79" s="118"/>
      <c r="KT79" s="27"/>
      <c r="KU79" s="27"/>
      <c r="KV79" s="121"/>
      <c r="KW79" s="26"/>
      <c r="KX79" s="26"/>
      <c r="KY79" s="121"/>
      <c r="KZ79" s="24"/>
      <c r="LA79" s="24"/>
      <c r="LB79" s="121"/>
      <c r="LC79" s="24"/>
      <c r="LD79" s="24"/>
      <c r="LE79" s="121"/>
      <c r="LF79" s="23"/>
      <c r="LG79" s="27"/>
      <c r="LH79" s="118"/>
      <c r="LI79" s="23"/>
      <c r="LJ79" s="27"/>
      <c r="LK79" s="121"/>
      <c r="LL79" s="25"/>
      <c r="LM79" s="25"/>
      <c r="LN79" s="121"/>
      <c r="LO79" s="27"/>
      <c r="LP79" s="27"/>
      <c r="LQ79" s="121"/>
      <c r="LR79" s="24"/>
      <c r="LS79" s="24"/>
      <c r="LT79" s="121"/>
      <c r="LU79" s="27"/>
      <c r="LV79" s="27"/>
      <c r="LW79" s="121"/>
      <c r="LX79" s="23"/>
      <c r="LY79" s="23"/>
      <c r="LZ79" s="130"/>
      <c r="MA79" s="9"/>
      <c r="MB79" s="9"/>
      <c r="MC79" s="9"/>
      <c r="MD79" s="7"/>
      <c r="ME79" s="7"/>
      <c r="MF79" s="9"/>
      <c r="MG79" s="9"/>
      <c r="MH79" s="9"/>
      <c r="MI79" s="9"/>
      <c r="MJ79" s="9"/>
      <c r="MK79" s="9"/>
      <c r="ML79" s="9"/>
      <c r="MM79" s="9"/>
      <c r="MN79" s="7"/>
      <c r="MO79" s="9"/>
      <c r="MP79" s="9"/>
      <c r="MQ79" s="9"/>
      <c r="MR79" s="7"/>
      <c r="MS79" s="9"/>
      <c r="MT79" s="7"/>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3"/>
      <c r="PY79" s="3"/>
      <c r="PZ79" s="3"/>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row>
    <row r="80" spans="1:743" x14ac:dyDescent="0.25">
      <c r="A80" s="46" t="s">
        <v>73</v>
      </c>
      <c r="B80" s="29">
        <f t="shared" si="20"/>
        <v>15842306.279999999</v>
      </c>
      <c r="C80" s="29">
        <f t="shared" si="21"/>
        <v>9004488.9399999995</v>
      </c>
      <c r="D80" s="21">
        <f t="shared" si="22"/>
        <v>4532010</v>
      </c>
      <c r="E80" s="21">
        <f t="shared" si="23"/>
        <v>3399012</v>
      </c>
      <c r="F80" s="23">
        <v>4142300</v>
      </c>
      <c r="G80" s="40">
        <v>3106727</v>
      </c>
      <c r="H80" s="118"/>
      <c r="I80" s="23">
        <v>389710</v>
      </c>
      <c r="J80" s="49">
        <v>292285</v>
      </c>
      <c r="K80" s="118"/>
      <c r="L80" s="49"/>
      <c r="M80" s="49"/>
      <c r="N80" s="147"/>
      <c r="O80" s="29">
        <f t="shared" si="24"/>
        <v>11021696.279999999</v>
      </c>
      <c r="P80" s="29">
        <f t="shared" si="25"/>
        <v>5413008.2799999993</v>
      </c>
      <c r="Q80" s="23"/>
      <c r="R80" s="23"/>
      <c r="S80" s="118"/>
      <c r="T80" s="23"/>
      <c r="U80" s="23"/>
      <c r="V80" s="118"/>
      <c r="W80" s="23"/>
      <c r="X80" s="23"/>
      <c r="Y80" s="118"/>
      <c r="Z80" s="23"/>
      <c r="AA80" s="23"/>
      <c r="AB80" s="118"/>
      <c r="AC80" s="28"/>
      <c r="AD80" s="28"/>
      <c r="AE80" s="121"/>
      <c r="AF80" s="23"/>
      <c r="AG80" s="23"/>
      <c r="AH80" s="118"/>
      <c r="AI80" s="23"/>
      <c r="AJ80" s="23"/>
      <c r="AK80" s="118"/>
      <c r="AL80" s="23"/>
      <c r="AM80" s="23"/>
      <c r="AN80" s="118"/>
      <c r="AO80" s="23"/>
      <c r="AP80" s="27"/>
      <c r="AQ80" s="118"/>
      <c r="AR80" s="28"/>
      <c r="AS80" s="28"/>
      <c r="AT80" s="118"/>
      <c r="AU80" s="28"/>
      <c r="AV80" s="28"/>
      <c r="AW80" s="118"/>
      <c r="AX80" s="28"/>
      <c r="AY80" s="28"/>
      <c r="AZ80" s="118"/>
      <c r="BA80" s="23"/>
      <c r="BB80" s="23"/>
      <c r="BC80" s="118"/>
      <c r="BD80" s="23"/>
      <c r="BE80" s="23"/>
      <c r="BF80" s="118"/>
      <c r="BG80" s="23"/>
      <c r="BH80" s="23"/>
      <c r="BI80" s="118"/>
      <c r="BJ80" s="38"/>
      <c r="BK80" s="23"/>
      <c r="BL80" s="118"/>
      <c r="BM80" s="23"/>
      <c r="BN80" s="27"/>
      <c r="BO80" s="118"/>
      <c r="BP80" s="23"/>
      <c r="BQ80" s="27"/>
      <c r="BR80" s="118"/>
      <c r="BS80" s="23"/>
      <c r="BT80" s="27"/>
      <c r="BU80" s="118"/>
      <c r="BV80" s="23"/>
      <c r="BW80" s="23"/>
      <c r="BX80" s="118"/>
      <c r="BY80" s="23">
        <v>3286950.28</v>
      </c>
      <c r="BZ80" s="27">
        <v>3286950.28</v>
      </c>
      <c r="CA80" s="118"/>
      <c r="CB80" s="31"/>
      <c r="CC80" s="31"/>
      <c r="CD80" s="118"/>
      <c r="CE80" s="23"/>
      <c r="CF80" s="23"/>
      <c r="CG80" s="118"/>
      <c r="CH80" s="28"/>
      <c r="CI80" s="28"/>
      <c r="CJ80" s="118"/>
      <c r="CK80" s="23"/>
      <c r="CL80" s="27"/>
      <c r="CM80" s="118"/>
      <c r="CN80" s="23"/>
      <c r="CO80" s="27"/>
      <c r="CP80" s="118"/>
      <c r="CQ80" s="28"/>
      <c r="CR80" s="28"/>
      <c r="CS80" s="118"/>
      <c r="CT80" s="28"/>
      <c r="CU80" s="28"/>
      <c r="CV80" s="118"/>
      <c r="CW80" s="23"/>
      <c r="CX80" s="27"/>
      <c r="CY80" s="118"/>
      <c r="CZ80" s="28">
        <v>4200000</v>
      </c>
      <c r="DA80" s="28">
        <v>0</v>
      </c>
      <c r="DB80" s="118"/>
      <c r="DC80" s="23">
        <v>900000</v>
      </c>
      <c r="DD80" s="23">
        <v>900000</v>
      </c>
      <c r="DE80" s="118"/>
      <c r="DF80" s="23"/>
      <c r="DG80" s="23"/>
      <c r="DH80" s="118"/>
      <c r="DI80" s="23"/>
      <c r="DJ80" s="27"/>
      <c r="DK80" s="118"/>
      <c r="DL80" s="27"/>
      <c r="DM80" s="27"/>
      <c r="DN80" s="140"/>
      <c r="DO80" s="27"/>
      <c r="DP80" s="27"/>
      <c r="DQ80" s="132"/>
      <c r="DR80" s="23"/>
      <c r="DS80" s="23"/>
      <c r="DT80" s="118"/>
      <c r="DU80" s="23"/>
      <c r="DV80" s="27"/>
      <c r="DW80" s="118"/>
      <c r="DX80" s="23"/>
      <c r="DY80" s="27"/>
      <c r="DZ80" s="118"/>
      <c r="EA80" s="23"/>
      <c r="EB80" s="23"/>
      <c r="EC80" s="115"/>
      <c r="ED80" s="23"/>
      <c r="EE80" s="23"/>
      <c r="EF80" s="118"/>
      <c r="EG80" s="23"/>
      <c r="EH80" s="23"/>
      <c r="EI80" s="118"/>
      <c r="EJ80" s="23"/>
      <c r="EK80" s="27"/>
      <c r="EL80" s="118"/>
      <c r="EM80" s="27"/>
      <c r="EN80" s="27"/>
      <c r="EO80" s="118"/>
      <c r="EP80" s="23"/>
      <c r="EQ80" s="27"/>
      <c r="ER80" s="115"/>
      <c r="ES80" s="28"/>
      <c r="ET80" s="28"/>
      <c r="EU80" s="118"/>
      <c r="EV80" s="27"/>
      <c r="EW80" s="27"/>
      <c r="EX80" s="118"/>
      <c r="EY80" s="23"/>
      <c r="EZ80" s="23"/>
      <c r="FA80" s="118"/>
      <c r="FB80" s="23">
        <v>1634746</v>
      </c>
      <c r="FC80" s="27">
        <v>1226058</v>
      </c>
      <c r="FD80" s="118"/>
      <c r="FE80" s="23"/>
      <c r="FF80" s="23"/>
      <c r="FG80" s="115"/>
      <c r="FH80" s="23"/>
      <c r="FI80" s="23"/>
      <c r="FJ80" s="118"/>
      <c r="FK80" s="23"/>
      <c r="FL80" s="23"/>
      <c r="FM80" s="115"/>
      <c r="FN80" s="31"/>
      <c r="FO80" s="31"/>
      <c r="FP80" s="118"/>
      <c r="FQ80" s="23"/>
      <c r="FR80" s="23"/>
      <c r="FS80" s="115"/>
      <c r="FT80" s="23"/>
      <c r="FU80" s="23"/>
      <c r="FV80" s="115"/>
      <c r="FW80" s="23">
        <v>1000000</v>
      </c>
      <c r="FX80" s="23"/>
      <c r="FY80" s="115"/>
      <c r="FZ80" s="27"/>
      <c r="GA80" s="27"/>
      <c r="GB80" s="115"/>
      <c r="GC80" s="31"/>
      <c r="GD80" s="31"/>
      <c r="GE80" s="118"/>
      <c r="GF80" s="35"/>
      <c r="GG80" s="34"/>
      <c r="GH80" s="115"/>
      <c r="GI80" s="23"/>
      <c r="GJ80" s="23"/>
      <c r="GK80" s="115"/>
      <c r="GL80" s="31"/>
      <c r="GM80" s="31"/>
      <c r="GN80" s="118"/>
      <c r="GO80" s="23"/>
      <c r="GP80" s="23"/>
      <c r="GQ80" s="115"/>
      <c r="GR80" s="23"/>
      <c r="GS80" s="27"/>
      <c r="GT80" s="115"/>
      <c r="GU80" s="23"/>
      <c r="GV80" s="23"/>
      <c r="GW80" s="118"/>
      <c r="GX80" s="31"/>
      <c r="GY80" s="31"/>
      <c r="GZ80" s="118"/>
      <c r="HA80" s="23"/>
      <c r="HB80" s="27"/>
      <c r="HC80" s="137"/>
      <c r="HD80" s="33"/>
      <c r="HE80" s="33"/>
      <c r="HF80" s="121"/>
      <c r="HG80" s="32"/>
      <c r="HH80" s="32"/>
      <c r="HI80" s="118"/>
      <c r="HJ80" s="28"/>
      <c r="HK80" s="28"/>
      <c r="HL80" s="118"/>
      <c r="HM80" s="23"/>
      <c r="HN80" s="23"/>
      <c r="HO80" s="118"/>
      <c r="HP80" s="23"/>
      <c r="HQ80" s="23"/>
      <c r="HR80" s="115"/>
      <c r="HS80" s="23"/>
      <c r="HT80" s="23"/>
      <c r="HU80" s="118"/>
      <c r="HV80" s="31"/>
      <c r="HW80" s="31"/>
      <c r="HX80" s="118"/>
      <c r="HY80" s="31"/>
      <c r="HZ80" s="31"/>
      <c r="IA80" s="118"/>
      <c r="IB80" s="23"/>
      <c r="IC80" s="27"/>
      <c r="ID80" s="132"/>
      <c r="IE80" s="23"/>
      <c r="IF80" s="27"/>
      <c r="IG80" s="134"/>
      <c r="IH80" s="23"/>
      <c r="II80" s="23"/>
      <c r="IJ80" s="132"/>
      <c r="IK80" s="30">
        <f t="shared" si="26"/>
        <v>288600</v>
      </c>
      <c r="IL80" s="30">
        <f t="shared" si="27"/>
        <v>192468.66</v>
      </c>
      <c r="IM80" s="23"/>
      <c r="IN80" s="23"/>
      <c r="IO80" s="115"/>
      <c r="IP80" s="23"/>
      <c r="IQ80" s="27"/>
      <c r="IR80" s="115"/>
      <c r="IS80" s="23"/>
      <c r="IT80" s="27"/>
      <c r="IU80" s="115"/>
      <c r="IV80" s="23"/>
      <c r="IW80" s="23"/>
      <c r="IX80" s="115"/>
      <c r="IY80" s="23"/>
      <c r="IZ80" s="23"/>
      <c r="JA80" s="115"/>
      <c r="JB80" s="23"/>
      <c r="JC80" s="23"/>
      <c r="JD80" s="115"/>
      <c r="JE80" s="23"/>
      <c r="JF80" s="23"/>
      <c r="JG80" s="115"/>
      <c r="JH80" s="23"/>
      <c r="JI80" s="27"/>
      <c r="JJ80" s="115"/>
      <c r="JK80" s="23"/>
      <c r="JL80" s="23"/>
      <c r="JM80" s="115"/>
      <c r="JN80" s="23"/>
      <c r="JO80" s="23"/>
      <c r="JP80" s="115"/>
      <c r="JQ80" s="23"/>
      <c r="JR80" s="23"/>
      <c r="JS80" s="115"/>
      <c r="JT80" s="23"/>
      <c r="JU80" s="23"/>
      <c r="JV80" s="115"/>
      <c r="JW80" s="23"/>
      <c r="JX80" s="23"/>
      <c r="JY80" s="115"/>
      <c r="JZ80" s="23"/>
      <c r="KA80" s="27"/>
      <c r="KB80" s="115"/>
      <c r="KC80" s="23">
        <v>288600</v>
      </c>
      <c r="KD80" s="23">
        <v>192468.66</v>
      </c>
      <c r="KE80" s="115"/>
      <c r="KF80" s="23"/>
      <c r="KG80" s="23"/>
      <c r="KH80" s="115"/>
      <c r="KI80" s="29">
        <f t="shared" si="28"/>
        <v>0</v>
      </c>
      <c r="KJ80" s="29">
        <f t="shared" si="29"/>
        <v>0</v>
      </c>
      <c r="KK80" s="27"/>
      <c r="KL80" s="27"/>
      <c r="KM80" s="121"/>
      <c r="KN80" s="27"/>
      <c r="KO80" s="27"/>
      <c r="KP80" s="115"/>
      <c r="KQ80" s="28"/>
      <c r="KR80" s="28"/>
      <c r="KS80" s="118"/>
      <c r="KT80" s="27"/>
      <c r="KU80" s="27"/>
      <c r="KV80" s="121"/>
      <c r="KW80" s="26"/>
      <c r="KX80" s="26"/>
      <c r="KY80" s="121"/>
      <c r="KZ80" s="24"/>
      <c r="LA80" s="24"/>
      <c r="LB80" s="121"/>
      <c r="LC80" s="24"/>
      <c r="LD80" s="24"/>
      <c r="LE80" s="121"/>
      <c r="LF80" s="23"/>
      <c r="LG80" s="27"/>
      <c r="LH80" s="118"/>
      <c r="LI80" s="23"/>
      <c r="LJ80" s="27"/>
      <c r="LK80" s="121"/>
      <c r="LL80" s="25"/>
      <c r="LM80" s="25"/>
      <c r="LN80" s="121"/>
      <c r="LO80" s="27"/>
      <c r="LP80" s="27"/>
      <c r="LQ80" s="121"/>
      <c r="LR80" s="24"/>
      <c r="LS80" s="24"/>
      <c r="LT80" s="121"/>
      <c r="LU80" s="27"/>
      <c r="LV80" s="27"/>
      <c r="LW80" s="121"/>
      <c r="LX80" s="23"/>
      <c r="LY80" s="23"/>
      <c r="LZ80" s="130"/>
      <c r="MA80" s="9"/>
      <c r="MB80" s="9"/>
      <c r="MC80" s="9"/>
      <c r="MD80" s="7"/>
      <c r="ME80" s="7"/>
      <c r="MF80" s="9"/>
      <c r="MG80" s="9"/>
      <c r="MH80" s="9"/>
      <c r="MI80" s="9"/>
      <c r="MJ80" s="9"/>
      <c r="MK80" s="9"/>
      <c r="ML80" s="9"/>
      <c r="MM80" s="9"/>
      <c r="MN80" s="7"/>
      <c r="MO80" s="9"/>
      <c r="MP80" s="9"/>
      <c r="MQ80" s="9"/>
      <c r="MR80" s="7"/>
      <c r="MS80" s="9"/>
      <c r="MT80" s="7"/>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3"/>
      <c r="PY80" s="3"/>
      <c r="PZ80" s="3"/>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row>
    <row r="81" spans="1:743" x14ac:dyDescent="0.25">
      <c r="A81" s="46" t="s">
        <v>72</v>
      </c>
      <c r="B81" s="29">
        <f t="shared" si="20"/>
        <v>6552913.8600000003</v>
      </c>
      <c r="C81" s="29">
        <f t="shared" si="21"/>
        <v>4905111.9700000007</v>
      </c>
      <c r="D81" s="21">
        <f t="shared" si="22"/>
        <v>6135103.8600000003</v>
      </c>
      <c r="E81" s="21">
        <f t="shared" si="23"/>
        <v>4601329.8600000003</v>
      </c>
      <c r="F81" s="23">
        <v>5461500</v>
      </c>
      <c r="G81" s="40">
        <v>4096125</v>
      </c>
      <c r="H81" s="118"/>
      <c r="I81" s="23">
        <v>673603.86</v>
      </c>
      <c r="J81" s="49">
        <v>505204.86</v>
      </c>
      <c r="K81" s="118"/>
      <c r="L81" s="49"/>
      <c r="M81" s="49"/>
      <c r="N81" s="147"/>
      <c r="O81" s="29">
        <f t="shared" si="24"/>
        <v>302410</v>
      </c>
      <c r="P81" s="29">
        <f t="shared" si="25"/>
        <v>226809</v>
      </c>
      <c r="Q81" s="23"/>
      <c r="R81" s="23"/>
      <c r="S81" s="118"/>
      <c r="T81" s="23"/>
      <c r="U81" s="23"/>
      <c r="V81" s="118"/>
      <c r="W81" s="23"/>
      <c r="X81" s="23"/>
      <c r="Y81" s="118"/>
      <c r="Z81" s="23"/>
      <c r="AA81" s="23"/>
      <c r="AB81" s="118"/>
      <c r="AC81" s="28"/>
      <c r="AD81" s="28"/>
      <c r="AE81" s="121"/>
      <c r="AF81" s="23"/>
      <c r="AG81" s="23"/>
      <c r="AH81" s="118"/>
      <c r="AI81" s="23"/>
      <c r="AJ81" s="23"/>
      <c r="AK81" s="118"/>
      <c r="AL81" s="23"/>
      <c r="AM81" s="23"/>
      <c r="AN81" s="118"/>
      <c r="AO81" s="23"/>
      <c r="AP81" s="27"/>
      <c r="AQ81" s="118"/>
      <c r="AR81" s="28"/>
      <c r="AS81" s="28"/>
      <c r="AT81" s="118"/>
      <c r="AU81" s="28"/>
      <c r="AV81" s="28"/>
      <c r="AW81" s="118"/>
      <c r="AX81" s="28"/>
      <c r="AY81" s="28"/>
      <c r="AZ81" s="118"/>
      <c r="BA81" s="23"/>
      <c r="BB81" s="23"/>
      <c r="BC81" s="118"/>
      <c r="BD81" s="23"/>
      <c r="BE81" s="23"/>
      <c r="BF81" s="118"/>
      <c r="BG81" s="23"/>
      <c r="BH81" s="23"/>
      <c r="BI81" s="118"/>
      <c r="BJ81" s="38"/>
      <c r="BK81" s="23"/>
      <c r="BL81" s="118"/>
      <c r="BM81" s="23"/>
      <c r="BN81" s="27"/>
      <c r="BO81" s="118"/>
      <c r="BP81" s="23"/>
      <c r="BQ81" s="27"/>
      <c r="BR81" s="118"/>
      <c r="BS81" s="23"/>
      <c r="BT81" s="27"/>
      <c r="BU81" s="118"/>
      <c r="BV81" s="23"/>
      <c r="BW81" s="23"/>
      <c r="BX81" s="118"/>
      <c r="BY81" s="23"/>
      <c r="BZ81" s="27"/>
      <c r="CA81" s="118"/>
      <c r="CB81" s="31"/>
      <c r="CC81" s="31"/>
      <c r="CD81" s="118"/>
      <c r="CE81" s="23"/>
      <c r="CF81" s="23"/>
      <c r="CG81" s="118"/>
      <c r="CH81" s="28"/>
      <c r="CI81" s="28"/>
      <c r="CJ81" s="118"/>
      <c r="CK81" s="23"/>
      <c r="CL81" s="27"/>
      <c r="CM81" s="118"/>
      <c r="CN81" s="23"/>
      <c r="CO81" s="27"/>
      <c r="CP81" s="118"/>
      <c r="CQ81" s="28"/>
      <c r="CR81" s="28"/>
      <c r="CS81" s="118"/>
      <c r="CT81" s="28"/>
      <c r="CU81" s="28"/>
      <c r="CV81" s="118"/>
      <c r="CW81" s="23"/>
      <c r="CX81" s="27"/>
      <c r="CY81" s="118"/>
      <c r="CZ81" s="28"/>
      <c r="DA81" s="28"/>
      <c r="DB81" s="118"/>
      <c r="DC81" s="23"/>
      <c r="DD81" s="23"/>
      <c r="DE81" s="118"/>
      <c r="DF81" s="23"/>
      <c r="DG81" s="23"/>
      <c r="DH81" s="118"/>
      <c r="DI81" s="23"/>
      <c r="DJ81" s="27"/>
      <c r="DK81" s="118"/>
      <c r="DL81" s="27"/>
      <c r="DM81" s="27"/>
      <c r="DN81" s="140"/>
      <c r="DO81" s="27"/>
      <c r="DP81" s="27"/>
      <c r="DQ81" s="132"/>
      <c r="DR81" s="23"/>
      <c r="DS81" s="23"/>
      <c r="DT81" s="118"/>
      <c r="DU81" s="23"/>
      <c r="DV81" s="27"/>
      <c r="DW81" s="118"/>
      <c r="DX81" s="23"/>
      <c r="DY81" s="27"/>
      <c r="DZ81" s="118"/>
      <c r="EA81" s="23"/>
      <c r="EB81" s="23"/>
      <c r="EC81" s="115"/>
      <c r="ED81" s="23"/>
      <c r="EE81" s="23"/>
      <c r="EF81" s="118"/>
      <c r="EG81" s="23"/>
      <c r="EH81" s="23"/>
      <c r="EI81" s="118"/>
      <c r="EJ81" s="23"/>
      <c r="EK81" s="27"/>
      <c r="EL81" s="118"/>
      <c r="EM81" s="27"/>
      <c r="EN81" s="27"/>
      <c r="EO81" s="118"/>
      <c r="EP81" s="23"/>
      <c r="EQ81" s="27"/>
      <c r="ER81" s="115"/>
      <c r="ES81" s="28"/>
      <c r="ET81" s="28"/>
      <c r="EU81" s="118"/>
      <c r="EV81" s="27"/>
      <c r="EW81" s="27"/>
      <c r="EX81" s="118"/>
      <c r="EY81" s="23"/>
      <c r="EZ81" s="23"/>
      <c r="FA81" s="118"/>
      <c r="FB81" s="23">
        <v>302410</v>
      </c>
      <c r="FC81" s="27">
        <v>226809</v>
      </c>
      <c r="FD81" s="118"/>
      <c r="FE81" s="23"/>
      <c r="FF81" s="23"/>
      <c r="FG81" s="115"/>
      <c r="FH81" s="23"/>
      <c r="FI81" s="23"/>
      <c r="FJ81" s="118"/>
      <c r="FK81" s="23"/>
      <c r="FL81" s="23"/>
      <c r="FM81" s="115"/>
      <c r="FN81" s="31"/>
      <c r="FO81" s="31"/>
      <c r="FP81" s="118"/>
      <c r="FQ81" s="23"/>
      <c r="FR81" s="23"/>
      <c r="FS81" s="115"/>
      <c r="FT81" s="23"/>
      <c r="FU81" s="23"/>
      <c r="FV81" s="115"/>
      <c r="FW81" s="23"/>
      <c r="FX81" s="23"/>
      <c r="FY81" s="115"/>
      <c r="FZ81" s="27"/>
      <c r="GA81" s="27"/>
      <c r="GB81" s="115"/>
      <c r="GC81" s="31"/>
      <c r="GD81" s="31"/>
      <c r="GE81" s="118"/>
      <c r="GF81" s="35"/>
      <c r="GG81" s="34"/>
      <c r="GH81" s="115"/>
      <c r="GI81" s="23"/>
      <c r="GJ81" s="23"/>
      <c r="GK81" s="115"/>
      <c r="GL81" s="31"/>
      <c r="GM81" s="31"/>
      <c r="GN81" s="118"/>
      <c r="GO81" s="23"/>
      <c r="GP81" s="23"/>
      <c r="GQ81" s="115"/>
      <c r="GR81" s="23"/>
      <c r="GS81" s="27"/>
      <c r="GT81" s="115"/>
      <c r="GU81" s="23"/>
      <c r="GV81" s="23"/>
      <c r="GW81" s="118"/>
      <c r="GX81" s="31"/>
      <c r="GY81" s="31"/>
      <c r="GZ81" s="118"/>
      <c r="HA81" s="23"/>
      <c r="HB81" s="27"/>
      <c r="HC81" s="137"/>
      <c r="HD81" s="33"/>
      <c r="HE81" s="33"/>
      <c r="HF81" s="121"/>
      <c r="HG81" s="32"/>
      <c r="HH81" s="32"/>
      <c r="HI81" s="118"/>
      <c r="HJ81" s="28"/>
      <c r="HK81" s="28"/>
      <c r="HL81" s="118"/>
      <c r="HM81" s="23"/>
      <c r="HN81" s="23"/>
      <c r="HO81" s="118"/>
      <c r="HP81" s="23"/>
      <c r="HQ81" s="23"/>
      <c r="HR81" s="115"/>
      <c r="HS81" s="23"/>
      <c r="HT81" s="23"/>
      <c r="HU81" s="118"/>
      <c r="HV81" s="31"/>
      <c r="HW81" s="31"/>
      <c r="HX81" s="118"/>
      <c r="HY81" s="31"/>
      <c r="HZ81" s="31"/>
      <c r="IA81" s="118"/>
      <c r="IB81" s="23"/>
      <c r="IC81" s="27"/>
      <c r="ID81" s="132"/>
      <c r="IE81" s="23"/>
      <c r="IF81" s="27"/>
      <c r="IG81" s="134"/>
      <c r="IH81" s="23"/>
      <c r="II81" s="23"/>
      <c r="IJ81" s="132"/>
      <c r="IK81" s="30">
        <f t="shared" si="26"/>
        <v>115400</v>
      </c>
      <c r="IL81" s="30">
        <f t="shared" si="27"/>
        <v>76973.11</v>
      </c>
      <c r="IM81" s="23"/>
      <c r="IN81" s="23"/>
      <c r="IO81" s="115"/>
      <c r="IP81" s="23"/>
      <c r="IQ81" s="27"/>
      <c r="IR81" s="115"/>
      <c r="IS81" s="23"/>
      <c r="IT81" s="27"/>
      <c r="IU81" s="115"/>
      <c r="IV81" s="23"/>
      <c r="IW81" s="23"/>
      <c r="IX81" s="115"/>
      <c r="IY81" s="23"/>
      <c r="IZ81" s="23"/>
      <c r="JA81" s="115"/>
      <c r="JB81" s="23"/>
      <c r="JC81" s="23"/>
      <c r="JD81" s="115"/>
      <c r="JE81" s="23"/>
      <c r="JF81" s="23"/>
      <c r="JG81" s="115"/>
      <c r="JH81" s="23"/>
      <c r="JI81" s="27"/>
      <c r="JJ81" s="115"/>
      <c r="JK81" s="23"/>
      <c r="JL81" s="23"/>
      <c r="JM81" s="115"/>
      <c r="JN81" s="23"/>
      <c r="JO81" s="23"/>
      <c r="JP81" s="115"/>
      <c r="JQ81" s="23"/>
      <c r="JR81" s="23"/>
      <c r="JS81" s="115"/>
      <c r="JT81" s="23"/>
      <c r="JU81" s="23"/>
      <c r="JV81" s="115"/>
      <c r="JW81" s="23"/>
      <c r="JX81" s="23"/>
      <c r="JY81" s="115"/>
      <c r="JZ81" s="23"/>
      <c r="KA81" s="27"/>
      <c r="KB81" s="115"/>
      <c r="KC81" s="23">
        <v>115400</v>
      </c>
      <c r="KD81" s="23">
        <v>76973.11</v>
      </c>
      <c r="KE81" s="115"/>
      <c r="KF81" s="23"/>
      <c r="KG81" s="23"/>
      <c r="KH81" s="115"/>
      <c r="KI81" s="29">
        <f t="shared" si="28"/>
        <v>0</v>
      </c>
      <c r="KJ81" s="29">
        <f t="shared" si="29"/>
        <v>0</v>
      </c>
      <c r="KK81" s="27"/>
      <c r="KL81" s="27"/>
      <c r="KM81" s="121"/>
      <c r="KN81" s="27"/>
      <c r="KO81" s="27"/>
      <c r="KP81" s="115"/>
      <c r="KQ81" s="28"/>
      <c r="KR81" s="28"/>
      <c r="KS81" s="118"/>
      <c r="KT81" s="27"/>
      <c r="KU81" s="27"/>
      <c r="KV81" s="121"/>
      <c r="KW81" s="26"/>
      <c r="KX81" s="26"/>
      <c r="KY81" s="121"/>
      <c r="KZ81" s="24"/>
      <c r="LA81" s="24"/>
      <c r="LB81" s="121"/>
      <c r="LC81" s="24"/>
      <c r="LD81" s="24"/>
      <c r="LE81" s="121"/>
      <c r="LF81" s="23"/>
      <c r="LG81" s="27"/>
      <c r="LH81" s="118"/>
      <c r="LI81" s="23"/>
      <c r="LJ81" s="27"/>
      <c r="LK81" s="121"/>
      <c r="LL81" s="25"/>
      <c r="LM81" s="25"/>
      <c r="LN81" s="121"/>
      <c r="LO81" s="27"/>
      <c r="LP81" s="27"/>
      <c r="LQ81" s="121"/>
      <c r="LR81" s="24"/>
      <c r="LS81" s="24"/>
      <c r="LT81" s="121"/>
      <c r="LU81" s="27"/>
      <c r="LV81" s="27"/>
      <c r="LW81" s="121"/>
      <c r="LX81" s="23"/>
      <c r="LY81" s="23"/>
      <c r="LZ81" s="130"/>
      <c r="MA81" s="9"/>
      <c r="MB81" s="9"/>
      <c r="MC81" s="9"/>
      <c r="MD81" s="7"/>
      <c r="ME81" s="7"/>
      <c r="MF81" s="9"/>
      <c r="MG81" s="9"/>
      <c r="MH81" s="9"/>
      <c r="MI81" s="9"/>
      <c r="MJ81" s="9"/>
      <c r="MK81" s="9"/>
      <c r="ML81" s="9"/>
      <c r="MM81" s="9"/>
      <c r="MN81" s="7"/>
      <c r="MO81" s="9"/>
      <c r="MP81" s="9"/>
      <c r="MQ81" s="9"/>
      <c r="MR81" s="7"/>
      <c r="MS81" s="9"/>
      <c r="MT81" s="7"/>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3"/>
      <c r="PY81" s="3"/>
      <c r="PZ81" s="3"/>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row>
    <row r="82" spans="1:743" x14ac:dyDescent="0.25">
      <c r="A82" s="46" t="s">
        <v>71</v>
      </c>
      <c r="B82" s="29">
        <f t="shared" si="20"/>
        <v>11480606.109999999</v>
      </c>
      <c r="C82" s="29">
        <f t="shared" si="21"/>
        <v>8600522.2299999986</v>
      </c>
      <c r="D82" s="21">
        <f t="shared" si="22"/>
        <v>10306770.109999999</v>
      </c>
      <c r="E82" s="21">
        <f t="shared" si="23"/>
        <v>7730082.1100000003</v>
      </c>
      <c r="F82" s="23">
        <v>9426500</v>
      </c>
      <c r="G82" s="40">
        <v>7069877</v>
      </c>
      <c r="H82" s="118"/>
      <c r="I82" s="23">
        <v>880270.11</v>
      </c>
      <c r="J82" s="49">
        <v>660205.11</v>
      </c>
      <c r="K82" s="118"/>
      <c r="L82" s="49"/>
      <c r="M82" s="49"/>
      <c r="N82" s="147"/>
      <c r="O82" s="29">
        <f t="shared" si="24"/>
        <v>1058436</v>
      </c>
      <c r="P82" s="29">
        <f t="shared" si="25"/>
        <v>793827</v>
      </c>
      <c r="Q82" s="23"/>
      <c r="R82" s="23"/>
      <c r="S82" s="118"/>
      <c r="T82" s="23"/>
      <c r="U82" s="23"/>
      <c r="V82" s="118"/>
      <c r="W82" s="23"/>
      <c r="X82" s="23"/>
      <c r="Y82" s="118"/>
      <c r="Z82" s="23"/>
      <c r="AA82" s="23"/>
      <c r="AB82" s="118"/>
      <c r="AC82" s="28"/>
      <c r="AD82" s="28"/>
      <c r="AE82" s="121"/>
      <c r="AF82" s="23"/>
      <c r="AG82" s="23"/>
      <c r="AH82" s="118"/>
      <c r="AI82" s="23"/>
      <c r="AJ82" s="23"/>
      <c r="AK82" s="118"/>
      <c r="AL82" s="23"/>
      <c r="AM82" s="23"/>
      <c r="AN82" s="118"/>
      <c r="AO82" s="23"/>
      <c r="AP82" s="27"/>
      <c r="AQ82" s="118"/>
      <c r="AR82" s="28"/>
      <c r="AS82" s="28"/>
      <c r="AT82" s="118"/>
      <c r="AU82" s="28"/>
      <c r="AV82" s="28"/>
      <c r="AW82" s="118"/>
      <c r="AX82" s="28"/>
      <c r="AY82" s="28"/>
      <c r="AZ82" s="118"/>
      <c r="BA82" s="23"/>
      <c r="BB82" s="23"/>
      <c r="BC82" s="118"/>
      <c r="BD82" s="23"/>
      <c r="BE82" s="23"/>
      <c r="BF82" s="118"/>
      <c r="BG82" s="23"/>
      <c r="BH82" s="23"/>
      <c r="BI82" s="118"/>
      <c r="BJ82" s="38"/>
      <c r="BK82" s="23"/>
      <c r="BL82" s="118"/>
      <c r="BM82" s="23"/>
      <c r="BN82" s="27"/>
      <c r="BO82" s="118"/>
      <c r="BP82" s="23"/>
      <c r="BQ82" s="27"/>
      <c r="BR82" s="118"/>
      <c r="BS82" s="23"/>
      <c r="BT82" s="27"/>
      <c r="BU82" s="118"/>
      <c r="BV82" s="23"/>
      <c r="BW82" s="23"/>
      <c r="BX82" s="118"/>
      <c r="BY82" s="23"/>
      <c r="BZ82" s="27"/>
      <c r="CA82" s="118"/>
      <c r="CB82" s="31"/>
      <c r="CC82" s="31"/>
      <c r="CD82" s="118"/>
      <c r="CE82" s="23"/>
      <c r="CF82" s="23"/>
      <c r="CG82" s="118"/>
      <c r="CH82" s="28"/>
      <c r="CI82" s="28"/>
      <c r="CJ82" s="118"/>
      <c r="CK82" s="23"/>
      <c r="CL82" s="27"/>
      <c r="CM82" s="118"/>
      <c r="CN82" s="23"/>
      <c r="CO82" s="27"/>
      <c r="CP82" s="118"/>
      <c r="CQ82" s="28"/>
      <c r="CR82" s="28"/>
      <c r="CS82" s="118"/>
      <c r="CT82" s="28"/>
      <c r="CU82" s="28"/>
      <c r="CV82" s="118"/>
      <c r="CW82" s="23"/>
      <c r="CX82" s="27"/>
      <c r="CY82" s="118"/>
      <c r="CZ82" s="28"/>
      <c r="DA82" s="28"/>
      <c r="DB82" s="118"/>
      <c r="DC82" s="23"/>
      <c r="DD82" s="23"/>
      <c r="DE82" s="118"/>
      <c r="DF82" s="23"/>
      <c r="DG82" s="23"/>
      <c r="DH82" s="118"/>
      <c r="DI82" s="23"/>
      <c r="DJ82" s="27"/>
      <c r="DK82" s="118"/>
      <c r="DL82" s="27"/>
      <c r="DM82" s="27"/>
      <c r="DN82" s="140"/>
      <c r="DO82" s="27"/>
      <c r="DP82" s="27"/>
      <c r="DQ82" s="132"/>
      <c r="DR82" s="23"/>
      <c r="DS82" s="23"/>
      <c r="DT82" s="118"/>
      <c r="DU82" s="23"/>
      <c r="DV82" s="27"/>
      <c r="DW82" s="118"/>
      <c r="DX82" s="23"/>
      <c r="DY82" s="27"/>
      <c r="DZ82" s="118"/>
      <c r="EA82" s="23"/>
      <c r="EB82" s="23"/>
      <c r="EC82" s="115"/>
      <c r="ED82" s="23"/>
      <c r="EE82" s="23"/>
      <c r="EF82" s="118"/>
      <c r="EG82" s="23"/>
      <c r="EH82" s="23"/>
      <c r="EI82" s="118"/>
      <c r="EJ82" s="23"/>
      <c r="EK82" s="27"/>
      <c r="EL82" s="118"/>
      <c r="EM82" s="27"/>
      <c r="EN82" s="27"/>
      <c r="EO82" s="118"/>
      <c r="EP82" s="23"/>
      <c r="EQ82" s="27"/>
      <c r="ER82" s="115"/>
      <c r="ES82" s="28"/>
      <c r="ET82" s="28"/>
      <c r="EU82" s="118"/>
      <c r="EV82" s="27"/>
      <c r="EW82" s="27"/>
      <c r="EX82" s="118"/>
      <c r="EY82" s="23"/>
      <c r="EZ82" s="23"/>
      <c r="FA82" s="118"/>
      <c r="FB82" s="23">
        <v>1058436</v>
      </c>
      <c r="FC82" s="27">
        <v>793827</v>
      </c>
      <c r="FD82" s="118"/>
      <c r="FE82" s="23"/>
      <c r="FF82" s="23"/>
      <c r="FG82" s="115"/>
      <c r="FH82" s="23"/>
      <c r="FI82" s="23"/>
      <c r="FJ82" s="118"/>
      <c r="FK82" s="23"/>
      <c r="FL82" s="23"/>
      <c r="FM82" s="115"/>
      <c r="FN82" s="31"/>
      <c r="FO82" s="31"/>
      <c r="FP82" s="118"/>
      <c r="FQ82" s="23"/>
      <c r="FR82" s="23"/>
      <c r="FS82" s="115"/>
      <c r="FT82" s="23"/>
      <c r="FU82" s="23"/>
      <c r="FV82" s="115"/>
      <c r="FW82" s="23"/>
      <c r="FX82" s="23"/>
      <c r="FY82" s="115"/>
      <c r="FZ82" s="27"/>
      <c r="GA82" s="27"/>
      <c r="GB82" s="115"/>
      <c r="GC82" s="31"/>
      <c r="GD82" s="31"/>
      <c r="GE82" s="118"/>
      <c r="GF82" s="35"/>
      <c r="GG82" s="34"/>
      <c r="GH82" s="115"/>
      <c r="GI82" s="23"/>
      <c r="GJ82" s="23"/>
      <c r="GK82" s="115"/>
      <c r="GL82" s="31"/>
      <c r="GM82" s="31"/>
      <c r="GN82" s="118"/>
      <c r="GO82" s="23"/>
      <c r="GP82" s="23"/>
      <c r="GQ82" s="115"/>
      <c r="GR82" s="23"/>
      <c r="GS82" s="27"/>
      <c r="GT82" s="115"/>
      <c r="GU82" s="23"/>
      <c r="GV82" s="23"/>
      <c r="GW82" s="118"/>
      <c r="GX82" s="31"/>
      <c r="GY82" s="31"/>
      <c r="GZ82" s="118"/>
      <c r="HA82" s="23"/>
      <c r="HB82" s="27"/>
      <c r="HC82" s="137"/>
      <c r="HD82" s="33"/>
      <c r="HE82" s="33"/>
      <c r="HF82" s="121"/>
      <c r="HG82" s="32"/>
      <c r="HH82" s="32"/>
      <c r="HI82" s="118"/>
      <c r="HJ82" s="28"/>
      <c r="HK82" s="28"/>
      <c r="HL82" s="118"/>
      <c r="HM82" s="23"/>
      <c r="HN82" s="23"/>
      <c r="HO82" s="118"/>
      <c r="HP82" s="23"/>
      <c r="HQ82" s="23"/>
      <c r="HR82" s="115"/>
      <c r="HS82" s="23"/>
      <c r="HT82" s="23"/>
      <c r="HU82" s="118"/>
      <c r="HV82" s="31"/>
      <c r="HW82" s="31"/>
      <c r="HX82" s="118"/>
      <c r="HY82" s="31"/>
      <c r="HZ82" s="31"/>
      <c r="IA82" s="118"/>
      <c r="IB82" s="23"/>
      <c r="IC82" s="27"/>
      <c r="ID82" s="132"/>
      <c r="IE82" s="23"/>
      <c r="IF82" s="27"/>
      <c r="IG82" s="134"/>
      <c r="IH82" s="23"/>
      <c r="II82" s="23"/>
      <c r="IJ82" s="132"/>
      <c r="IK82" s="30">
        <f t="shared" si="26"/>
        <v>115400</v>
      </c>
      <c r="IL82" s="30">
        <f t="shared" si="27"/>
        <v>76613.119999999995</v>
      </c>
      <c r="IM82" s="23"/>
      <c r="IN82" s="23"/>
      <c r="IO82" s="115"/>
      <c r="IP82" s="23"/>
      <c r="IQ82" s="27"/>
      <c r="IR82" s="115"/>
      <c r="IS82" s="23"/>
      <c r="IT82" s="27"/>
      <c r="IU82" s="115"/>
      <c r="IV82" s="23"/>
      <c r="IW82" s="23"/>
      <c r="IX82" s="115"/>
      <c r="IY82" s="23"/>
      <c r="IZ82" s="23"/>
      <c r="JA82" s="115"/>
      <c r="JB82" s="23"/>
      <c r="JC82" s="23"/>
      <c r="JD82" s="115"/>
      <c r="JE82" s="23"/>
      <c r="JF82" s="23"/>
      <c r="JG82" s="115"/>
      <c r="JH82" s="23"/>
      <c r="JI82" s="27"/>
      <c r="JJ82" s="115"/>
      <c r="JK82" s="23"/>
      <c r="JL82" s="23"/>
      <c r="JM82" s="115"/>
      <c r="JN82" s="23"/>
      <c r="JO82" s="23"/>
      <c r="JP82" s="115"/>
      <c r="JQ82" s="23"/>
      <c r="JR82" s="23"/>
      <c r="JS82" s="115"/>
      <c r="JT82" s="23"/>
      <c r="JU82" s="23"/>
      <c r="JV82" s="115"/>
      <c r="JW82" s="23"/>
      <c r="JX82" s="23"/>
      <c r="JY82" s="115"/>
      <c r="JZ82" s="23"/>
      <c r="KA82" s="27"/>
      <c r="KB82" s="115"/>
      <c r="KC82" s="23">
        <v>115400</v>
      </c>
      <c r="KD82" s="23">
        <v>76613.119999999995</v>
      </c>
      <c r="KE82" s="115"/>
      <c r="KF82" s="23"/>
      <c r="KG82" s="23"/>
      <c r="KH82" s="115"/>
      <c r="KI82" s="29">
        <f t="shared" si="28"/>
        <v>0</v>
      </c>
      <c r="KJ82" s="29">
        <f t="shared" si="29"/>
        <v>0</v>
      </c>
      <c r="KK82" s="27"/>
      <c r="KL82" s="27"/>
      <c r="KM82" s="121"/>
      <c r="KN82" s="27"/>
      <c r="KO82" s="27"/>
      <c r="KP82" s="115"/>
      <c r="KQ82" s="28"/>
      <c r="KR82" s="28"/>
      <c r="KS82" s="118"/>
      <c r="KT82" s="27"/>
      <c r="KU82" s="27"/>
      <c r="KV82" s="121"/>
      <c r="KW82" s="26"/>
      <c r="KX82" s="26"/>
      <c r="KY82" s="121"/>
      <c r="KZ82" s="24"/>
      <c r="LA82" s="24"/>
      <c r="LB82" s="121"/>
      <c r="LC82" s="24"/>
      <c r="LD82" s="24"/>
      <c r="LE82" s="121"/>
      <c r="LF82" s="23"/>
      <c r="LG82" s="27"/>
      <c r="LH82" s="118"/>
      <c r="LI82" s="23"/>
      <c r="LJ82" s="27"/>
      <c r="LK82" s="121"/>
      <c r="LL82" s="25"/>
      <c r="LM82" s="25"/>
      <c r="LN82" s="121"/>
      <c r="LO82" s="27"/>
      <c r="LP82" s="27"/>
      <c r="LQ82" s="121"/>
      <c r="LR82" s="24"/>
      <c r="LS82" s="24"/>
      <c r="LT82" s="121"/>
      <c r="LU82" s="27"/>
      <c r="LV82" s="27"/>
      <c r="LW82" s="121"/>
      <c r="LX82" s="23"/>
      <c r="LY82" s="23"/>
      <c r="LZ82" s="130"/>
      <c r="MA82" s="9"/>
      <c r="MB82" s="9"/>
      <c r="MC82" s="9"/>
      <c r="MD82" s="7"/>
      <c r="ME82" s="7"/>
      <c r="MF82" s="9"/>
      <c r="MG82" s="9"/>
      <c r="MH82" s="9"/>
      <c r="MI82" s="9"/>
      <c r="MJ82" s="9"/>
      <c r="MK82" s="9"/>
      <c r="ML82" s="9"/>
      <c r="MM82" s="9"/>
      <c r="MN82" s="7"/>
      <c r="MO82" s="9"/>
      <c r="MP82" s="9"/>
      <c r="MQ82" s="9"/>
      <c r="MR82" s="7"/>
      <c r="MS82" s="9"/>
      <c r="MT82" s="7"/>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3"/>
      <c r="PY82" s="3"/>
      <c r="PZ82" s="3"/>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row>
    <row r="83" spans="1:743" x14ac:dyDescent="0.25">
      <c r="A83" s="46" t="s">
        <v>70</v>
      </c>
      <c r="B83" s="29">
        <f t="shared" si="20"/>
        <v>6529246.21</v>
      </c>
      <c r="C83" s="29">
        <f t="shared" si="21"/>
        <v>4789488.25</v>
      </c>
      <c r="D83" s="21">
        <f t="shared" si="22"/>
        <v>5909172.7699999996</v>
      </c>
      <c r="E83" s="21">
        <f t="shared" si="23"/>
        <v>4431879.7699999996</v>
      </c>
      <c r="F83" s="23">
        <v>5440200</v>
      </c>
      <c r="G83" s="40">
        <v>4080150</v>
      </c>
      <c r="H83" s="118"/>
      <c r="I83" s="23">
        <v>468972.77</v>
      </c>
      <c r="J83" s="49">
        <v>351729.77</v>
      </c>
      <c r="K83" s="118"/>
      <c r="L83" s="49"/>
      <c r="M83" s="49"/>
      <c r="N83" s="147"/>
      <c r="O83" s="29">
        <f t="shared" si="24"/>
        <v>504673.44</v>
      </c>
      <c r="P83" s="29">
        <f t="shared" si="25"/>
        <v>280570.94</v>
      </c>
      <c r="Q83" s="23"/>
      <c r="R83" s="23"/>
      <c r="S83" s="118"/>
      <c r="T83" s="23"/>
      <c r="U83" s="23"/>
      <c r="V83" s="118"/>
      <c r="W83" s="23"/>
      <c r="X83" s="23"/>
      <c r="Y83" s="118"/>
      <c r="Z83" s="23"/>
      <c r="AA83" s="23"/>
      <c r="AB83" s="118"/>
      <c r="AC83" s="28"/>
      <c r="AD83" s="28"/>
      <c r="AE83" s="121"/>
      <c r="AF83" s="23"/>
      <c r="AG83" s="23"/>
      <c r="AH83" s="118"/>
      <c r="AI83" s="23"/>
      <c r="AJ83" s="23"/>
      <c r="AK83" s="118"/>
      <c r="AL83" s="23"/>
      <c r="AM83" s="23"/>
      <c r="AN83" s="118"/>
      <c r="AO83" s="23"/>
      <c r="AP83" s="27"/>
      <c r="AQ83" s="118"/>
      <c r="AR83" s="28"/>
      <c r="AS83" s="28"/>
      <c r="AT83" s="118"/>
      <c r="AU83" s="28"/>
      <c r="AV83" s="28"/>
      <c r="AW83" s="118"/>
      <c r="AX83" s="28"/>
      <c r="AY83" s="28"/>
      <c r="AZ83" s="118"/>
      <c r="BA83" s="23"/>
      <c r="BB83" s="23"/>
      <c r="BC83" s="118"/>
      <c r="BD83" s="23"/>
      <c r="BE83" s="23"/>
      <c r="BF83" s="118"/>
      <c r="BG83" s="23"/>
      <c r="BH83" s="23"/>
      <c r="BI83" s="118"/>
      <c r="BJ83" s="38"/>
      <c r="BK83" s="23"/>
      <c r="BL83" s="118"/>
      <c r="BM83" s="23"/>
      <c r="BN83" s="27"/>
      <c r="BO83" s="118"/>
      <c r="BP83" s="23"/>
      <c r="BQ83" s="27"/>
      <c r="BR83" s="118"/>
      <c r="BS83" s="23"/>
      <c r="BT83" s="27"/>
      <c r="BU83" s="118"/>
      <c r="BV83" s="23"/>
      <c r="BW83" s="23"/>
      <c r="BX83" s="118"/>
      <c r="BY83" s="23"/>
      <c r="BZ83" s="27"/>
      <c r="CA83" s="118"/>
      <c r="CB83" s="31"/>
      <c r="CC83" s="31"/>
      <c r="CD83" s="118"/>
      <c r="CE83" s="23"/>
      <c r="CF83" s="23"/>
      <c r="CG83" s="118"/>
      <c r="CH83" s="28">
        <v>148500</v>
      </c>
      <c r="CI83" s="28">
        <v>0</v>
      </c>
      <c r="CJ83" s="118"/>
      <c r="CK83" s="23"/>
      <c r="CL83" s="27"/>
      <c r="CM83" s="118"/>
      <c r="CN83" s="23"/>
      <c r="CO83" s="27"/>
      <c r="CP83" s="118"/>
      <c r="CQ83" s="28"/>
      <c r="CR83" s="28"/>
      <c r="CS83" s="118"/>
      <c r="CT83" s="28"/>
      <c r="CU83" s="28"/>
      <c r="CV83" s="118"/>
      <c r="CW83" s="23"/>
      <c r="CX83" s="27"/>
      <c r="CY83" s="118"/>
      <c r="CZ83" s="28"/>
      <c r="DA83" s="28"/>
      <c r="DB83" s="118"/>
      <c r="DC83" s="23"/>
      <c r="DD83" s="23"/>
      <c r="DE83" s="118"/>
      <c r="DF83" s="23"/>
      <c r="DG83" s="23"/>
      <c r="DH83" s="118"/>
      <c r="DI83" s="23"/>
      <c r="DJ83" s="27"/>
      <c r="DK83" s="118"/>
      <c r="DL83" s="27"/>
      <c r="DM83" s="27"/>
      <c r="DN83" s="140"/>
      <c r="DO83" s="27"/>
      <c r="DP83" s="27"/>
      <c r="DQ83" s="132"/>
      <c r="DR83" s="23"/>
      <c r="DS83" s="23"/>
      <c r="DT83" s="118"/>
      <c r="DU83" s="23"/>
      <c r="DV83" s="27"/>
      <c r="DW83" s="118"/>
      <c r="DX83" s="23"/>
      <c r="DY83" s="27"/>
      <c r="DZ83" s="118"/>
      <c r="EA83" s="23"/>
      <c r="EB83" s="23"/>
      <c r="EC83" s="115"/>
      <c r="ED83" s="23"/>
      <c r="EE83" s="23"/>
      <c r="EF83" s="118"/>
      <c r="EG83" s="23"/>
      <c r="EH83" s="23"/>
      <c r="EI83" s="118"/>
      <c r="EJ83" s="23"/>
      <c r="EK83" s="27"/>
      <c r="EL83" s="118"/>
      <c r="EM83" s="27"/>
      <c r="EN83" s="27"/>
      <c r="EO83" s="118"/>
      <c r="EP83" s="23">
        <v>53763.44</v>
      </c>
      <c r="EQ83" s="27">
        <v>53763.44</v>
      </c>
      <c r="ER83" s="115"/>
      <c r="ES83" s="28"/>
      <c r="ET83" s="28"/>
      <c r="EU83" s="118"/>
      <c r="EV83" s="27"/>
      <c r="EW83" s="27"/>
      <c r="EX83" s="118"/>
      <c r="EY83" s="23"/>
      <c r="EZ83" s="23"/>
      <c r="FA83" s="118"/>
      <c r="FB83" s="23">
        <v>302410</v>
      </c>
      <c r="FC83" s="27">
        <v>226807.5</v>
      </c>
      <c r="FD83" s="118"/>
      <c r="FE83" s="23"/>
      <c r="FF83" s="23"/>
      <c r="FG83" s="115"/>
      <c r="FH83" s="23"/>
      <c r="FI83" s="23"/>
      <c r="FJ83" s="118"/>
      <c r="FK83" s="23"/>
      <c r="FL83" s="23"/>
      <c r="FM83" s="115"/>
      <c r="FN83" s="31"/>
      <c r="FO83" s="31"/>
      <c r="FP83" s="118"/>
      <c r="FQ83" s="23"/>
      <c r="FR83" s="23"/>
      <c r="FS83" s="115"/>
      <c r="FT83" s="23"/>
      <c r="FU83" s="23"/>
      <c r="FV83" s="115"/>
      <c r="FW83" s="23"/>
      <c r="FX83" s="23"/>
      <c r="FY83" s="115"/>
      <c r="FZ83" s="27"/>
      <c r="GA83" s="27"/>
      <c r="GB83" s="115"/>
      <c r="GC83" s="31"/>
      <c r="GD83" s="31"/>
      <c r="GE83" s="118"/>
      <c r="GF83" s="35"/>
      <c r="GG83" s="34"/>
      <c r="GH83" s="115"/>
      <c r="GI83" s="23"/>
      <c r="GJ83" s="23"/>
      <c r="GK83" s="115"/>
      <c r="GL83" s="31"/>
      <c r="GM83" s="31"/>
      <c r="GN83" s="118"/>
      <c r="GO83" s="23"/>
      <c r="GP83" s="23"/>
      <c r="GQ83" s="115"/>
      <c r="GR83" s="23"/>
      <c r="GS83" s="27"/>
      <c r="GT83" s="115"/>
      <c r="GU83" s="23"/>
      <c r="GV83" s="23"/>
      <c r="GW83" s="118"/>
      <c r="GX83" s="31"/>
      <c r="GY83" s="31"/>
      <c r="GZ83" s="118"/>
      <c r="HA83" s="23"/>
      <c r="HB83" s="27"/>
      <c r="HC83" s="137"/>
      <c r="HD83" s="33"/>
      <c r="HE83" s="33"/>
      <c r="HF83" s="121"/>
      <c r="HG83" s="32"/>
      <c r="HH83" s="32"/>
      <c r="HI83" s="118"/>
      <c r="HJ83" s="28"/>
      <c r="HK83" s="28"/>
      <c r="HL83" s="118"/>
      <c r="HM83" s="23"/>
      <c r="HN83" s="23"/>
      <c r="HO83" s="118"/>
      <c r="HP83" s="23"/>
      <c r="HQ83" s="23"/>
      <c r="HR83" s="115"/>
      <c r="HS83" s="23"/>
      <c r="HT83" s="23"/>
      <c r="HU83" s="118"/>
      <c r="HV83" s="31"/>
      <c r="HW83" s="31"/>
      <c r="HX83" s="118"/>
      <c r="HY83" s="31"/>
      <c r="HZ83" s="31"/>
      <c r="IA83" s="118"/>
      <c r="IB83" s="23"/>
      <c r="IC83" s="27"/>
      <c r="ID83" s="132"/>
      <c r="IE83" s="23"/>
      <c r="IF83" s="27"/>
      <c r="IG83" s="134"/>
      <c r="IH83" s="23"/>
      <c r="II83" s="23"/>
      <c r="IJ83" s="132"/>
      <c r="IK83" s="30">
        <f t="shared" si="26"/>
        <v>115400</v>
      </c>
      <c r="IL83" s="30">
        <f t="shared" si="27"/>
        <v>77037.539999999994</v>
      </c>
      <c r="IM83" s="23"/>
      <c r="IN83" s="23"/>
      <c r="IO83" s="115"/>
      <c r="IP83" s="23"/>
      <c r="IQ83" s="27"/>
      <c r="IR83" s="115"/>
      <c r="IS83" s="23"/>
      <c r="IT83" s="27"/>
      <c r="IU83" s="115"/>
      <c r="IV83" s="23"/>
      <c r="IW83" s="23"/>
      <c r="IX83" s="115"/>
      <c r="IY83" s="23"/>
      <c r="IZ83" s="23"/>
      <c r="JA83" s="115"/>
      <c r="JB83" s="23"/>
      <c r="JC83" s="23"/>
      <c r="JD83" s="115"/>
      <c r="JE83" s="23"/>
      <c r="JF83" s="23"/>
      <c r="JG83" s="115"/>
      <c r="JH83" s="23"/>
      <c r="JI83" s="27"/>
      <c r="JJ83" s="115"/>
      <c r="JK83" s="23"/>
      <c r="JL83" s="23"/>
      <c r="JM83" s="115"/>
      <c r="JN83" s="23"/>
      <c r="JO83" s="23"/>
      <c r="JP83" s="115"/>
      <c r="JQ83" s="23"/>
      <c r="JR83" s="23"/>
      <c r="JS83" s="115"/>
      <c r="JT83" s="23"/>
      <c r="JU83" s="23"/>
      <c r="JV83" s="115"/>
      <c r="JW83" s="23"/>
      <c r="JX83" s="23"/>
      <c r="JY83" s="115"/>
      <c r="JZ83" s="23"/>
      <c r="KA83" s="27"/>
      <c r="KB83" s="115"/>
      <c r="KC83" s="23">
        <v>115400</v>
      </c>
      <c r="KD83" s="23">
        <v>77037.539999999994</v>
      </c>
      <c r="KE83" s="115"/>
      <c r="KF83" s="23"/>
      <c r="KG83" s="23"/>
      <c r="KH83" s="115"/>
      <c r="KI83" s="29">
        <f t="shared" si="28"/>
        <v>0</v>
      </c>
      <c r="KJ83" s="29">
        <f t="shared" si="29"/>
        <v>0</v>
      </c>
      <c r="KK83" s="27"/>
      <c r="KL83" s="27"/>
      <c r="KM83" s="121"/>
      <c r="KN83" s="27"/>
      <c r="KO83" s="27"/>
      <c r="KP83" s="115"/>
      <c r="KQ83" s="28"/>
      <c r="KR83" s="28"/>
      <c r="KS83" s="118"/>
      <c r="KT83" s="27"/>
      <c r="KU83" s="27"/>
      <c r="KV83" s="121"/>
      <c r="KW83" s="26"/>
      <c r="KX83" s="26"/>
      <c r="KY83" s="121"/>
      <c r="KZ83" s="24"/>
      <c r="LA83" s="24"/>
      <c r="LB83" s="121"/>
      <c r="LC83" s="24"/>
      <c r="LD83" s="24"/>
      <c r="LE83" s="121"/>
      <c r="LF83" s="23"/>
      <c r="LG83" s="27"/>
      <c r="LH83" s="118"/>
      <c r="LI83" s="23"/>
      <c r="LJ83" s="27"/>
      <c r="LK83" s="121"/>
      <c r="LL83" s="25"/>
      <c r="LM83" s="25"/>
      <c r="LN83" s="121"/>
      <c r="LO83" s="27"/>
      <c r="LP83" s="27"/>
      <c r="LQ83" s="121"/>
      <c r="LR83" s="24"/>
      <c r="LS83" s="24"/>
      <c r="LT83" s="121"/>
      <c r="LU83" s="27"/>
      <c r="LV83" s="27"/>
      <c r="LW83" s="121"/>
      <c r="LX83" s="23"/>
      <c r="LY83" s="23"/>
      <c r="LZ83" s="130"/>
      <c r="MA83" s="9"/>
      <c r="MB83" s="9"/>
      <c r="MC83" s="9"/>
      <c r="MD83" s="7"/>
      <c r="ME83" s="7"/>
      <c r="MF83" s="9"/>
      <c r="MG83" s="9"/>
      <c r="MH83" s="9"/>
      <c r="MI83" s="9"/>
      <c r="MJ83" s="9"/>
      <c r="MK83" s="9"/>
      <c r="ML83" s="9"/>
      <c r="MM83" s="9"/>
      <c r="MN83" s="7"/>
      <c r="MO83" s="9"/>
      <c r="MP83" s="9"/>
      <c r="MQ83" s="9"/>
      <c r="MR83" s="7"/>
      <c r="MS83" s="9"/>
      <c r="MT83" s="7"/>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3"/>
      <c r="PY83" s="3"/>
      <c r="PZ83" s="3"/>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row>
    <row r="84" spans="1:743" x14ac:dyDescent="0.25">
      <c r="A84" s="46" t="s">
        <v>69</v>
      </c>
      <c r="B84" s="29">
        <f t="shared" si="20"/>
        <v>8986351.6900000013</v>
      </c>
      <c r="C84" s="29">
        <f t="shared" si="21"/>
        <v>6267220.7300000004</v>
      </c>
      <c r="D84" s="21">
        <f t="shared" si="22"/>
        <v>7407320.0600000005</v>
      </c>
      <c r="E84" s="21">
        <f t="shared" si="23"/>
        <v>5555492.0600000005</v>
      </c>
      <c r="F84" s="23">
        <v>6702200</v>
      </c>
      <c r="G84" s="40">
        <v>5026652</v>
      </c>
      <c r="H84" s="118"/>
      <c r="I84" s="23">
        <v>705120.06</v>
      </c>
      <c r="J84" s="49">
        <v>528840.06000000006</v>
      </c>
      <c r="K84" s="118"/>
      <c r="L84" s="49"/>
      <c r="M84" s="49"/>
      <c r="N84" s="147"/>
      <c r="O84" s="29">
        <f t="shared" si="24"/>
        <v>1463631.63</v>
      </c>
      <c r="P84" s="29">
        <f t="shared" si="25"/>
        <v>640211.25</v>
      </c>
      <c r="Q84" s="23"/>
      <c r="R84" s="23"/>
      <c r="S84" s="118"/>
      <c r="T84" s="23"/>
      <c r="U84" s="23"/>
      <c r="V84" s="118"/>
      <c r="W84" s="23"/>
      <c r="X84" s="23"/>
      <c r="Y84" s="118"/>
      <c r="Z84" s="23"/>
      <c r="AA84" s="23"/>
      <c r="AB84" s="118"/>
      <c r="AC84" s="28"/>
      <c r="AD84" s="28"/>
      <c r="AE84" s="121"/>
      <c r="AF84" s="23"/>
      <c r="AG84" s="23"/>
      <c r="AH84" s="118"/>
      <c r="AI84" s="23"/>
      <c r="AJ84" s="23"/>
      <c r="AK84" s="118"/>
      <c r="AL84" s="23"/>
      <c r="AM84" s="23"/>
      <c r="AN84" s="118"/>
      <c r="AO84" s="23"/>
      <c r="AP84" s="27"/>
      <c r="AQ84" s="118"/>
      <c r="AR84" s="28"/>
      <c r="AS84" s="28"/>
      <c r="AT84" s="118"/>
      <c r="AU84" s="28"/>
      <c r="AV84" s="28"/>
      <c r="AW84" s="118"/>
      <c r="AX84" s="28"/>
      <c r="AY84" s="28"/>
      <c r="AZ84" s="118"/>
      <c r="BA84" s="23"/>
      <c r="BB84" s="23"/>
      <c r="BC84" s="118"/>
      <c r="BD84" s="23"/>
      <c r="BE84" s="23"/>
      <c r="BF84" s="118"/>
      <c r="BG84" s="23"/>
      <c r="BH84" s="23"/>
      <c r="BI84" s="118"/>
      <c r="BJ84" s="38"/>
      <c r="BK84" s="23"/>
      <c r="BL84" s="118"/>
      <c r="BM84" s="23"/>
      <c r="BN84" s="27"/>
      <c r="BO84" s="118"/>
      <c r="BP84" s="23"/>
      <c r="BQ84" s="27"/>
      <c r="BR84" s="118"/>
      <c r="BS84" s="23"/>
      <c r="BT84" s="27"/>
      <c r="BU84" s="118"/>
      <c r="BV84" s="23"/>
      <c r="BW84" s="23"/>
      <c r="BX84" s="118"/>
      <c r="BY84" s="23"/>
      <c r="BZ84" s="27"/>
      <c r="CA84" s="118"/>
      <c r="CB84" s="31"/>
      <c r="CC84" s="31"/>
      <c r="CD84" s="118"/>
      <c r="CE84" s="23"/>
      <c r="CF84" s="23"/>
      <c r="CG84" s="118"/>
      <c r="CH84" s="28"/>
      <c r="CI84" s="28"/>
      <c r="CJ84" s="118"/>
      <c r="CK84" s="23"/>
      <c r="CL84" s="27"/>
      <c r="CM84" s="118"/>
      <c r="CN84" s="23"/>
      <c r="CO84" s="27"/>
      <c r="CP84" s="118"/>
      <c r="CQ84" s="28"/>
      <c r="CR84" s="28"/>
      <c r="CS84" s="118"/>
      <c r="CT84" s="28"/>
      <c r="CU84" s="28"/>
      <c r="CV84" s="118"/>
      <c r="CW84" s="23"/>
      <c r="CX84" s="27"/>
      <c r="CY84" s="118"/>
      <c r="CZ84" s="28"/>
      <c r="DA84" s="28"/>
      <c r="DB84" s="118"/>
      <c r="DC84" s="23">
        <v>710016.63</v>
      </c>
      <c r="DD84" s="23">
        <v>0</v>
      </c>
      <c r="DE84" s="118"/>
      <c r="DF84" s="23"/>
      <c r="DG84" s="23"/>
      <c r="DH84" s="118"/>
      <c r="DI84" s="23"/>
      <c r="DJ84" s="27"/>
      <c r="DK84" s="118"/>
      <c r="DL84" s="27"/>
      <c r="DM84" s="27"/>
      <c r="DN84" s="140"/>
      <c r="DO84" s="27"/>
      <c r="DP84" s="27"/>
      <c r="DQ84" s="132"/>
      <c r="DR84" s="23"/>
      <c r="DS84" s="23"/>
      <c r="DT84" s="118"/>
      <c r="DU84" s="23"/>
      <c r="DV84" s="27"/>
      <c r="DW84" s="118"/>
      <c r="DX84" s="23"/>
      <c r="DY84" s="27"/>
      <c r="DZ84" s="118"/>
      <c r="EA84" s="23"/>
      <c r="EB84" s="23"/>
      <c r="EC84" s="115"/>
      <c r="ED84" s="23"/>
      <c r="EE84" s="23"/>
      <c r="EF84" s="118"/>
      <c r="EG84" s="23"/>
      <c r="EH84" s="23"/>
      <c r="EI84" s="118"/>
      <c r="EJ84" s="23"/>
      <c r="EK84" s="27"/>
      <c r="EL84" s="118"/>
      <c r="EM84" s="27"/>
      <c r="EN84" s="27"/>
      <c r="EO84" s="118"/>
      <c r="EP84" s="23"/>
      <c r="EQ84" s="27"/>
      <c r="ER84" s="115"/>
      <c r="ES84" s="28"/>
      <c r="ET84" s="28"/>
      <c r="EU84" s="118"/>
      <c r="EV84" s="27"/>
      <c r="EW84" s="27"/>
      <c r="EX84" s="118"/>
      <c r="EY84" s="23">
        <v>300000</v>
      </c>
      <c r="EZ84" s="23">
        <v>300000</v>
      </c>
      <c r="FA84" s="118"/>
      <c r="FB84" s="23">
        <v>453615</v>
      </c>
      <c r="FC84" s="27">
        <v>340211.25</v>
      </c>
      <c r="FD84" s="118"/>
      <c r="FE84" s="23"/>
      <c r="FF84" s="23"/>
      <c r="FG84" s="115"/>
      <c r="FH84" s="23"/>
      <c r="FI84" s="23"/>
      <c r="FJ84" s="118"/>
      <c r="FK84" s="23"/>
      <c r="FL84" s="23"/>
      <c r="FM84" s="115"/>
      <c r="FN84" s="31"/>
      <c r="FO84" s="31"/>
      <c r="FP84" s="118"/>
      <c r="FQ84" s="23"/>
      <c r="FR84" s="23"/>
      <c r="FS84" s="115"/>
      <c r="FT84" s="23"/>
      <c r="FU84" s="23"/>
      <c r="FV84" s="115"/>
      <c r="FW84" s="23"/>
      <c r="FX84" s="23"/>
      <c r="FY84" s="115"/>
      <c r="FZ84" s="27"/>
      <c r="GA84" s="27"/>
      <c r="GB84" s="115"/>
      <c r="GC84" s="31"/>
      <c r="GD84" s="31"/>
      <c r="GE84" s="118"/>
      <c r="GF84" s="35"/>
      <c r="GG84" s="34"/>
      <c r="GH84" s="115"/>
      <c r="GI84" s="23"/>
      <c r="GJ84" s="23"/>
      <c r="GK84" s="115"/>
      <c r="GL84" s="31"/>
      <c r="GM84" s="31"/>
      <c r="GN84" s="118"/>
      <c r="GO84" s="23"/>
      <c r="GP84" s="23"/>
      <c r="GQ84" s="115"/>
      <c r="GR84" s="23"/>
      <c r="GS84" s="27"/>
      <c r="GT84" s="115"/>
      <c r="GU84" s="23"/>
      <c r="GV84" s="23"/>
      <c r="GW84" s="118"/>
      <c r="GX84" s="31"/>
      <c r="GY84" s="31"/>
      <c r="GZ84" s="118"/>
      <c r="HA84" s="23"/>
      <c r="HB84" s="27"/>
      <c r="HC84" s="137"/>
      <c r="HD84" s="33"/>
      <c r="HE84" s="33"/>
      <c r="HF84" s="121"/>
      <c r="HG84" s="32"/>
      <c r="HH84" s="32"/>
      <c r="HI84" s="118"/>
      <c r="HJ84" s="28"/>
      <c r="HK84" s="28"/>
      <c r="HL84" s="118"/>
      <c r="HM84" s="23"/>
      <c r="HN84" s="23"/>
      <c r="HO84" s="118"/>
      <c r="HP84" s="23"/>
      <c r="HQ84" s="23"/>
      <c r="HR84" s="115"/>
      <c r="HS84" s="23"/>
      <c r="HT84" s="23"/>
      <c r="HU84" s="118"/>
      <c r="HV84" s="31"/>
      <c r="HW84" s="31"/>
      <c r="HX84" s="118"/>
      <c r="HY84" s="31"/>
      <c r="HZ84" s="31"/>
      <c r="IA84" s="118"/>
      <c r="IB84" s="23"/>
      <c r="IC84" s="27"/>
      <c r="ID84" s="132"/>
      <c r="IE84" s="23"/>
      <c r="IF84" s="27"/>
      <c r="IG84" s="134"/>
      <c r="IH84" s="23"/>
      <c r="II84" s="23"/>
      <c r="IJ84" s="132"/>
      <c r="IK84" s="30">
        <f t="shared" si="26"/>
        <v>115400</v>
      </c>
      <c r="IL84" s="30">
        <f t="shared" si="27"/>
        <v>71517.42</v>
      </c>
      <c r="IM84" s="23"/>
      <c r="IN84" s="23"/>
      <c r="IO84" s="115"/>
      <c r="IP84" s="23"/>
      <c r="IQ84" s="27"/>
      <c r="IR84" s="115"/>
      <c r="IS84" s="23"/>
      <c r="IT84" s="27"/>
      <c r="IU84" s="115"/>
      <c r="IV84" s="23"/>
      <c r="IW84" s="23"/>
      <c r="IX84" s="115"/>
      <c r="IY84" s="23"/>
      <c r="IZ84" s="23"/>
      <c r="JA84" s="115"/>
      <c r="JB84" s="23"/>
      <c r="JC84" s="23"/>
      <c r="JD84" s="115"/>
      <c r="JE84" s="23"/>
      <c r="JF84" s="23"/>
      <c r="JG84" s="115"/>
      <c r="JH84" s="23"/>
      <c r="JI84" s="27"/>
      <c r="JJ84" s="115"/>
      <c r="JK84" s="23"/>
      <c r="JL84" s="23"/>
      <c r="JM84" s="115"/>
      <c r="JN84" s="23"/>
      <c r="JO84" s="23"/>
      <c r="JP84" s="115"/>
      <c r="JQ84" s="23"/>
      <c r="JR84" s="23"/>
      <c r="JS84" s="115"/>
      <c r="JT84" s="23"/>
      <c r="JU84" s="23"/>
      <c r="JV84" s="115"/>
      <c r="JW84" s="23"/>
      <c r="JX84" s="23"/>
      <c r="JY84" s="115"/>
      <c r="JZ84" s="23"/>
      <c r="KA84" s="27"/>
      <c r="KB84" s="115"/>
      <c r="KC84" s="23">
        <v>115400</v>
      </c>
      <c r="KD84" s="23">
        <v>71517.42</v>
      </c>
      <c r="KE84" s="115"/>
      <c r="KF84" s="23"/>
      <c r="KG84" s="23"/>
      <c r="KH84" s="115"/>
      <c r="KI84" s="29">
        <f t="shared" si="28"/>
        <v>0</v>
      </c>
      <c r="KJ84" s="29">
        <f t="shared" si="29"/>
        <v>0</v>
      </c>
      <c r="KK84" s="27"/>
      <c r="KL84" s="27"/>
      <c r="KM84" s="121"/>
      <c r="KN84" s="27"/>
      <c r="KO84" s="27"/>
      <c r="KP84" s="115"/>
      <c r="KQ84" s="28"/>
      <c r="KR84" s="28"/>
      <c r="KS84" s="118"/>
      <c r="KT84" s="27"/>
      <c r="KU84" s="27"/>
      <c r="KV84" s="121"/>
      <c r="KW84" s="26"/>
      <c r="KX84" s="26"/>
      <c r="KY84" s="121"/>
      <c r="KZ84" s="24"/>
      <c r="LA84" s="24"/>
      <c r="LB84" s="121"/>
      <c r="LC84" s="24"/>
      <c r="LD84" s="24"/>
      <c r="LE84" s="121"/>
      <c r="LF84" s="23"/>
      <c r="LG84" s="27"/>
      <c r="LH84" s="118"/>
      <c r="LI84" s="23"/>
      <c r="LJ84" s="27"/>
      <c r="LK84" s="121"/>
      <c r="LL84" s="25"/>
      <c r="LM84" s="25"/>
      <c r="LN84" s="121"/>
      <c r="LO84" s="27"/>
      <c r="LP84" s="27"/>
      <c r="LQ84" s="121"/>
      <c r="LR84" s="24"/>
      <c r="LS84" s="24"/>
      <c r="LT84" s="121"/>
      <c r="LU84" s="27"/>
      <c r="LV84" s="27"/>
      <c r="LW84" s="121"/>
      <c r="LX84" s="23"/>
      <c r="LY84" s="23"/>
      <c r="LZ84" s="130"/>
      <c r="MA84" s="9"/>
      <c r="MB84" s="9"/>
      <c r="MC84" s="9"/>
      <c r="MD84" s="7"/>
      <c r="ME84" s="7"/>
      <c r="MF84" s="9"/>
      <c r="MG84" s="9"/>
      <c r="MH84" s="9"/>
      <c r="MI84" s="9"/>
      <c r="MJ84" s="9"/>
      <c r="MK84" s="9"/>
      <c r="ML84" s="9"/>
      <c r="MM84" s="9"/>
      <c r="MN84" s="7"/>
      <c r="MO84" s="9"/>
      <c r="MP84" s="9"/>
      <c r="MQ84" s="9"/>
      <c r="MR84" s="7"/>
      <c r="MS84" s="9"/>
      <c r="MT84" s="7"/>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3"/>
      <c r="PY84" s="3"/>
      <c r="PZ84" s="3"/>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row>
    <row r="85" spans="1:743" x14ac:dyDescent="0.25">
      <c r="A85" s="45" t="s">
        <v>68</v>
      </c>
      <c r="B85" s="29">
        <f t="shared" si="20"/>
        <v>422428092.02000004</v>
      </c>
      <c r="C85" s="29">
        <f t="shared" si="21"/>
        <v>132793084.82000002</v>
      </c>
      <c r="D85" s="21">
        <f t="shared" si="22"/>
        <v>77192822.310000002</v>
      </c>
      <c r="E85" s="21">
        <f t="shared" si="23"/>
        <v>58783499.310000002</v>
      </c>
      <c r="F85" s="23">
        <v>61965900</v>
      </c>
      <c r="G85" s="40">
        <v>46474425</v>
      </c>
      <c r="H85" s="118"/>
      <c r="I85" s="23">
        <f>3555522
+11671400.31</f>
        <v>15226922.310000001</v>
      </c>
      <c r="J85" s="39">
        <v>12309074.310000001</v>
      </c>
      <c r="K85" s="118"/>
      <c r="L85" s="39"/>
      <c r="M85" s="39"/>
      <c r="N85" s="147"/>
      <c r="O85" s="29">
        <f t="shared" si="24"/>
        <v>262392015.16</v>
      </c>
      <c r="P85" s="29">
        <f t="shared" si="25"/>
        <v>12424653.290000001</v>
      </c>
      <c r="Q85" s="23"/>
      <c r="R85" s="23"/>
      <c r="S85" s="118"/>
      <c r="T85" s="23"/>
      <c r="U85" s="23"/>
      <c r="V85" s="118"/>
      <c r="W85" s="23"/>
      <c r="X85" s="23"/>
      <c r="Y85" s="118"/>
      <c r="Z85" s="23"/>
      <c r="AA85" s="23"/>
      <c r="AB85" s="118"/>
      <c r="AC85" s="28"/>
      <c r="AD85" s="28"/>
      <c r="AE85" s="121"/>
      <c r="AF85" s="23">
        <v>735961.71</v>
      </c>
      <c r="AG85" s="23">
        <v>551970</v>
      </c>
      <c r="AH85" s="118"/>
      <c r="AI85" s="23">
        <v>1934611</v>
      </c>
      <c r="AJ85" s="23">
        <v>1450959</v>
      </c>
      <c r="AK85" s="118"/>
      <c r="AL85" s="23"/>
      <c r="AM85" s="23"/>
      <c r="AN85" s="118"/>
      <c r="AO85" s="23"/>
      <c r="AP85" s="27"/>
      <c r="AQ85" s="118"/>
      <c r="AR85" s="28"/>
      <c r="AS85" s="28"/>
      <c r="AT85" s="118"/>
      <c r="AU85" s="28"/>
      <c r="AV85" s="28"/>
      <c r="AW85" s="118"/>
      <c r="AX85" s="28"/>
      <c r="AY85" s="28"/>
      <c r="AZ85" s="118"/>
      <c r="BA85" s="44">
        <v>8000000</v>
      </c>
      <c r="BB85" s="23">
        <v>150362.96</v>
      </c>
      <c r="BC85" s="118"/>
      <c r="BD85" s="23">
        <v>3495775.5</v>
      </c>
      <c r="BE85" s="23">
        <v>1567967.38</v>
      </c>
      <c r="BF85" s="118"/>
      <c r="BG85" s="23">
        <v>311850</v>
      </c>
      <c r="BH85" s="23">
        <v>311850</v>
      </c>
      <c r="BI85" s="118"/>
      <c r="BJ85" s="38"/>
      <c r="BK85" s="23"/>
      <c r="BL85" s="118"/>
      <c r="BM85" s="23"/>
      <c r="BN85" s="27"/>
      <c r="BO85" s="118"/>
      <c r="BP85" s="23">
        <v>1115821</v>
      </c>
      <c r="BQ85" s="27">
        <v>836865.75</v>
      </c>
      <c r="BR85" s="118"/>
      <c r="BS85" s="23"/>
      <c r="BT85" s="27"/>
      <c r="BU85" s="118"/>
      <c r="BV85" s="23"/>
      <c r="BW85" s="23"/>
      <c r="BX85" s="118"/>
      <c r="BY85" s="23">
        <v>5524792.1200000001</v>
      </c>
      <c r="BZ85" s="27">
        <v>5524792.1200000001</v>
      </c>
      <c r="CA85" s="118"/>
      <c r="CB85" s="31"/>
      <c r="CC85" s="31"/>
      <c r="CD85" s="118"/>
      <c r="CE85" s="23"/>
      <c r="CF85" s="23"/>
      <c r="CG85" s="118"/>
      <c r="CH85" s="28">
        <v>102742.5</v>
      </c>
      <c r="CI85" s="28">
        <v>99807</v>
      </c>
      <c r="CJ85" s="118"/>
      <c r="CK85" s="23">
        <v>369995.96</v>
      </c>
      <c r="CL85" s="27">
        <v>0</v>
      </c>
      <c r="CM85" s="118"/>
      <c r="CN85" s="23"/>
      <c r="CO85" s="27"/>
      <c r="CP85" s="118"/>
      <c r="CQ85" s="28"/>
      <c r="CR85" s="28"/>
      <c r="CS85" s="118"/>
      <c r="CT85" s="28"/>
      <c r="CU85" s="28"/>
      <c r="CV85" s="118"/>
      <c r="CW85" s="23"/>
      <c r="CX85" s="27"/>
      <c r="CY85" s="118"/>
      <c r="CZ85" s="28"/>
      <c r="DA85" s="28"/>
      <c r="DB85" s="118"/>
      <c r="DC85" s="23"/>
      <c r="DD85" s="23"/>
      <c r="DE85" s="118"/>
      <c r="DF85" s="23"/>
      <c r="DG85" s="23"/>
      <c r="DH85" s="118"/>
      <c r="DI85" s="23">
        <v>1140312.08</v>
      </c>
      <c r="DJ85" s="27">
        <v>1140312.08</v>
      </c>
      <c r="DK85" s="118"/>
      <c r="DL85" s="27"/>
      <c r="DM85" s="27"/>
      <c r="DN85" s="140"/>
      <c r="DO85" s="44">
        <f>316666.66+247633.34+247633.34+427500+459800</f>
        <v>1699233.3399999999</v>
      </c>
      <c r="DP85" s="27">
        <v>0</v>
      </c>
      <c r="DQ85" s="132"/>
      <c r="DR85" s="23"/>
      <c r="DS85" s="23"/>
      <c r="DT85" s="118"/>
      <c r="DU85" s="23"/>
      <c r="DV85" s="27"/>
      <c r="DW85" s="118"/>
      <c r="DX85" s="23"/>
      <c r="DY85" s="27"/>
      <c r="DZ85" s="118"/>
      <c r="EA85" s="23"/>
      <c r="EB85" s="23"/>
      <c r="EC85" s="115"/>
      <c r="ED85" s="23"/>
      <c r="EE85" s="23"/>
      <c r="EF85" s="118"/>
      <c r="EG85" s="23"/>
      <c r="EH85" s="23"/>
      <c r="EI85" s="118"/>
      <c r="EJ85" s="23"/>
      <c r="EK85" s="27"/>
      <c r="EL85" s="118"/>
      <c r="EM85" s="27"/>
      <c r="EN85" s="27"/>
      <c r="EO85" s="118"/>
      <c r="EP85" s="23"/>
      <c r="EQ85" s="27"/>
      <c r="ER85" s="115"/>
      <c r="ES85" s="28"/>
      <c r="ET85" s="28"/>
      <c r="EU85" s="118"/>
      <c r="EV85" s="27">
        <v>15923</v>
      </c>
      <c r="EW85" s="27">
        <v>15923</v>
      </c>
      <c r="EX85" s="118"/>
      <c r="EY85" s="43"/>
      <c r="EZ85" s="23"/>
      <c r="FA85" s="118"/>
      <c r="FB85" s="23">
        <v>773844</v>
      </c>
      <c r="FC85" s="27">
        <v>773844</v>
      </c>
      <c r="FD85" s="118"/>
      <c r="FE85" s="23"/>
      <c r="FF85" s="23"/>
      <c r="FG85" s="115"/>
      <c r="FH85" s="23"/>
      <c r="FI85" s="23"/>
      <c r="FJ85" s="118"/>
      <c r="FK85" s="23"/>
      <c r="FL85" s="23"/>
      <c r="FM85" s="115"/>
      <c r="FN85" s="31"/>
      <c r="FO85" s="31"/>
      <c r="FP85" s="118"/>
      <c r="FQ85" s="23">
        <v>850000</v>
      </c>
      <c r="FR85" s="23">
        <v>0</v>
      </c>
      <c r="FS85" s="115"/>
      <c r="FT85" s="23"/>
      <c r="FU85" s="23"/>
      <c r="FV85" s="115"/>
      <c r="FW85" s="23"/>
      <c r="FX85" s="23"/>
      <c r="FY85" s="115"/>
      <c r="FZ85" s="27"/>
      <c r="GA85" s="27"/>
      <c r="GB85" s="115"/>
      <c r="GC85" s="31"/>
      <c r="GD85" s="31"/>
      <c r="GE85" s="118"/>
      <c r="GF85" s="35"/>
      <c r="GG85" s="34"/>
      <c r="GH85" s="115"/>
      <c r="GI85" s="23"/>
      <c r="GJ85" s="23"/>
      <c r="GK85" s="115"/>
      <c r="GL85" s="31"/>
      <c r="GM85" s="31"/>
      <c r="GN85" s="118"/>
      <c r="GO85" s="23"/>
      <c r="GP85" s="23"/>
      <c r="GQ85" s="115"/>
      <c r="GR85" s="23"/>
      <c r="GS85" s="27"/>
      <c r="GT85" s="115"/>
      <c r="GU85" s="23"/>
      <c r="GV85" s="23"/>
      <c r="GW85" s="118"/>
      <c r="GX85" s="31"/>
      <c r="GY85" s="31"/>
      <c r="GZ85" s="118"/>
      <c r="HA85" s="23"/>
      <c r="HB85" s="27"/>
      <c r="HC85" s="137"/>
      <c r="HD85" s="33"/>
      <c r="HE85" s="33"/>
      <c r="HF85" s="121"/>
      <c r="HG85" s="32"/>
      <c r="HH85" s="32"/>
      <c r="HI85" s="118"/>
      <c r="HJ85" s="28"/>
      <c r="HK85" s="28"/>
      <c r="HL85" s="118"/>
      <c r="HM85" s="23">
        <v>5910753</v>
      </c>
      <c r="HN85" s="23">
        <v>0</v>
      </c>
      <c r="HO85" s="118"/>
      <c r="HP85" s="23"/>
      <c r="HQ85" s="23"/>
      <c r="HR85" s="115"/>
      <c r="HS85" s="23"/>
      <c r="HT85" s="23"/>
      <c r="HU85" s="118"/>
      <c r="HV85" s="28">
        <v>169500000</v>
      </c>
      <c r="HW85" s="31"/>
      <c r="HX85" s="118"/>
      <c r="HY85" s="28">
        <v>58322580</v>
      </c>
      <c r="HZ85" s="31"/>
      <c r="IA85" s="118"/>
      <c r="IB85" s="23"/>
      <c r="IC85" s="27"/>
      <c r="ID85" s="132"/>
      <c r="IE85" s="23">
        <v>2587819.9500000002</v>
      </c>
      <c r="IF85" s="27">
        <v>0</v>
      </c>
      <c r="IG85" s="134"/>
      <c r="IH85" s="23"/>
      <c r="II85" s="23"/>
      <c r="IJ85" s="132"/>
      <c r="IK85" s="30">
        <f t="shared" si="26"/>
        <v>78970888.930000007</v>
      </c>
      <c r="IL85" s="30">
        <f t="shared" si="27"/>
        <v>59109119.600000001</v>
      </c>
      <c r="IM85" s="23">
        <v>56541194.5</v>
      </c>
      <c r="IN85" s="23">
        <v>42235200</v>
      </c>
      <c r="IO85" s="115"/>
      <c r="IP85" s="42"/>
      <c r="IQ85" s="27"/>
      <c r="IR85" s="115"/>
      <c r="IS85" s="42">
        <v>18596776</v>
      </c>
      <c r="IT85" s="27">
        <v>13954860</v>
      </c>
      <c r="IU85" s="115"/>
      <c r="IV85" s="23"/>
      <c r="IW85" s="23"/>
      <c r="IX85" s="115"/>
      <c r="IY85" s="23">
        <v>159952.32000000001</v>
      </c>
      <c r="IZ85" s="23">
        <v>19666.18</v>
      </c>
      <c r="JA85" s="115"/>
      <c r="JB85" s="23">
        <v>42891</v>
      </c>
      <c r="JC85" s="23">
        <v>32166</v>
      </c>
      <c r="JD85" s="115"/>
      <c r="JE85" s="23">
        <v>135180</v>
      </c>
      <c r="JF85" s="23">
        <v>92373</v>
      </c>
      <c r="JG85" s="115"/>
      <c r="JH85" s="23">
        <v>613889.76</v>
      </c>
      <c r="JI85" s="27">
        <v>183700.28</v>
      </c>
      <c r="JJ85" s="115"/>
      <c r="JK85" s="23">
        <v>2110989.54</v>
      </c>
      <c r="JL85" s="23">
        <v>2068000</v>
      </c>
      <c r="JM85" s="115"/>
      <c r="JN85" s="23">
        <v>28350</v>
      </c>
      <c r="JO85" s="23">
        <v>28350</v>
      </c>
      <c r="JP85" s="115"/>
      <c r="JQ85" s="23">
        <v>5393.4</v>
      </c>
      <c r="JR85" s="23">
        <v>0</v>
      </c>
      <c r="JS85" s="115"/>
      <c r="JT85" s="23">
        <v>502297.09</v>
      </c>
      <c r="JU85" s="23">
        <v>419804.14</v>
      </c>
      <c r="JV85" s="115"/>
      <c r="JW85" s="23">
        <v>23387.32</v>
      </c>
      <c r="JX85" s="23">
        <v>0</v>
      </c>
      <c r="JY85" s="115"/>
      <c r="JZ85" s="23">
        <v>210588</v>
      </c>
      <c r="KA85" s="27">
        <v>75000</v>
      </c>
      <c r="KB85" s="115"/>
      <c r="KC85" s="23"/>
      <c r="KD85" s="23"/>
      <c r="KE85" s="115"/>
      <c r="KF85" s="23"/>
      <c r="KG85" s="23"/>
      <c r="KH85" s="115"/>
      <c r="KI85" s="29">
        <f t="shared" si="28"/>
        <v>3872365.62</v>
      </c>
      <c r="KJ85" s="29">
        <f t="shared" si="29"/>
        <v>2475812.62</v>
      </c>
      <c r="KK85" s="27">
        <v>142355.62</v>
      </c>
      <c r="KL85" s="27">
        <v>11225</v>
      </c>
      <c r="KM85" s="121"/>
      <c r="KN85" s="27">
        <v>3281040</v>
      </c>
      <c r="KO85" s="27">
        <v>2447623.52</v>
      </c>
      <c r="KP85" s="115"/>
      <c r="KQ85" s="28">
        <v>448970</v>
      </c>
      <c r="KR85" s="28">
        <v>16964.099999999999</v>
      </c>
      <c r="KS85" s="118"/>
      <c r="KT85" s="27"/>
      <c r="KU85" s="27"/>
      <c r="KV85" s="121"/>
      <c r="KW85" s="26"/>
      <c r="KX85" s="26"/>
      <c r="KY85" s="121"/>
      <c r="KZ85" s="24"/>
      <c r="LA85" s="24"/>
      <c r="LB85" s="121"/>
      <c r="LC85" s="24"/>
      <c r="LD85" s="24"/>
      <c r="LE85" s="121"/>
      <c r="LF85" s="23"/>
      <c r="LG85" s="27"/>
      <c r="LH85" s="118"/>
      <c r="LI85" s="23"/>
      <c r="LJ85" s="27"/>
      <c r="LK85" s="121"/>
      <c r="LL85" s="25"/>
      <c r="LM85" s="25"/>
      <c r="LN85" s="121"/>
      <c r="LO85" s="27"/>
      <c r="LP85" s="27"/>
      <c r="LQ85" s="121"/>
      <c r="LR85" s="24"/>
      <c r="LS85" s="24"/>
      <c r="LT85" s="121"/>
      <c r="LU85" s="27"/>
      <c r="LV85" s="27"/>
      <c r="LW85" s="121"/>
      <c r="LX85" s="23"/>
      <c r="LY85" s="23"/>
      <c r="LZ85" s="130"/>
      <c r="MA85" s="9"/>
      <c r="MB85" s="9"/>
      <c r="MC85" s="9"/>
      <c r="MD85" s="7"/>
      <c r="ME85" s="7"/>
      <c r="MF85" s="9"/>
      <c r="MG85" s="9"/>
      <c r="MH85" s="9"/>
      <c r="MI85" s="9"/>
      <c r="MJ85" s="9"/>
      <c r="MK85" s="9"/>
      <c r="ML85" s="9"/>
      <c r="MM85" s="9"/>
      <c r="MN85" s="7"/>
      <c r="MO85" s="9"/>
      <c r="MP85" s="9"/>
      <c r="MQ85" s="9"/>
      <c r="MR85" s="7"/>
      <c r="MS85" s="9"/>
      <c r="MT85" s="7"/>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3"/>
      <c r="PY85" s="3"/>
      <c r="PZ85" s="3"/>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row>
    <row r="86" spans="1:743" x14ac:dyDescent="0.25">
      <c r="A86" s="46" t="s">
        <v>67</v>
      </c>
      <c r="B86" s="29">
        <f t="shared" si="20"/>
        <v>21768120.949999999</v>
      </c>
      <c r="C86" s="29">
        <f t="shared" si="21"/>
        <v>17663760.109999999</v>
      </c>
      <c r="D86" s="21">
        <f t="shared" si="22"/>
        <v>9014068.5199999996</v>
      </c>
      <c r="E86" s="21">
        <f t="shared" si="23"/>
        <v>7266810.5199999996</v>
      </c>
      <c r="F86" s="23">
        <v>6075100</v>
      </c>
      <c r="G86" s="40">
        <v>5062584</v>
      </c>
      <c r="H86" s="118"/>
      <c r="I86" s="23">
        <v>2938968.52</v>
      </c>
      <c r="J86" s="49">
        <v>2204226.52</v>
      </c>
      <c r="K86" s="118"/>
      <c r="L86" s="49"/>
      <c r="M86" s="49"/>
      <c r="N86" s="147"/>
      <c r="O86" s="29">
        <f t="shared" si="24"/>
        <v>12465452.43</v>
      </c>
      <c r="P86" s="29">
        <f t="shared" si="25"/>
        <v>10216253.050000001</v>
      </c>
      <c r="Q86" s="23"/>
      <c r="R86" s="23"/>
      <c r="S86" s="118"/>
      <c r="T86" s="23"/>
      <c r="U86" s="23"/>
      <c r="V86" s="118"/>
      <c r="W86" s="23"/>
      <c r="X86" s="23"/>
      <c r="Y86" s="118"/>
      <c r="Z86" s="23"/>
      <c r="AA86" s="23"/>
      <c r="AB86" s="118"/>
      <c r="AC86" s="28"/>
      <c r="AD86" s="28"/>
      <c r="AE86" s="121"/>
      <c r="AF86" s="23"/>
      <c r="AG86" s="23"/>
      <c r="AH86" s="118"/>
      <c r="AI86" s="23"/>
      <c r="AJ86" s="23"/>
      <c r="AK86" s="118"/>
      <c r="AL86" s="23"/>
      <c r="AM86" s="23"/>
      <c r="AN86" s="118"/>
      <c r="AO86" s="23"/>
      <c r="AP86" s="27"/>
      <c r="AQ86" s="118"/>
      <c r="AR86" s="28"/>
      <c r="AS86" s="28"/>
      <c r="AT86" s="118"/>
      <c r="AU86" s="28"/>
      <c r="AV86" s="28"/>
      <c r="AW86" s="118"/>
      <c r="AX86" s="28"/>
      <c r="AY86" s="28"/>
      <c r="AZ86" s="118"/>
      <c r="BA86" s="23"/>
      <c r="BB86" s="23"/>
      <c r="BC86" s="118"/>
      <c r="BD86" s="23"/>
      <c r="BE86" s="23"/>
      <c r="BF86" s="118"/>
      <c r="BG86" s="23"/>
      <c r="BH86" s="23"/>
      <c r="BI86" s="118"/>
      <c r="BJ86" s="38"/>
      <c r="BK86" s="23"/>
      <c r="BL86" s="118"/>
      <c r="BM86" s="23"/>
      <c r="BN86" s="27"/>
      <c r="BO86" s="118"/>
      <c r="BP86" s="23"/>
      <c r="BQ86" s="27"/>
      <c r="BR86" s="118"/>
      <c r="BS86" s="23"/>
      <c r="BT86" s="27"/>
      <c r="BU86" s="118"/>
      <c r="BV86" s="23"/>
      <c r="BW86" s="23"/>
      <c r="BX86" s="118"/>
      <c r="BY86" s="23">
        <v>5989781.5800000001</v>
      </c>
      <c r="BZ86" s="27">
        <v>5334434.82</v>
      </c>
      <c r="CA86" s="118"/>
      <c r="CB86" s="31"/>
      <c r="CC86" s="31"/>
      <c r="CD86" s="118"/>
      <c r="CE86" s="23"/>
      <c r="CF86" s="23"/>
      <c r="CG86" s="118"/>
      <c r="CH86" s="28"/>
      <c r="CI86" s="28"/>
      <c r="CJ86" s="118"/>
      <c r="CK86" s="23"/>
      <c r="CL86" s="27"/>
      <c r="CM86" s="118"/>
      <c r="CN86" s="23"/>
      <c r="CO86" s="27"/>
      <c r="CP86" s="118"/>
      <c r="CQ86" s="28"/>
      <c r="CR86" s="28"/>
      <c r="CS86" s="118"/>
      <c r="CT86" s="28"/>
      <c r="CU86" s="28"/>
      <c r="CV86" s="118"/>
      <c r="CW86" s="23"/>
      <c r="CX86" s="27"/>
      <c r="CY86" s="118"/>
      <c r="CZ86" s="28"/>
      <c r="DA86" s="28"/>
      <c r="DB86" s="118"/>
      <c r="DC86" s="23">
        <f>900000+898994.85</f>
        <v>1798994.85</v>
      </c>
      <c r="DD86" s="23">
        <v>1744995.23</v>
      </c>
      <c r="DE86" s="118"/>
      <c r="DF86" s="23"/>
      <c r="DG86" s="23"/>
      <c r="DH86" s="118"/>
      <c r="DI86" s="23"/>
      <c r="DJ86" s="27"/>
      <c r="DK86" s="118"/>
      <c r="DL86" s="27"/>
      <c r="DM86" s="27"/>
      <c r="DN86" s="140"/>
      <c r="DO86" s="27"/>
      <c r="DP86" s="27"/>
      <c r="DQ86" s="132"/>
      <c r="DR86" s="23"/>
      <c r="DS86" s="23"/>
      <c r="DT86" s="118"/>
      <c r="DU86" s="23"/>
      <c r="DV86" s="27"/>
      <c r="DW86" s="118"/>
      <c r="DX86" s="23"/>
      <c r="DY86" s="27"/>
      <c r="DZ86" s="118"/>
      <c r="EA86" s="23"/>
      <c r="EB86" s="23"/>
      <c r="EC86" s="115"/>
      <c r="ED86" s="23"/>
      <c r="EE86" s="23"/>
      <c r="EF86" s="118"/>
      <c r="EG86" s="23"/>
      <c r="EH86" s="23"/>
      <c r="EI86" s="118"/>
      <c r="EJ86" s="23"/>
      <c r="EK86" s="27"/>
      <c r="EL86" s="118"/>
      <c r="EM86" s="27"/>
      <c r="EN86" s="27"/>
      <c r="EO86" s="118"/>
      <c r="EP86" s="23"/>
      <c r="EQ86" s="27"/>
      <c r="ER86" s="115"/>
      <c r="ES86" s="28"/>
      <c r="ET86" s="28"/>
      <c r="EU86" s="118"/>
      <c r="EV86" s="27">
        <v>17263</v>
      </c>
      <c r="EW86" s="27">
        <v>17263</v>
      </c>
      <c r="EX86" s="118"/>
      <c r="EY86" s="23"/>
      <c r="EZ86" s="23"/>
      <c r="FA86" s="118"/>
      <c r="FB86" s="23">
        <v>4159413</v>
      </c>
      <c r="FC86" s="27">
        <v>3119560</v>
      </c>
      <c r="FD86" s="118"/>
      <c r="FE86" s="23"/>
      <c r="FF86" s="23"/>
      <c r="FG86" s="115"/>
      <c r="FH86" s="23"/>
      <c r="FI86" s="23"/>
      <c r="FJ86" s="118"/>
      <c r="FK86" s="23"/>
      <c r="FL86" s="23"/>
      <c r="FM86" s="115"/>
      <c r="FN86" s="31"/>
      <c r="FO86" s="31"/>
      <c r="FP86" s="118"/>
      <c r="FQ86" s="23"/>
      <c r="FR86" s="23"/>
      <c r="FS86" s="115"/>
      <c r="FT86" s="23"/>
      <c r="FU86" s="23"/>
      <c r="FV86" s="115"/>
      <c r="FW86" s="23">
        <v>500000</v>
      </c>
      <c r="FX86" s="23">
        <v>0</v>
      </c>
      <c r="FY86" s="115"/>
      <c r="FZ86" s="27"/>
      <c r="GA86" s="27"/>
      <c r="GB86" s="115"/>
      <c r="GC86" s="31"/>
      <c r="GD86" s="31"/>
      <c r="GE86" s="118"/>
      <c r="GF86" s="35"/>
      <c r="GG86" s="34"/>
      <c r="GH86" s="115"/>
      <c r="GI86" s="23"/>
      <c r="GJ86" s="23"/>
      <c r="GK86" s="115"/>
      <c r="GL86" s="31"/>
      <c r="GM86" s="31"/>
      <c r="GN86" s="118"/>
      <c r="GO86" s="23"/>
      <c r="GP86" s="23"/>
      <c r="GQ86" s="115"/>
      <c r="GR86" s="23"/>
      <c r="GS86" s="27"/>
      <c r="GT86" s="115"/>
      <c r="GU86" s="23"/>
      <c r="GV86" s="23"/>
      <c r="GW86" s="118"/>
      <c r="GX86" s="31"/>
      <c r="GY86" s="31"/>
      <c r="GZ86" s="118"/>
      <c r="HA86" s="23"/>
      <c r="HB86" s="27"/>
      <c r="HC86" s="137"/>
      <c r="HD86" s="33"/>
      <c r="HE86" s="33"/>
      <c r="HF86" s="121"/>
      <c r="HG86" s="32"/>
      <c r="HH86" s="32"/>
      <c r="HI86" s="118"/>
      <c r="HJ86" s="28"/>
      <c r="HK86" s="28"/>
      <c r="HL86" s="118"/>
      <c r="HM86" s="23"/>
      <c r="HN86" s="23"/>
      <c r="HO86" s="118"/>
      <c r="HP86" s="23"/>
      <c r="HQ86" s="23"/>
      <c r="HR86" s="115"/>
      <c r="HS86" s="23"/>
      <c r="HT86" s="23"/>
      <c r="HU86" s="118"/>
      <c r="HV86" s="31"/>
      <c r="HW86" s="31"/>
      <c r="HX86" s="118"/>
      <c r="HY86" s="31"/>
      <c r="HZ86" s="31"/>
      <c r="IA86" s="118"/>
      <c r="IB86" s="23"/>
      <c r="IC86" s="27"/>
      <c r="ID86" s="132"/>
      <c r="IE86" s="23"/>
      <c r="IF86" s="27"/>
      <c r="IG86" s="134"/>
      <c r="IH86" s="23"/>
      <c r="II86" s="23"/>
      <c r="IJ86" s="132"/>
      <c r="IK86" s="30">
        <f t="shared" si="26"/>
        <v>288600</v>
      </c>
      <c r="IL86" s="30">
        <f t="shared" si="27"/>
        <v>180696.54</v>
      </c>
      <c r="IM86" s="23"/>
      <c r="IN86" s="23"/>
      <c r="IO86" s="115"/>
      <c r="IP86" s="42"/>
      <c r="IQ86" s="27"/>
      <c r="IR86" s="115"/>
      <c r="IS86" s="23"/>
      <c r="IT86" s="27"/>
      <c r="IU86" s="115"/>
      <c r="IV86" s="23"/>
      <c r="IW86" s="23"/>
      <c r="IX86" s="115"/>
      <c r="IY86" s="23"/>
      <c r="IZ86" s="23"/>
      <c r="JA86" s="115"/>
      <c r="JB86" s="23"/>
      <c r="JC86" s="23"/>
      <c r="JD86" s="115"/>
      <c r="JE86" s="23"/>
      <c r="JF86" s="23"/>
      <c r="JG86" s="115"/>
      <c r="JH86" s="23"/>
      <c r="JI86" s="27"/>
      <c r="JJ86" s="115"/>
      <c r="JK86" s="23"/>
      <c r="JL86" s="23"/>
      <c r="JM86" s="115"/>
      <c r="JN86" s="23"/>
      <c r="JO86" s="23"/>
      <c r="JP86" s="115"/>
      <c r="JQ86" s="23"/>
      <c r="JR86" s="23"/>
      <c r="JS86" s="115"/>
      <c r="JT86" s="23"/>
      <c r="JU86" s="23"/>
      <c r="JV86" s="115"/>
      <c r="JW86" s="23"/>
      <c r="JX86" s="23"/>
      <c r="JY86" s="115"/>
      <c r="JZ86" s="23"/>
      <c r="KA86" s="27"/>
      <c r="KB86" s="115"/>
      <c r="KC86" s="23">
        <v>288600</v>
      </c>
      <c r="KD86" s="23">
        <v>180696.54</v>
      </c>
      <c r="KE86" s="115"/>
      <c r="KF86" s="23"/>
      <c r="KG86" s="23"/>
      <c r="KH86" s="115"/>
      <c r="KI86" s="29">
        <f t="shared" si="28"/>
        <v>0</v>
      </c>
      <c r="KJ86" s="29">
        <f t="shared" si="29"/>
        <v>0</v>
      </c>
      <c r="KK86" s="27"/>
      <c r="KL86" s="27"/>
      <c r="KM86" s="121"/>
      <c r="KN86" s="27"/>
      <c r="KO86" s="27"/>
      <c r="KP86" s="115"/>
      <c r="KQ86" s="28"/>
      <c r="KR86" s="28"/>
      <c r="KS86" s="118"/>
      <c r="KT86" s="27"/>
      <c r="KU86" s="27"/>
      <c r="KV86" s="121"/>
      <c r="KW86" s="26"/>
      <c r="KX86" s="26"/>
      <c r="KY86" s="121"/>
      <c r="KZ86" s="24"/>
      <c r="LA86" s="24"/>
      <c r="LB86" s="121"/>
      <c r="LC86" s="24"/>
      <c r="LD86" s="24"/>
      <c r="LE86" s="121"/>
      <c r="LF86" s="23"/>
      <c r="LG86" s="27"/>
      <c r="LH86" s="118"/>
      <c r="LI86" s="23"/>
      <c r="LJ86" s="27"/>
      <c r="LK86" s="121"/>
      <c r="LL86" s="25"/>
      <c r="LM86" s="25"/>
      <c r="LN86" s="121"/>
      <c r="LO86" s="27"/>
      <c r="LP86" s="27"/>
      <c r="LQ86" s="121"/>
      <c r="LR86" s="24"/>
      <c r="LS86" s="24"/>
      <c r="LT86" s="121"/>
      <c r="LU86" s="27"/>
      <c r="LV86" s="27"/>
      <c r="LW86" s="121"/>
      <c r="LX86" s="23"/>
      <c r="LY86" s="23"/>
      <c r="LZ86" s="130"/>
      <c r="MA86" s="9"/>
      <c r="MB86" s="9"/>
      <c r="MC86" s="9"/>
      <c r="MD86" s="7"/>
      <c r="ME86" s="7"/>
      <c r="MF86" s="9"/>
      <c r="MG86" s="9"/>
      <c r="MH86" s="9"/>
      <c r="MI86" s="9"/>
      <c r="MJ86" s="9"/>
      <c r="MK86" s="9"/>
      <c r="ML86" s="9"/>
      <c r="MM86" s="9"/>
      <c r="MN86" s="7"/>
      <c r="MO86" s="9"/>
      <c r="MP86" s="9"/>
      <c r="MQ86" s="9"/>
      <c r="MR86" s="7"/>
      <c r="MS86" s="9"/>
      <c r="MT86" s="7"/>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3"/>
      <c r="PY86" s="3"/>
      <c r="PZ86" s="3"/>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row>
    <row r="87" spans="1:743" x14ac:dyDescent="0.25">
      <c r="A87" s="46" t="s">
        <v>66</v>
      </c>
      <c r="B87" s="29">
        <f t="shared" si="20"/>
        <v>6528753.4100000001</v>
      </c>
      <c r="C87" s="29">
        <f t="shared" si="21"/>
        <v>5102960.4800000004</v>
      </c>
      <c r="D87" s="21">
        <f t="shared" si="22"/>
        <v>5311747.41</v>
      </c>
      <c r="E87" s="21">
        <f t="shared" si="23"/>
        <v>3983812.41</v>
      </c>
      <c r="F87" s="23">
        <v>4649400</v>
      </c>
      <c r="G87" s="40">
        <v>3487050</v>
      </c>
      <c r="H87" s="118"/>
      <c r="I87" s="23">
        <v>662347.41</v>
      </c>
      <c r="J87" s="49">
        <v>496762.41</v>
      </c>
      <c r="K87" s="118"/>
      <c r="L87" s="49"/>
      <c r="M87" s="49"/>
      <c r="N87" s="147"/>
      <c r="O87" s="29">
        <f t="shared" si="24"/>
        <v>1101606</v>
      </c>
      <c r="P87" s="29">
        <f t="shared" si="25"/>
        <v>1041119.58</v>
      </c>
      <c r="Q87" s="23"/>
      <c r="R87" s="23"/>
      <c r="S87" s="118"/>
      <c r="T87" s="23"/>
      <c r="U87" s="23"/>
      <c r="V87" s="118"/>
      <c r="W87" s="23"/>
      <c r="X87" s="23"/>
      <c r="Y87" s="118"/>
      <c r="Z87" s="23"/>
      <c r="AA87" s="23"/>
      <c r="AB87" s="118"/>
      <c r="AC87" s="28"/>
      <c r="AD87" s="28"/>
      <c r="AE87" s="121"/>
      <c r="AF87" s="23"/>
      <c r="AG87" s="23"/>
      <c r="AH87" s="118"/>
      <c r="AI87" s="23"/>
      <c r="AJ87" s="23"/>
      <c r="AK87" s="118"/>
      <c r="AL87" s="23"/>
      <c r="AM87" s="23"/>
      <c r="AN87" s="118"/>
      <c r="AO87" s="23"/>
      <c r="AP87" s="27"/>
      <c r="AQ87" s="118"/>
      <c r="AR87" s="28"/>
      <c r="AS87" s="28"/>
      <c r="AT87" s="118"/>
      <c r="AU87" s="28"/>
      <c r="AV87" s="28"/>
      <c r="AW87" s="118"/>
      <c r="AX87" s="28"/>
      <c r="AY87" s="28"/>
      <c r="AZ87" s="118"/>
      <c r="BA87" s="23"/>
      <c r="BB87" s="23"/>
      <c r="BC87" s="118"/>
      <c r="BD87" s="23"/>
      <c r="BE87" s="23"/>
      <c r="BF87" s="118"/>
      <c r="BG87" s="23"/>
      <c r="BH87" s="23"/>
      <c r="BI87" s="118"/>
      <c r="BJ87" s="38"/>
      <c r="BK87" s="23"/>
      <c r="BL87" s="118"/>
      <c r="BM87" s="23"/>
      <c r="BN87" s="27"/>
      <c r="BO87" s="118"/>
      <c r="BP87" s="23"/>
      <c r="BQ87" s="27"/>
      <c r="BR87" s="118"/>
      <c r="BS87" s="23"/>
      <c r="BT87" s="27"/>
      <c r="BU87" s="118"/>
      <c r="BV87" s="23"/>
      <c r="BW87" s="23"/>
      <c r="BX87" s="118"/>
      <c r="BY87" s="23"/>
      <c r="BZ87" s="27"/>
      <c r="CA87" s="118"/>
      <c r="CB87" s="31"/>
      <c r="CC87" s="31"/>
      <c r="CD87" s="118"/>
      <c r="CE87" s="23"/>
      <c r="CF87" s="23"/>
      <c r="CG87" s="118"/>
      <c r="CH87" s="28"/>
      <c r="CI87" s="28"/>
      <c r="CJ87" s="118"/>
      <c r="CK87" s="23"/>
      <c r="CL87" s="27"/>
      <c r="CM87" s="118"/>
      <c r="CN87" s="23"/>
      <c r="CO87" s="27"/>
      <c r="CP87" s="118"/>
      <c r="CQ87" s="28"/>
      <c r="CR87" s="28"/>
      <c r="CS87" s="118"/>
      <c r="CT87" s="28"/>
      <c r="CU87" s="28"/>
      <c r="CV87" s="118"/>
      <c r="CW87" s="23"/>
      <c r="CX87" s="27"/>
      <c r="CY87" s="118"/>
      <c r="CZ87" s="28"/>
      <c r="DA87" s="28"/>
      <c r="DB87" s="118"/>
      <c r="DC87" s="23">
        <v>899999</v>
      </c>
      <c r="DD87" s="23">
        <v>889913.58</v>
      </c>
      <c r="DE87" s="118"/>
      <c r="DF87" s="23"/>
      <c r="DG87" s="23"/>
      <c r="DH87" s="118"/>
      <c r="DI87" s="23"/>
      <c r="DJ87" s="27"/>
      <c r="DK87" s="118"/>
      <c r="DL87" s="27"/>
      <c r="DM87" s="27"/>
      <c r="DN87" s="140"/>
      <c r="DO87" s="27"/>
      <c r="DP87" s="27"/>
      <c r="DQ87" s="132"/>
      <c r="DR87" s="23"/>
      <c r="DS87" s="23"/>
      <c r="DT87" s="118"/>
      <c r="DU87" s="23"/>
      <c r="DV87" s="27"/>
      <c r="DW87" s="118"/>
      <c r="DX87" s="23"/>
      <c r="DY87" s="27"/>
      <c r="DZ87" s="118"/>
      <c r="EA87" s="23"/>
      <c r="EB87" s="23"/>
      <c r="EC87" s="115"/>
      <c r="ED87" s="23"/>
      <c r="EE87" s="23"/>
      <c r="EF87" s="118"/>
      <c r="EG87" s="23"/>
      <c r="EH87" s="23"/>
      <c r="EI87" s="118"/>
      <c r="EJ87" s="23"/>
      <c r="EK87" s="27"/>
      <c r="EL87" s="118"/>
      <c r="EM87" s="27"/>
      <c r="EN87" s="27"/>
      <c r="EO87" s="118"/>
      <c r="EP87" s="23"/>
      <c r="EQ87" s="27"/>
      <c r="ER87" s="115"/>
      <c r="ES87" s="28"/>
      <c r="ET87" s="28"/>
      <c r="EU87" s="118"/>
      <c r="EV87" s="27"/>
      <c r="EW87" s="27"/>
      <c r="EX87" s="118"/>
      <c r="EY87" s="23"/>
      <c r="EZ87" s="23"/>
      <c r="FA87" s="118"/>
      <c r="FB87" s="23">
        <v>201607</v>
      </c>
      <c r="FC87" s="27">
        <v>151206</v>
      </c>
      <c r="FD87" s="118"/>
      <c r="FE87" s="23"/>
      <c r="FF87" s="23"/>
      <c r="FG87" s="115"/>
      <c r="FH87" s="23"/>
      <c r="FI87" s="23"/>
      <c r="FJ87" s="118"/>
      <c r="FK87" s="23"/>
      <c r="FL87" s="23"/>
      <c r="FM87" s="115"/>
      <c r="FN87" s="31"/>
      <c r="FO87" s="31"/>
      <c r="FP87" s="118"/>
      <c r="FQ87" s="23"/>
      <c r="FR87" s="23"/>
      <c r="FS87" s="115"/>
      <c r="FT87" s="23"/>
      <c r="FU87" s="23"/>
      <c r="FV87" s="115"/>
      <c r="FW87" s="23"/>
      <c r="FX87" s="23"/>
      <c r="FY87" s="115"/>
      <c r="FZ87" s="27"/>
      <c r="GA87" s="27"/>
      <c r="GB87" s="115"/>
      <c r="GC87" s="31"/>
      <c r="GD87" s="31"/>
      <c r="GE87" s="118"/>
      <c r="GF87" s="35"/>
      <c r="GG87" s="34"/>
      <c r="GH87" s="115"/>
      <c r="GI87" s="23"/>
      <c r="GJ87" s="23"/>
      <c r="GK87" s="115"/>
      <c r="GL87" s="31"/>
      <c r="GM87" s="31"/>
      <c r="GN87" s="118"/>
      <c r="GO87" s="23"/>
      <c r="GP87" s="23"/>
      <c r="GQ87" s="115"/>
      <c r="GR87" s="23"/>
      <c r="GS87" s="27"/>
      <c r="GT87" s="115"/>
      <c r="GU87" s="23"/>
      <c r="GV87" s="23"/>
      <c r="GW87" s="118"/>
      <c r="GX87" s="31"/>
      <c r="GY87" s="31"/>
      <c r="GZ87" s="118"/>
      <c r="HA87" s="23"/>
      <c r="HB87" s="27"/>
      <c r="HC87" s="137"/>
      <c r="HD87" s="33"/>
      <c r="HE87" s="33"/>
      <c r="HF87" s="121"/>
      <c r="HG87" s="32"/>
      <c r="HH87" s="32"/>
      <c r="HI87" s="118"/>
      <c r="HJ87" s="28"/>
      <c r="HK87" s="28"/>
      <c r="HL87" s="118"/>
      <c r="HM87" s="23"/>
      <c r="HN87" s="23"/>
      <c r="HO87" s="118"/>
      <c r="HP87" s="23"/>
      <c r="HQ87" s="23"/>
      <c r="HR87" s="115"/>
      <c r="HS87" s="23"/>
      <c r="HT87" s="23"/>
      <c r="HU87" s="118"/>
      <c r="HV87" s="31"/>
      <c r="HW87" s="31"/>
      <c r="HX87" s="118"/>
      <c r="HY87" s="31"/>
      <c r="HZ87" s="31"/>
      <c r="IA87" s="118"/>
      <c r="IB87" s="23"/>
      <c r="IC87" s="27"/>
      <c r="ID87" s="132"/>
      <c r="IE87" s="23"/>
      <c r="IF87" s="27"/>
      <c r="IG87" s="134"/>
      <c r="IH87" s="23"/>
      <c r="II87" s="23"/>
      <c r="IJ87" s="132"/>
      <c r="IK87" s="30">
        <f t="shared" si="26"/>
        <v>115400</v>
      </c>
      <c r="IL87" s="30">
        <f t="shared" si="27"/>
        <v>78028.490000000005</v>
      </c>
      <c r="IM87" s="23"/>
      <c r="IN87" s="23"/>
      <c r="IO87" s="115"/>
      <c r="IP87" s="23"/>
      <c r="IQ87" s="27"/>
      <c r="IR87" s="115"/>
      <c r="IS87" s="23"/>
      <c r="IT87" s="27"/>
      <c r="IU87" s="115"/>
      <c r="IV87" s="23"/>
      <c r="IW87" s="23"/>
      <c r="IX87" s="115"/>
      <c r="IY87" s="23"/>
      <c r="IZ87" s="23"/>
      <c r="JA87" s="115"/>
      <c r="JB87" s="23"/>
      <c r="JC87" s="23"/>
      <c r="JD87" s="115"/>
      <c r="JE87" s="23"/>
      <c r="JF87" s="23"/>
      <c r="JG87" s="115"/>
      <c r="JH87" s="23"/>
      <c r="JI87" s="27"/>
      <c r="JJ87" s="115"/>
      <c r="JK87" s="23"/>
      <c r="JL87" s="23"/>
      <c r="JM87" s="115"/>
      <c r="JN87" s="23"/>
      <c r="JO87" s="23"/>
      <c r="JP87" s="115"/>
      <c r="JQ87" s="23"/>
      <c r="JR87" s="23"/>
      <c r="JS87" s="115"/>
      <c r="JT87" s="23"/>
      <c r="JU87" s="23"/>
      <c r="JV87" s="115"/>
      <c r="JW87" s="23"/>
      <c r="JX87" s="23"/>
      <c r="JY87" s="115"/>
      <c r="JZ87" s="23"/>
      <c r="KA87" s="27"/>
      <c r="KB87" s="115"/>
      <c r="KC87" s="23">
        <v>115400</v>
      </c>
      <c r="KD87" s="23">
        <v>78028.490000000005</v>
      </c>
      <c r="KE87" s="115"/>
      <c r="KF87" s="23"/>
      <c r="KG87" s="23"/>
      <c r="KH87" s="115"/>
      <c r="KI87" s="29">
        <f t="shared" si="28"/>
        <v>0</v>
      </c>
      <c r="KJ87" s="29">
        <f t="shared" si="29"/>
        <v>0</v>
      </c>
      <c r="KK87" s="27"/>
      <c r="KL87" s="27"/>
      <c r="KM87" s="121"/>
      <c r="KN87" s="27"/>
      <c r="KO87" s="27"/>
      <c r="KP87" s="115"/>
      <c r="KQ87" s="28"/>
      <c r="KR87" s="28"/>
      <c r="KS87" s="118"/>
      <c r="KT87" s="27"/>
      <c r="KU87" s="27"/>
      <c r="KV87" s="121"/>
      <c r="KW87" s="26"/>
      <c r="KX87" s="26"/>
      <c r="KY87" s="121"/>
      <c r="KZ87" s="24"/>
      <c r="LA87" s="24"/>
      <c r="LB87" s="121"/>
      <c r="LC87" s="24"/>
      <c r="LD87" s="24"/>
      <c r="LE87" s="121"/>
      <c r="LF87" s="23"/>
      <c r="LG87" s="27"/>
      <c r="LH87" s="118"/>
      <c r="LI87" s="23"/>
      <c r="LJ87" s="27"/>
      <c r="LK87" s="121"/>
      <c r="LL87" s="25"/>
      <c r="LM87" s="25"/>
      <c r="LN87" s="121"/>
      <c r="LO87" s="27"/>
      <c r="LP87" s="27"/>
      <c r="LQ87" s="121"/>
      <c r="LR87" s="24"/>
      <c r="LS87" s="24"/>
      <c r="LT87" s="121"/>
      <c r="LU87" s="27"/>
      <c r="LV87" s="27"/>
      <c r="LW87" s="121"/>
      <c r="LX87" s="23"/>
      <c r="LY87" s="23"/>
      <c r="LZ87" s="130"/>
      <c r="MA87" s="9"/>
      <c r="MB87" s="9"/>
      <c r="MC87" s="9"/>
      <c r="MD87" s="7"/>
      <c r="ME87" s="7"/>
      <c r="MF87" s="9"/>
      <c r="MG87" s="9"/>
      <c r="MH87" s="9"/>
      <c r="MI87" s="9"/>
      <c r="MJ87" s="9"/>
      <c r="MK87" s="9"/>
      <c r="ML87" s="9"/>
      <c r="MM87" s="9"/>
      <c r="MN87" s="7"/>
      <c r="MO87" s="9"/>
      <c r="MP87" s="9"/>
      <c r="MQ87" s="9"/>
      <c r="MR87" s="7"/>
      <c r="MS87" s="9"/>
      <c r="MT87" s="7"/>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3"/>
      <c r="PY87" s="3"/>
      <c r="PZ87" s="3"/>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row>
    <row r="88" spans="1:743" x14ac:dyDescent="0.25">
      <c r="A88" s="46" t="s">
        <v>65</v>
      </c>
      <c r="B88" s="29">
        <f t="shared" si="20"/>
        <v>10728445.48</v>
      </c>
      <c r="C88" s="29">
        <f t="shared" si="21"/>
        <v>7972228.2600000007</v>
      </c>
      <c r="D88" s="21">
        <f t="shared" si="22"/>
        <v>9057601.4800000004</v>
      </c>
      <c r="E88" s="21">
        <f t="shared" si="23"/>
        <v>6793204.4800000004</v>
      </c>
      <c r="F88" s="23">
        <v>8180900</v>
      </c>
      <c r="G88" s="40">
        <v>6135677</v>
      </c>
      <c r="H88" s="118"/>
      <c r="I88" s="23">
        <v>876701.48</v>
      </c>
      <c r="J88" s="49">
        <v>657527.48</v>
      </c>
      <c r="K88" s="118"/>
      <c r="L88" s="49"/>
      <c r="M88" s="49"/>
      <c r="N88" s="147"/>
      <c r="O88" s="29">
        <f t="shared" si="24"/>
        <v>1555444</v>
      </c>
      <c r="P88" s="29">
        <f t="shared" si="25"/>
        <v>1111287.25</v>
      </c>
      <c r="Q88" s="23"/>
      <c r="R88" s="23"/>
      <c r="S88" s="118"/>
      <c r="T88" s="23"/>
      <c r="U88" s="23"/>
      <c r="V88" s="118"/>
      <c r="W88" s="23"/>
      <c r="X88" s="23"/>
      <c r="Y88" s="118"/>
      <c r="Z88" s="23"/>
      <c r="AA88" s="23"/>
      <c r="AB88" s="118"/>
      <c r="AC88" s="28"/>
      <c r="AD88" s="28"/>
      <c r="AE88" s="121"/>
      <c r="AF88" s="23"/>
      <c r="AG88" s="23"/>
      <c r="AH88" s="118"/>
      <c r="AI88" s="23"/>
      <c r="AJ88" s="23"/>
      <c r="AK88" s="118"/>
      <c r="AL88" s="23"/>
      <c r="AM88" s="23"/>
      <c r="AN88" s="118"/>
      <c r="AO88" s="23"/>
      <c r="AP88" s="27"/>
      <c r="AQ88" s="118"/>
      <c r="AR88" s="28"/>
      <c r="AS88" s="28"/>
      <c r="AT88" s="118"/>
      <c r="AU88" s="28"/>
      <c r="AV88" s="28"/>
      <c r="AW88" s="118"/>
      <c r="AX88" s="28"/>
      <c r="AY88" s="28"/>
      <c r="AZ88" s="118"/>
      <c r="BA88" s="23"/>
      <c r="BB88" s="23"/>
      <c r="BC88" s="118"/>
      <c r="BD88" s="23"/>
      <c r="BE88" s="23"/>
      <c r="BF88" s="118"/>
      <c r="BG88" s="23"/>
      <c r="BH88" s="23"/>
      <c r="BI88" s="118"/>
      <c r="BJ88" s="38"/>
      <c r="BK88" s="23"/>
      <c r="BL88" s="118"/>
      <c r="BM88" s="23"/>
      <c r="BN88" s="27"/>
      <c r="BO88" s="118"/>
      <c r="BP88" s="23"/>
      <c r="BQ88" s="27"/>
      <c r="BR88" s="118"/>
      <c r="BS88" s="23"/>
      <c r="BT88" s="27"/>
      <c r="BU88" s="118"/>
      <c r="BV88" s="23"/>
      <c r="BW88" s="23"/>
      <c r="BX88" s="118"/>
      <c r="BY88" s="23"/>
      <c r="BZ88" s="27"/>
      <c r="CA88" s="118"/>
      <c r="CB88" s="31"/>
      <c r="CC88" s="31"/>
      <c r="CD88" s="118"/>
      <c r="CE88" s="23"/>
      <c r="CF88" s="23"/>
      <c r="CG88" s="118"/>
      <c r="CH88" s="28">
        <v>242550</v>
      </c>
      <c r="CI88" s="28">
        <v>0</v>
      </c>
      <c r="CJ88" s="118"/>
      <c r="CK88" s="23"/>
      <c r="CL88" s="27"/>
      <c r="CM88" s="118"/>
      <c r="CN88" s="23"/>
      <c r="CO88" s="27"/>
      <c r="CP88" s="118"/>
      <c r="CQ88" s="28"/>
      <c r="CR88" s="28"/>
      <c r="CS88" s="118"/>
      <c r="CT88" s="28"/>
      <c r="CU88" s="28"/>
      <c r="CV88" s="118"/>
      <c r="CW88" s="23"/>
      <c r="CX88" s="27"/>
      <c r="CY88" s="118"/>
      <c r="CZ88" s="28"/>
      <c r="DA88" s="28"/>
      <c r="DB88" s="118"/>
      <c r="DC88" s="23">
        <v>506467</v>
      </c>
      <c r="DD88" s="23">
        <v>506467</v>
      </c>
      <c r="DE88" s="118"/>
      <c r="DF88" s="23"/>
      <c r="DG88" s="23"/>
      <c r="DH88" s="118"/>
      <c r="DI88" s="23"/>
      <c r="DJ88" s="27"/>
      <c r="DK88" s="118"/>
      <c r="DL88" s="27"/>
      <c r="DM88" s="27"/>
      <c r="DN88" s="140"/>
      <c r="DO88" s="27"/>
      <c r="DP88" s="27"/>
      <c r="DQ88" s="132"/>
      <c r="DR88" s="23"/>
      <c r="DS88" s="23"/>
      <c r="DT88" s="118"/>
      <c r="DU88" s="23"/>
      <c r="DV88" s="27"/>
      <c r="DW88" s="118"/>
      <c r="DX88" s="23"/>
      <c r="DY88" s="27"/>
      <c r="DZ88" s="118"/>
      <c r="EA88" s="23"/>
      <c r="EB88" s="23"/>
      <c r="EC88" s="115"/>
      <c r="ED88" s="23"/>
      <c r="EE88" s="23"/>
      <c r="EF88" s="118"/>
      <c r="EG88" s="23"/>
      <c r="EH88" s="23"/>
      <c r="EI88" s="118"/>
      <c r="EJ88" s="23"/>
      <c r="EK88" s="27"/>
      <c r="EL88" s="118"/>
      <c r="EM88" s="27"/>
      <c r="EN88" s="27"/>
      <c r="EO88" s="118"/>
      <c r="EP88" s="23"/>
      <c r="EQ88" s="27"/>
      <c r="ER88" s="115"/>
      <c r="ES88" s="28"/>
      <c r="ET88" s="28"/>
      <c r="EU88" s="118"/>
      <c r="EV88" s="27"/>
      <c r="EW88" s="27"/>
      <c r="EX88" s="118"/>
      <c r="EY88" s="23"/>
      <c r="EZ88" s="23"/>
      <c r="FA88" s="118"/>
      <c r="FB88" s="23">
        <v>806427</v>
      </c>
      <c r="FC88" s="27">
        <v>604820.25</v>
      </c>
      <c r="FD88" s="118"/>
      <c r="FE88" s="23"/>
      <c r="FF88" s="23"/>
      <c r="FG88" s="115"/>
      <c r="FH88" s="23"/>
      <c r="FI88" s="23"/>
      <c r="FJ88" s="118"/>
      <c r="FK88" s="23"/>
      <c r="FL88" s="23"/>
      <c r="FM88" s="115"/>
      <c r="FN88" s="31"/>
      <c r="FO88" s="31"/>
      <c r="FP88" s="118"/>
      <c r="FQ88" s="23"/>
      <c r="FR88" s="23"/>
      <c r="FS88" s="115"/>
      <c r="FT88" s="23"/>
      <c r="FU88" s="23"/>
      <c r="FV88" s="115"/>
      <c r="FW88" s="23"/>
      <c r="FX88" s="23"/>
      <c r="FY88" s="115"/>
      <c r="FZ88" s="27"/>
      <c r="GA88" s="27"/>
      <c r="GB88" s="115"/>
      <c r="GC88" s="31"/>
      <c r="GD88" s="31"/>
      <c r="GE88" s="118"/>
      <c r="GF88" s="35"/>
      <c r="GG88" s="34"/>
      <c r="GH88" s="115"/>
      <c r="GI88" s="23"/>
      <c r="GJ88" s="23"/>
      <c r="GK88" s="115"/>
      <c r="GL88" s="31"/>
      <c r="GM88" s="31"/>
      <c r="GN88" s="118"/>
      <c r="GO88" s="23"/>
      <c r="GP88" s="23"/>
      <c r="GQ88" s="115"/>
      <c r="GR88" s="23"/>
      <c r="GS88" s="27"/>
      <c r="GT88" s="115"/>
      <c r="GU88" s="23"/>
      <c r="GV88" s="23"/>
      <c r="GW88" s="118"/>
      <c r="GX88" s="31"/>
      <c r="GY88" s="31"/>
      <c r="GZ88" s="118"/>
      <c r="HA88" s="23"/>
      <c r="HB88" s="27"/>
      <c r="HC88" s="137"/>
      <c r="HD88" s="33"/>
      <c r="HE88" s="33"/>
      <c r="HF88" s="121"/>
      <c r="HG88" s="32"/>
      <c r="HH88" s="32"/>
      <c r="HI88" s="118"/>
      <c r="HJ88" s="28"/>
      <c r="HK88" s="28"/>
      <c r="HL88" s="118"/>
      <c r="HM88" s="23"/>
      <c r="HN88" s="23"/>
      <c r="HO88" s="118"/>
      <c r="HP88" s="23"/>
      <c r="HQ88" s="23"/>
      <c r="HR88" s="115"/>
      <c r="HS88" s="23"/>
      <c r="HT88" s="23"/>
      <c r="HU88" s="118"/>
      <c r="HV88" s="31"/>
      <c r="HW88" s="31"/>
      <c r="HX88" s="118"/>
      <c r="HY88" s="31"/>
      <c r="HZ88" s="31"/>
      <c r="IA88" s="118"/>
      <c r="IB88" s="23"/>
      <c r="IC88" s="27"/>
      <c r="ID88" s="132"/>
      <c r="IE88" s="23"/>
      <c r="IF88" s="27"/>
      <c r="IG88" s="134"/>
      <c r="IH88" s="23"/>
      <c r="II88" s="23"/>
      <c r="IJ88" s="132"/>
      <c r="IK88" s="30">
        <f t="shared" si="26"/>
        <v>115400</v>
      </c>
      <c r="IL88" s="30">
        <f t="shared" si="27"/>
        <v>67736.53</v>
      </c>
      <c r="IM88" s="23"/>
      <c r="IN88" s="23"/>
      <c r="IO88" s="115"/>
      <c r="IP88" s="23"/>
      <c r="IQ88" s="27"/>
      <c r="IR88" s="115"/>
      <c r="IS88" s="23"/>
      <c r="IT88" s="27"/>
      <c r="IU88" s="115"/>
      <c r="IV88" s="23"/>
      <c r="IW88" s="23"/>
      <c r="IX88" s="115"/>
      <c r="IY88" s="23"/>
      <c r="IZ88" s="23"/>
      <c r="JA88" s="115"/>
      <c r="JB88" s="23"/>
      <c r="JC88" s="23"/>
      <c r="JD88" s="115"/>
      <c r="JE88" s="23"/>
      <c r="JF88" s="23"/>
      <c r="JG88" s="115"/>
      <c r="JH88" s="23"/>
      <c r="JI88" s="27"/>
      <c r="JJ88" s="115"/>
      <c r="JK88" s="23"/>
      <c r="JL88" s="23"/>
      <c r="JM88" s="115"/>
      <c r="JN88" s="23"/>
      <c r="JO88" s="23"/>
      <c r="JP88" s="115"/>
      <c r="JQ88" s="23"/>
      <c r="JR88" s="23"/>
      <c r="JS88" s="115"/>
      <c r="JT88" s="23"/>
      <c r="JU88" s="23"/>
      <c r="JV88" s="115"/>
      <c r="JW88" s="23"/>
      <c r="JX88" s="23"/>
      <c r="JY88" s="115"/>
      <c r="JZ88" s="23"/>
      <c r="KA88" s="27"/>
      <c r="KB88" s="115"/>
      <c r="KC88" s="23">
        <v>115400</v>
      </c>
      <c r="KD88" s="23">
        <v>67736.53</v>
      </c>
      <c r="KE88" s="115"/>
      <c r="KF88" s="23"/>
      <c r="KG88" s="23"/>
      <c r="KH88" s="115"/>
      <c r="KI88" s="29">
        <f t="shared" si="28"/>
        <v>0</v>
      </c>
      <c r="KJ88" s="29">
        <f t="shared" si="29"/>
        <v>0</v>
      </c>
      <c r="KK88" s="27"/>
      <c r="KL88" s="27"/>
      <c r="KM88" s="121"/>
      <c r="KN88" s="27"/>
      <c r="KO88" s="27"/>
      <c r="KP88" s="115"/>
      <c r="KQ88" s="28"/>
      <c r="KR88" s="28"/>
      <c r="KS88" s="118"/>
      <c r="KT88" s="27"/>
      <c r="KU88" s="27"/>
      <c r="KV88" s="121"/>
      <c r="KW88" s="26"/>
      <c r="KX88" s="26"/>
      <c r="KY88" s="121"/>
      <c r="KZ88" s="24"/>
      <c r="LA88" s="24"/>
      <c r="LB88" s="121"/>
      <c r="LC88" s="24"/>
      <c r="LD88" s="24"/>
      <c r="LE88" s="121"/>
      <c r="LF88" s="23"/>
      <c r="LG88" s="27"/>
      <c r="LH88" s="118"/>
      <c r="LI88" s="23"/>
      <c r="LJ88" s="27"/>
      <c r="LK88" s="121"/>
      <c r="LL88" s="25"/>
      <c r="LM88" s="25"/>
      <c r="LN88" s="121"/>
      <c r="LO88" s="27"/>
      <c r="LP88" s="27"/>
      <c r="LQ88" s="121"/>
      <c r="LR88" s="24"/>
      <c r="LS88" s="24"/>
      <c r="LT88" s="121"/>
      <c r="LU88" s="27"/>
      <c r="LV88" s="27"/>
      <c r="LW88" s="121"/>
      <c r="LX88" s="23"/>
      <c r="LY88" s="23"/>
      <c r="LZ88" s="130"/>
      <c r="MA88" s="9"/>
      <c r="MB88" s="9"/>
      <c r="MC88" s="9"/>
      <c r="MD88" s="7"/>
      <c r="ME88" s="7"/>
      <c r="MF88" s="9"/>
      <c r="MG88" s="9"/>
      <c r="MH88" s="9"/>
      <c r="MI88" s="9"/>
      <c r="MJ88" s="9"/>
      <c r="MK88" s="9"/>
      <c r="ML88" s="9"/>
      <c r="MM88" s="9"/>
      <c r="MN88" s="7"/>
      <c r="MO88" s="9"/>
      <c r="MP88" s="9"/>
      <c r="MQ88" s="9"/>
      <c r="MR88" s="7"/>
      <c r="MS88" s="9"/>
      <c r="MT88" s="7"/>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3"/>
      <c r="PY88" s="3"/>
      <c r="PZ88" s="3"/>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row>
    <row r="89" spans="1:743" x14ac:dyDescent="0.25">
      <c r="A89" s="46" t="s">
        <v>64</v>
      </c>
      <c r="B89" s="29">
        <f t="shared" si="20"/>
        <v>7981566.6200000001</v>
      </c>
      <c r="C89" s="29">
        <f t="shared" si="21"/>
        <v>6093563.5499999998</v>
      </c>
      <c r="D89" s="21">
        <f t="shared" si="22"/>
        <v>6852614.6200000001</v>
      </c>
      <c r="E89" s="21">
        <f t="shared" si="23"/>
        <v>5139464.62</v>
      </c>
      <c r="F89" s="23">
        <v>5875100</v>
      </c>
      <c r="G89" s="40">
        <v>4406327</v>
      </c>
      <c r="H89" s="118"/>
      <c r="I89" s="23">
        <v>977514.62</v>
      </c>
      <c r="J89" s="49">
        <v>733137.62</v>
      </c>
      <c r="K89" s="118"/>
      <c r="L89" s="49"/>
      <c r="M89" s="49"/>
      <c r="N89" s="147"/>
      <c r="O89" s="29">
        <f t="shared" si="24"/>
        <v>1013552</v>
      </c>
      <c r="P89" s="29">
        <f t="shared" si="25"/>
        <v>887547.75</v>
      </c>
      <c r="Q89" s="23"/>
      <c r="R89" s="23"/>
      <c r="S89" s="118"/>
      <c r="T89" s="23"/>
      <c r="U89" s="23"/>
      <c r="V89" s="118"/>
      <c r="W89" s="23"/>
      <c r="X89" s="23"/>
      <c r="Y89" s="118"/>
      <c r="Z89" s="23"/>
      <c r="AA89" s="23"/>
      <c r="AB89" s="118"/>
      <c r="AC89" s="28"/>
      <c r="AD89" s="28"/>
      <c r="AE89" s="121"/>
      <c r="AF89" s="23"/>
      <c r="AG89" s="23"/>
      <c r="AH89" s="118"/>
      <c r="AI89" s="23"/>
      <c r="AJ89" s="23"/>
      <c r="AK89" s="118"/>
      <c r="AL89" s="23"/>
      <c r="AM89" s="23"/>
      <c r="AN89" s="118"/>
      <c r="AO89" s="23"/>
      <c r="AP89" s="27"/>
      <c r="AQ89" s="118"/>
      <c r="AR89" s="28"/>
      <c r="AS89" s="28"/>
      <c r="AT89" s="118"/>
      <c r="AU89" s="28"/>
      <c r="AV89" s="28"/>
      <c r="AW89" s="118"/>
      <c r="AX89" s="28"/>
      <c r="AY89" s="28"/>
      <c r="AZ89" s="118"/>
      <c r="BA89" s="23"/>
      <c r="BB89" s="23"/>
      <c r="BC89" s="118"/>
      <c r="BD89" s="23"/>
      <c r="BE89" s="23"/>
      <c r="BF89" s="118"/>
      <c r="BG89" s="23"/>
      <c r="BH89" s="23"/>
      <c r="BI89" s="118"/>
      <c r="BJ89" s="38"/>
      <c r="BK89" s="23"/>
      <c r="BL89" s="118"/>
      <c r="BM89" s="23"/>
      <c r="BN89" s="27"/>
      <c r="BO89" s="118"/>
      <c r="BP89" s="23"/>
      <c r="BQ89" s="27"/>
      <c r="BR89" s="118"/>
      <c r="BS89" s="23"/>
      <c r="BT89" s="27"/>
      <c r="BU89" s="118"/>
      <c r="BV89" s="23"/>
      <c r="BW89" s="23"/>
      <c r="BX89" s="118"/>
      <c r="BY89" s="23"/>
      <c r="BZ89" s="27"/>
      <c r="CA89" s="118"/>
      <c r="CB89" s="31"/>
      <c r="CC89" s="31"/>
      <c r="CD89" s="118"/>
      <c r="CE89" s="23"/>
      <c r="CF89" s="23"/>
      <c r="CG89" s="118"/>
      <c r="CH89" s="28"/>
      <c r="CI89" s="28"/>
      <c r="CJ89" s="118"/>
      <c r="CK89" s="23"/>
      <c r="CL89" s="27"/>
      <c r="CM89" s="118"/>
      <c r="CN89" s="23"/>
      <c r="CO89" s="27"/>
      <c r="CP89" s="118"/>
      <c r="CQ89" s="28"/>
      <c r="CR89" s="28"/>
      <c r="CS89" s="118"/>
      <c r="CT89" s="28"/>
      <c r="CU89" s="28"/>
      <c r="CV89" s="118"/>
      <c r="CW89" s="23"/>
      <c r="CX89" s="27"/>
      <c r="CY89" s="118"/>
      <c r="CZ89" s="28"/>
      <c r="DA89" s="28"/>
      <c r="DB89" s="118"/>
      <c r="DC89" s="23">
        <v>509535</v>
      </c>
      <c r="DD89" s="23">
        <v>509535</v>
      </c>
      <c r="DE89" s="118"/>
      <c r="DF89" s="23"/>
      <c r="DG89" s="23"/>
      <c r="DH89" s="118"/>
      <c r="DI89" s="23"/>
      <c r="DJ89" s="27"/>
      <c r="DK89" s="118"/>
      <c r="DL89" s="27"/>
      <c r="DM89" s="27"/>
      <c r="DN89" s="140"/>
      <c r="DO89" s="27"/>
      <c r="DP89" s="27"/>
      <c r="DQ89" s="132"/>
      <c r="DR89" s="23"/>
      <c r="DS89" s="23"/>
      <c r="DT89" s="118"/>
      <c r="DU89" s="23"/>
      <c r="DV89" s="27"/>
      <c r="DW89" s="118"/>
      <c r="DX89" s="23"/>
      <c r="DY89" s="27"/>
      <c r="DZ89" s="118"/>
      <c r="EA89" s="23"/>
      <c r="EB89" s="23"/>
      <c r="EC89" s="115"/>
      <c r="ED89" s="23"/>
      <c r="EE89" s="23"/>
      <c r="EF89" s="118"/>
      <c r="EG89" s="23"/>
      <c r="EH89" s="23"/>
      <c r="EI89" s="118"/>
      <c r="EJ89" s="23"/>
      <c r="EK89" s="27"/>
      <c r="EL89" s="118"/>
      <c r="EM89" s="27"/>
      <c r="EN89" s="27"/>
      <c r="EO89" s="118"/>
      <c r="EP89" s="23"/>
      <c r="EQ89" s="27"/>
      <c r="ER89" s="115"/>
      <c r="ES89" s="28"/>
      <c r="ET89" s="28"/>
      <c r="EU89" s="118"/>
      <c r="EV89" s="27"/>
      <c r="EW89" s="27"/>
      <c r="EX89" s="118"/>
      <c r="EY89" s="23"/>
      <c r="EZ89" s="23"/>
      <c r="FA89" s="118"/>
      <c r="FB89" s="23">
        <v>504017</v>
      </c>
      <c r="FC89" s="27">
        <v>378012.75</v>
      </c>
      <c r="FD89" s="118"/>
      <c r="FE89" s="23"/>
      <c r="FF89" s="23"/>
      <c r="FG89" s="115"/>
      <c r="FH89" s="23"/>
      <c r="FI89" s="23"/>
      <c r="FJ89" s="118"/>
      <c r="FK89" s="23"/>
      <c r="FL89" s="23"/>
      <c r="FM89" s="115"/>
      <c r="FN89" s="31"/>
      <c r="FO89" s="31"/>
      <c r="FP89" s="118"/>
      <c r="FQ89" s="23"/>
      <c r="FR89" s="23"/>
      <c r="FS89" s="115"/>
      <c r="FT89" s="23"/>
      <c r="FU89" s="23"/>
      <c r="FV89" s="115"/>
      <c r="FW89" s="23"/>
      <c r="FX89" s="23"/>
      <c r="FY89" s="115"/>
      <c r="FZ89" s="27"/>
      <c r="GA89" s="27"/>
      <c r="GB89" s="115"/>
      <c r="GC89" s="31"/>
      <c r="GD89" s="31"/>
      <c r="GE89" s="118"/>
      <c r="GF89" s="35"/>
      <c r="GG89" s="34"/>
      <c r="GH89" s="115"/>
      <c r="GI89" s="23"/>
      <c r="GJ89" s="23"/>
      <c r="GK89" s="115"/>
      <c r="GL89" s="31"/>
      <c r="GM89" s="31"/>
      <c r="GN89" s="118"/>
      <c r="GO89" s="23"/>
      <c r="GP89" s="23"/>
      <c r="GQ89" s="115"/>
      <c r="GR89" s="23"/>
      <c r="GS89" s="27"/>
      <c r="GT89" s="115"/>
      <c r="GU89" s="23"/>
      <c r="GV89" s="23"/>
      <c r="GW89" s="118"/>
      <c r="GX89" s="31"/>
      <c r="GY89" s="31"/>
      <c r="GZ89" s="118"/>
      <c r="HA89" s="23"/>
      <c r="HB89" s="27"/>
      <c r="HC89" s="137"/>
      <c r="HD89" s="33"/>
      <c r="HE89" s="33"/>
      <c r="HF89" s="121"/>
      <c r="HG89" s="32"/>
      <c r="HH89" s="32"/>
      <c r="HI89" s="118"/>
      <c r="HJ89" s="28"/>
      <c r="HK89" s="28"/>
      <c r="HL89" s="118"/>
      <c r="HM89" s="23"/>
      <c r="HN89" s="23"/>
      <c r="HO89" s="118"/>
      <c r="HP89" s="23"/>
      <c r="HQ89" s="23"/>
      <c r="HR89" s="115"/>
      <c r="HS89" s="23"/>
      <c r="HT89" s="23"/>
      <c r="HU89" s="118"/>
      <c r="HV89" s="31"/>
      <c r="HW89" s="31"/>
      <c r="HX89" s="118"/>
      <c r="HY89" s="31"/>
      <c r="HZ89" s="31"/>
      <c r="IA89" s="118"/>
      <c r="IB89" s="23"/>
      <c r="IC89" s="27"/>
      <c r="ID89" s="132"/>
      <c r="IE89" s="23"/>
      <c r="IF89" s="27"/>
      <c r="IG89" s="134"/>
      <c r="IH89" s="23"/>
      <c r="II89" s="23"/>
      <c r="IJ89" s="132"/>
      <c r="IK89" s="30">
        <f t="shared" si="26"/>
        <v>115400</v>
      </c>
      <c r="IL89" s="30">
        <f t="shared" si="27"/>
        <v>66551.179999999993</v>
      </c>
      <c r="IM89" s="23"/>
      <c r="IN89" s="23"/>
      <c r="IO89" s="115"/>
      <c r="IP89" s="23"/>
      <c r="IQ89" s="27"/>
      <c r="IR89" s="115"/>
      <c r="IS89" s="23"/>
      <c r="IT89" s="27"/>
      <c r="IU89" s="115"/>
      <c r="IV89" s="23"/>
      <c r="IW89" s="23"/>
      <c r="IX89" s="115"/>
      <c r="IY89" s="23"/>
      <c r="IZ89" s="23"/>
      <c r="JA89" s="115"/>
      <c r="JB89" s="23"/>
      <c r="JC89" s="23"/>
      <c r="JD89" s="115"/>
      <c r="JE89" s="23"/>
      <c r="JF89" s="23"/>
      <c r="JG89" s="115"/>
      <c r="JH89" s="23"/>
      <c r="JI89" s="27"/>
      <c r="JJ89" s="115"/>
      <c r="JK89" s="23"/>
      <c r="JL89" s="23"/>
      <c r="JM89" s="115"/>
      <c r="JN89" s="23"/>
      <c r="JO89" s="23"/>
      <c r="JP89" s="115"/>
      <c r="JQ89" s="23"/>
      <c r="JR89" s="23"/>
      <c r="JS89" s="115"/>
      <c r="JT89" s="23"/>
      <c r="JU89" s="23"/>
      <c r="JV89" s="115"/>
      <c r="JW89" s="23"/>
      <c r="JX89" s="23"/>
      <c r="JY89" s="115"/>
      <c r="JZ89" s="23"/>
      <c r="KA89" s="27"/>
      <c r="KB89" s="115"/>
      <c r="KC89" s="23">
        <v>115400</v>
      </c>
      <c r="KD89" s="23">
        <v>66551.179999999993</v>
      </c>
      <c r="KE89" s="115"/>
      <c r="KF89" s="23"/>
      <c r="KG89" s="23"/>
      <c r="KH89" s="115"/>
      <c r="KI89" s="29">
        <f t="shared" si="28"/>
        <v>0</v>
      </c>
      <c r="KJ89" s="29">
        <f t="shared" si="29"/>
        <v>0</v>
      </c>
      <c r="KK89" s="27"/>
      <c r="KL89" s="27"/>
      <c r="KM89" s="121"/>
      <c r="KN89" s="27"/>
      <c r="KO89" s="27"/>
      <c r="KP89" s="115"/>
      <c r="KQ89" s="28"/>
      <c r="KR89" s="28"/>
      <c r="KS89" s="118"/>
      <c r="KT89" s="27"/>
      <c r="KU89" s="27"/>
      <c r="KV89" s="121"/>
      <c r="KW89" s="26"/>
      <c r="KX89" s="26"/>
      <c r="KY89" s="121"/>
      <c r="KZ89" s="24"/>
      <c r="LA89" s="24"/>
      <c r="LB89" s="121"/>
      <c r="LC89" s="24"/>
      <c r="LD89" s="24"/>
      <c r="LE89" s="121"/>
      <c r="LF89" s="23"/>
      <c r="LG89" s="27"/>
      <c r="LH89" s="118"/>
      <c r="LI89" s="23"/>
      <c r="LJ89" s="27"/>
      <c r="LK89" s="121"/>
      <c r="LL89" s="25"/>
      <c r="LM89" s="25"/>
      <c r="LN89" s="121"/>
      <c r="LO89" s="27"/>
      <c r="LP89" s="27"/>
      <c r="LQ89" s="121"/>
      <c r="LR89" s="24"/>
      <c r="LS89" s="24"/>
      <c r="LT89" s="121"/>
      <c r="LU89" s="27"/>
      <c r="LV89" s="27"/>
      <c r="LW89" s="121"/>
      <c r="LX89" s="23"/>
      <c r="LY89" s="23"/>
      <c r="LZ89" s="130"/>
      <c r="MA89" s="9"/>
      <c r="MB89" s="9"/>
      <c r="MC89" s="9"/>
      <c r="MD89" s="7"/>
      <c r="ME89" s="7"/>
      <c r="MF89" s="9"/>
      <c r="MG89" s="9"/>
      <c r="MH89" s="9"/>
      <c r="MI89" s="9"/>
      <c r="MJ89" s="9"/>
      <c r="MK89" s="9"/>
      <c r="ML89" s="9"/>
      <c r="MM89" s="9"/>
      <c r="MN89" s="7"/>
      <c r="MO89" s="9"/>
      <c r="MP89" s="9"/>
      <c r="MQ89" s="9"/>
      <c r="MR89" s="7"/>
      <c r="MS89" s="9"/>
      <c r="MT89" s="7"/>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3"/>
      <c r="PY89" s="3"/>
      <c r="PZ89" s="3"/>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row>
    <row r="90" spans="1:743" ht="25.5" x14ac:dyDescent="0.25">
      <c r="A90" s="45" t="s">
        <v>63</v>
      </c>
      <c r="B90" s="29">
        <f t="shared" si="20"/>
        <v>135399064.43000001</v>
      </c>
      <c r="C90" s="29">
        <f t="shared" si="21"/>
        <v>96569763.090000004</v>
      </c>
      <c r="D90" s="21">
        <f t="shared" si="22"/>
        <v>71421833.039999992</v>
      </c>
      <c r="E90" s="21">
        <f t="shared" si="23"/>
        <v>54581798.039999999</v>
      </c>
      <c r="F90" s="23">
        <v>56120000</v>
      </c>
      <c r="G90" s="40">
        <v>42090002</v>
      </c>
      <c r="H90" s="118"/>
      <c r="I90" s="23">
        <f>4061674
+11240159.04</f>
        <v>15301833.039999999</v>
      </c>
      <c r="J90" s="39">
        <v>12491796.039999999</v>
      </c>
      <c r="K90" s="118"/>
      <c r="L90" s="39"/>
      <c r="M90" s="39"/>
      <c r="N90" s="147"/>
      <c r="O90" s="29">
        <f t="shared" si="24"/>
        <v>25726300.700000003</v>
      </c>
      <c r="P90" s="29">
        <f t="shared" si="25"/>
        <v>13302624.789999997</v>
      </c>
      <c r="Q90" s="23"/>
      <c r="R90" s="23"/>
      <c r="S90" s="118"/>
      <c r="T90" s="23"/>
      <c r="U90" s="23"/>
      <c r="V90" s="118"/>
      <c r="W90" s="23"/>
      <c r="X90" s="23"/>
      <c r="Y90" s="118"/>
      <c r="Z90" s="23"/>
      <c r="AA90" s="23"/>
      <c r="AB90" s="118"/>
      <c r="AC90" s="28"/>
      <c r="AD90" s="28"/>
      <c r="AE90" s="121"/>
      <c r="AF90" s="23">
        <v>905397.74</v>
      </c>
      <c r="AG90" s="23">
        <v>679050</v>
      </c>
      <c r="AH90" s="118"/>
      <c r="AI90" s="23">
        <v>604820</v>
      </c>
      <c r="AJ90" s="23">
        <v>453615</v>
      </c>
      <c r="AK90" s="118"/>
      <c r="AL90" s="23"/>
      <c r="AM90" s="23"/>
      <c r="AN90" s="118"/>
      <c r="AO90" s="23"/>
      <c r="AP90" s="27"/>
      <c r="AQ90" s="118"/>
      <c r="AR90" s="28"/>
      <c r="AS90" s="28"/>
      <c r="AT90" s="118"/>
      <c r="AU90" s="28"/>
      <c r="AV90" s="28"/>
      <c r="AW90" s="118"/>
      <c r="AX90" s="28"/>
      <c r="AY90" s="28"/>
      <c r="AZ90" s="118"/>
      <c r="BA90" s="44">
        <v>8500000</v>
      </c>
      <c r="BB90" s="23">
        <v>3725394.68</v>
      </c>
      <c r="BC90" s="118"/>
      <c r="BD90" s="23">
        <v>1811794.29</v>
      </c>
      <c r="BE90" s="23">
        <v>895340.25</v>
      </c>
      <c r="BF90" s="118"/>
      <c r="BG90" s="23">
        <v>170100</v>
      </c>
      <c r="BH90" s="23">
        <v>170100</v>
      </c>
      <c r="BI90" s="118"/>
      <c r="BJ90" s="38"/>
      <c r="BK90" s="23"/>
      <c r="BL90" s="118"/>
      <c r="BM90" s="23"/>
      <c r="BN90" s="27"/>
      <c r="BO90" s="118"/>
      <c r="BP90" s="23">
        <v>1512722</v>
      </c>
      <c r="BQ90" s="27">
        <v>1134541.5</v>
      </c>
      <c r="BR90" s="118"/>
      <c r="BS90" s="23"/>
      <c r="BT90" s="27"/>
      <c r="BU90" s="118"/>
      <c r="BV90" s="23"/>
      <c r="BW90" s="23"/>
      <c r="BX90" s="118"/>
      <c r="BY90" s="23">
        <v>2809151.2</v>
      </c>
      <c r="BZ90" s="27">
        <v>2809151.2</v>
      </c>
      <c r="CA90" s="118"/>
      <c r="CB90" s="31"/>
      <c r="CC90" s="31"/>
      <c r="CD90" s="118"/>
      <c r="CE90" s="23"/>
      <c r="CF90" s="23"/>
      <c r="CG90" s="118"/>
      <c r="CH90" s="28"/>
      <c r="CI90" s="28"/>
      <c r="CJ90" s="118"/>
      <c r="CK90" s="23">
        <v>288763.73</v>
      </c>
      <c r="CL90" s="27">
        <v>0</v>
      </c>
      <c r="CM90" s="118"/>
      <c r="CN90" s="23"/>
      <c r="CO90" s="27"/>
      <c r="CP90" s="118"/>
      <c r="CQ90" s="28"/>
      <c r="CR90" s="28"/>
      <c r="CS90" s="118"/>
      <c r="CT90" s="28"/>
      <c r="CU90" s="28"/>
      <c r="CV90" s="118"/>
      <c r="CW90" s="23"/>
      <c r="CX90" s="27"/>
      <c r="CY90" s="118"/>
      <c r="CZ90" s="28"/>
      <c r="DA90" s="28"/>
      <c r="DB90" s="118"/>
      <c r="DC90" s="23"/>
      <c r="DD90" s="23"/>
      <c r="DE90" s="118"/>
      <c r="DF90" s="23"/>
      <c r="DG90" s="23"/>
      <c r="DH90" s="118"/>
      <c r="DI90" s="23"/>
      <c r="DJ90" s="27"/>
      <c r="DK90" s="118"/>
      <c r="DL90" s="27"/>
      <c r="DM90" s="27"/>
      <c r="DN90" s="140"/>
      <c r="DO90" s="44">
        <v>495660.67</v>
      </c>
      <c r="DP90" s="27">
        <v>151822.94</v>
      </c>
      <c r="DQ90" s="132"/>
      <c r="DR90" s="23">
        <f>297000+378180</f>
        <v>675180</v>
      </c>
      <c r="DS90" s="23">
        <v>0</v>
      </c>
      <c r="DT90" s="118"/>
      <c r="DU90" s="23">
        <v>5189072.42</v>
      </c>
      <c r="DV90" s="27">
        <v>842295.95</v>
      </c>
      <c r="DW90" s="118"/>
      <c r="DX90" s="23"/>
      <c r="DY90" s="27"/>
      <c r="DZ90" s="118"/>
      <c r="EA90" s="23"/>
      <c r="EB90" s="23"/>
      <c r="EC90" s="115"/>
      <c r="ED90" s="23"/>
      <c r="EE90" s="23"/>
      <c r="EF90" s="118"/>
      <c r="EG90" s="23"/>
      <c r="EH90" s="23"/>
      <c r="EI90" s="118"/>
      <c r="EJ90" s="23">
        <v>1416464.65</v>
      </c>
      <c r="EK90" s="27">
        <v>1378908.77</v>
      </c>
      <c r="EL90" s="118"/>
      <c r="EM90" s="27"/>
      <c r="EN90" s="27"/>
      <c r="EO90" s="118"/>
      <c r="EP90" s="23"/>
      <c r="EQ90" s="27"/>
      <c r="ER90" s="115"/>
      <c r="ES90" s="28"/>
      <c r="ET90" s="28"/>
      <c r="EU90" s="118"/>
      <c r="EV90" s="27">
        <v>8096</v>
      </c>
      <c r="EW90" s="27">
        <v>8096</v>
      </c>
      <c r="EX90" s="118"/>
      <c r="EY90" s="43"/>
      <c r="EZ90" s="23"/>
      <c r="FA90" s="118"/>
      <c r="FB90" s="23">
        <v>1139078</v>
      </c>
      <c r="FC90" s="27">
        <v>854308.5</v>
      </c>
      <c r="FD90" s="118"/>
      <c r="FE90" s="23"/>
      <c r="FF90" s="23"/>
      <c r="FG90" s="115"/>
      <c r="FH90" s="23"/>
      <c r="FI90" s="23"/>
      <c r="FJ90" s="118"/>
      <c r="FK90" s="23"/>
      <c r="FL90" s="23"/>
      <c r="FM90" s="115"/>
      <c r="FN90" s="31"/>
      <c r="FO90" s="31"/>
      <c r="FP90" s="118"/>
      <c r="FQ90" s="23">
        <v>200000</v>
      </c>
      <c r="FR90" s="23">
        <v>200000</v>
      </c>
      <c r="FS90" s="115"/>
      <c r="FT90" s="23"/>
      <c r="FU90" s="23"/>
      <c r="FV90" s="115"/>
      <c r="FW90" s="23"/>
      <c r="FX90" s="23"/>
      <c r="FY90" s="115"/>
      <c r="FZ90" s="27"/>
      <c r="GA90" s="27"/>
      <c r="GB90" s="115"/>
      <c r="GC90" s="31"/>
      <c r="GD90" s="31"/>
      <c r="GE90" s="118"/>
      <c r="GF90" s="35"/>
      <c r="GG90" s="34"/>
      <c r="GH90" s="115"/>
      <c r="GI90" s="23"/>
      <c r="GJ90" s="23"/>
      <c r="GK90" s="115"/>
      <c r="GL90" s="31"/>
      <c r="GM90" s="31"/>
      <c r="GN90" s="118"/>
      <c r="GO90" s="23"/>
      <c r="GP90" s="23"/>
      <c r="GQ90" s="115"/>
      <c r="GR90" s="23"/>
      <c r="GS90" s="27"/>
      <c r="GT90" s="115"/>
      <c r="GU90" s="23"/>
      <c r="GV90" s="23"/>
      <c r="GW90" s="118"/>
      <c r="GX90" s="31"/>
      <c r="GY90" s="31"/>
      <c r="GZ90" s="118"/>
      <c r="HA90" s="23"/>
      <c r="HB90" s="27"/>
      <c r="HC90" s="137"/>
      <c r="HD90" s="33"/>
      <c r="HE90" s="33"/>
      <c r="HF90" s="121"/>
      <c r="HG90" s="32"/>
      <c r="HH90" s="32"/>
      <c r="HI90" s="118"/>
      <c r="HJ90" s="28"/>
      <c r="HK90" s="28"/>
      <c r="HL90" s="118"/>
      <c r="HM90" s="23"/>
      <c r="HN90" s="23"/>
      <c r="HO90" s="118"/>
      <c r="HP90" s="23"/>
      <c r="HQ90" s="23"/>
      <c r="HR90" s="115"/>
      <c r="HS90" s="23"/>
      <c r="HT90" s="23"/>
      <c r="HU90" s="118"/>
      <c r="HV90" s="31"/>
      <c r="HW90" s="31"/>
      <c r="HX90" s="118"/>
      <c r="HY90" s="31"/>
      <c r="HZ90" s="31"/>
      <c r="IA90" s="118"/>
      <c r="IB90" s="23"/>
      <c r="IC90" s="27"/>
      <c r="ID90" s="132"/>
      <c r="IE90" s="23"/>
      <c r="IF90" s="27"/>
      <c r="IG90" s="134"/>
      <c r="IH90" s="23"/>
      <c r="II90" s="23"/>
      <c r="IJ90" s="132"/>
      <c r="IK90" s="30">
        <f t="shared" si="26"/>
        <v>36389935.07</v>
      </c>
      <c r="IL90" s="30">
        <f t="shared" si="27"/>
        <v>27395599.760000002</v>
      </c>
      <c r="IM90" s="23">
        <v>25454131.5</v>
      </c>
      <c r="IN90" s="23">
        <v>19473500</v>
      </c>
      <c r="IO90" s="115"/>
      <c r="IP90" s="42"/>
      <c r="IQ90" s="27"/>
      <c r="IR90" s="115"/>
      <c r="IS90" s="42">
        <v>8623505</v>
      </c>
      <c r="IT90" s="27">
        <v>6719402</v>
      </c>
      <c r="IU90" s="115"/>
      <c r="IV90" s="23"/>
      <c r="IW90" s="23"/>
      <c r="IX90" s="115"/>
      <c r="IY90" s="23">
        <v>58164.480000000003</v>
      </c>
      <c r="IZ90" s="23">
        <v>5417.28</v>
      </c>
      <c r="JA90" s="115"/>
      <c r="JB90" s="23"/>
      <c r="JC90" s="23"/>
      <c r="JD90" s="115"/>
      <c r="JE90" s="23">
        <v>162216</v>
      </c>
      <c r="JF90" s="23">
        <v>81108</v>
      </c>
      <c r="JG90" s="115"/>
      <c r="JH90" s="23">
        <v>369396.35</v>
      </c>
      <c r="JI90" s="27">
        <v>54712.28</v>
      </c>
      <c r="JJ90" s="115"/>
      <c r="JK90" s="23">
        <v>1194270</v>
      </c>
      <c r="JL90" s="23">
        <v>665000</v>
      </c>
      <c r="JM90" s="115"/>
      <c r="JN90" s="23">
        <v>28350</v>
      </c>
      <c r="JO90" s="23">
        <v>28350</v>
      </c>
      <c r="JP90" s="115"/>
      <c r="JQ90" s="23">
        <v>3161.4</v>
      </c>
      <c r="JR90" s="23">
        <v>3161.4</v>
      </c>
      <c r="JS90" s="115"/>
      <c r="JT90" s="23">
        <v>473353.02</v>
      </c>
      <c r="JU90" s="23">
        <v>364948.8</v>
      </c>
      <c r="JV90" s="115"/>
      <c r="JW90" s="23">
        <v>23387.32</v>
      </c>
      <c r="JX90" s="23">
        <v>0</v>
      </c>
      <c r="JY90" s="115"/>
      <c r="JZ90" s="23"/>
      <c r="KA90" s="27"/>
      <c r="KB90" s="115"/>
      <c r="KC90" s="23"/>
      <c r="KD90" s="23"/>
      <c r="KE90" s="115"/>
      <c r="KF90" s="23"/>
      <c r="KG90" s="23"/>
      <c r="KH90" s="115"/>
      <c r="KI90" s="29">
        <f t="shared" si="28"/>
        <v>1860995.62</v>
      </c>
      <c r="KJ90" s="29">
        <f t="shared" si="29"/>
        <v>1289740.5</v>
      </c>
      <c r="KK90" s="27">
        <v>142355.62</v>
      </c>
      <c r="KL90" s="27">
        <v>35588.9</v>
      </c>
      <c r="KM90" s="121"/>
      <c r="KN90" s="27">
        <v>1718640</v>
      </c>
      <c r="KO90" s="27">
        <v>1254151.6000000001</v>
      </c>
      <c r="KP90" s="115"/>
      <c r="KQ90" s="28"/>
      <c r="KR90" s="28"/>
      <c r="KS90" s="118"/>
      <c r="KT90" s="27"/>
      <c r="KU90" s="27"/>
      <c r="KV90" s="121"/>
      <c r="KW90" s="26"/>
      <c r="KX90" s="26"/>
      <c r="KY90" s="121"/>
      <c r="KZ90" s="24"/>
      <c r="LA90" s="24"/>
      <c r="LB90" s="121"/>
      <c r="LC90" s="24"/>
      <c r="LD90" s="24"/>
      <c r="LE90" s="121"/>
      <c r="LF90" s="23"/>
      <c r="LG90" s="27"/>
      <c r="LH90" s="118"/>
      <c r="LI90" s="23"/>
      <c r="LJ90" s="27"/>
      <c r="LK90" s="121"/>
      <c r="LL90" s="25"/>
      <c r="LM90" s="25"/>
      <c r="LN90" s="121"/>
      <c r="LO90" s="27"/>
      <c r="LP90" s="27"/>
      <c r="LQ90" s="121"/>
      <c r="LR90" s="24"/>
      <c r="LS90" s="24"/>
      <c r="LT90" s="121"/>
      <c r="LU90" s="27"/>
      <c r="LV90" s="27"/>
      <c r="LW90" s="121"/>
      <c r="LX90" s="23"/>
      <c r="LY90" s="23"/>
      <c r="LZ90" s="130"/>
      <c r="MA90" s="9"/>
      <c r="MB90" s="9"/>
      <c r="MC90" s="9"/>
      <c r="MD90" s="7"/>
      <c r="ME90" s="7"/>
      <c r="MF90" s="9"/>
      <c r="MG90" s="9"/>
      <c r="MH90" s="9"/>
      <c r="MI90" s="9"/>
      <c r="MJ90" s="9"/>
      <c r="MK90" s="9"/>
      <c r="ML90" s="9"/>
      <c r="MM90" s="9"/>
      <c r="MN90" s="7"/>
      <c r="MO90" s="9"/>
      <c r="MP90" s="9"/>
      <c r="MQ90" s="9"/>
      <c r="MR90" s="7"/>
      <c r="MS90" s="9"/>
      <c r="MT90" s="7"/>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3"/>
      <c r="PY90" s="3"/>
      <c r="PZ90" s="3"/>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row>
    <row r="91" spans="1:743" x14ac:dyDescent="0.25">
      <c r="A91" s="46" t="s">
        <v>62</v>
      </c>
      <c r="B91" s="29">
        <f t="shared" si="20"/>
        <v>36127521.630000003</v>
      </c>
      <c r="C91" s="29">
        <f t="shared" si="21"/>
        <v>13299652.039999999</v>
      </c>
      <c r="D91" s="21">
        <f t="shared" si="22"/>
        <v>7599411.2800000003</v>
      </c>
      <c r="E91" s="21">
        <f t="shared" si="23"/>
        <v>5699559.2800000003</v>
      </c>
      <c r="F91" s="23">
        <v>6580500</v>
      </c>
      <c r="G91" s="40">
        <v>4935375</v>
      </c>
      <c r="H91" s="118"/>
      <c r="I91" s="23">
        <v>1018911.28</v>
      </c>
      <c r="J91" s="49">
        <v>764184.28</v>
      </c>
      <c r="K91" s="118"/>
      <c r="L91" s="49"/>
      <c r="M91" s="49"/>
      <c r="N91" s="147"/>
      <c r="O91" s="29">
        <f t="shared" si="24"/>
        <v>28528110.350000001</v>
      </c>
      <c r="P91" s="29">
        <f t="shared" si="25"/>
        <v>7600092.7599999998</v>
      </c>
      <c r="Q91" s="23"/>
      <c r="R91" s="23"/>
      <c r="S91" s="118"/>
      <c r="T91" s="23"/>
      <c r="U91" s="23"/>
      <c r="V91" s="118"/>
      <c r="W91" s="23"/>
      <c r="X91" s="23"/>
      <c r="Y91" s="118"/>
      <c r="Z91" s="23"/>
      <c r="AA91" s="23"/>
      <c r="AB91" s="118"/>
      <c r="AC91" s="28"/>
      <c r="AD91" s="28"/>
      <c r="AE91" s="121"/>
      <c r="AF91" s="23"/>
      <c r="AG91" s="23"/>
      <c r="AH91" s="118"/>
      <c r="AI91" s="23"/>
      <c r="AJ91" s="23"/>
      <c r="AK91" s="118"/>
      <c r="AL91" s="23"/>
      <c r="AM91" s="23"/>
      <c r="AN91" s="118"/>
      <c r="AO91" s="23"/>
      <c r="AP91" s="27"/>
      <c r="AQ91" s="118"/>
      <c r="AR91" s="28"/>
      <c r="AS91" s="28"/>
      <c r="AT91" s="118"/>
      <c r="AU91" s="28"/>
      <c r="AV91" s="28"/>
      <c r="AW91" s="118"/>
      <c r="AX91" s="28"/>
      <c r="AY91" s="28"/>
      <c r="AZ91" s="118"/>
      <c r="BA91" s="23"/>
      <c r="BB91" s="23"/>
      <c r="BC91" s="118"/>
      <c r="BD91" s="23"/>
      <c r="BE91" s="23"/>
      <c r="BF91" s="118"/>
      <c r="BG91" s="23"/>
      <c r="BH91" s="23"/>
      <c r="BI91" s="118"/>
      <c r="BJ91" s="38"/>
      <c r="BK91" s="23"/>
      <c r="BL91" s="118"/>
      <c r="BM91" s="23"/>
      <c r="BN91" s="27"/>
      <c r="BO91" s="118"/>
      <c r="BP91" s="23"/>
      <c r="BQ91" s="27"/>
      <c r="BR91" s="118"/>
      <c r="BS91" s="23"/>
      <c r="BT91" s="27"/>
      <c r="BU91" s="118"/>
      <c r="BV91" s="23"/>
      <c r="BW91" s="23"/>
      <c r="BX91" s="118"/>
      <c r="BY91" s="23">
        <v>3940241.26</v>
      </c>
      <c r="BZ91" s="27">
        <v>3940241.26</v>
      </c>
      <c r="CA91" s="118"/>
      <c r="CB91" s="31"/>
      <c r="CC91" s="31"/>
      <c r="CD91" s="118"/>
      <c r="CE91" s="23"/>
      <c r="CF91" s="23"/>
      <c r="CG91" s="118"/>
      <c r="CH91" s="28"/>
      <c r="CI91" s="28"/>
      <c r="CJ91" s="118"/>
      <c r="CK91" s="23"/>
      <c r="CL91" s="27"/>
      <c r="CM91" s="118"/>
      <c r="CN91" s="23"/>
      <c r="CO91" s="27"/>
      <c r="CP91" s="118"/>
      <c r="CQ91" s="28"/>
      <c r="CR91" s="28"/>
      <c r="CS91" s="118"/>
      <c r="CT91" s="28"/>
      <c r="CU91" s="28"/>
      <c r="CV91" s="118"/>
      <c r="CW91" s="23">
        <v>20202019.09</v>
      </c>
      <c r="CX91" s="27">
        <v>0</v>
      </c>
      <c r="CY91" s="118"/>
      <c r="CZ91" s="28"/>
      <c r="DA91" s="28"/>
      <c r="DB91" s="118"/>
      <c r="DC91" s="23">
        <v>670500</v>
      </c>
      <c r="DD91" s="23">
        <v>670500</v>
      </c>
      <c r="DE91" s="118"/>
      <c r="DF91" s="23"/>
      <c r="DG91" s="23"/>
      <c r="DH91" s="118"/>
      <c r="DI91" s="23"/>
      <c r="DJ91" s="27"/>
      <c r="DK91" s="118"/>
      <c r="DL91" s="27"/>
      <c r="DM91" s="27"/>
      <c r="DN91" s="140"/>
      <c r="DO91" s="27"/>
      <c r="DP91" s="27"/>
      <c r="DQ91" s="132"/>
      <c r="DR91" s="23"/>
      <c r="DS91" s="23"/>
      <c r="DT91" s="118"/>
      <c r="DU91" s="23"/>
      <c r="DV91" s="27"/>
      <c r="DW91" s="118"/>
      <c r="DX91" s="23"/>
      <c r="DY91" s="27"/>
      <c r="DZ91" s="118"/>
      <c r="EA91" s="23"/>
      <c r="EB91" s="23"/>
      <c r="EC91" s="115"/>
      <c r="ED91" s="23"/>
      <c r="EE91" s="23"/>
      <c r="EF91" s="118"/>
      <c r="EG91" s="23"/>
      <c r="EH91" s="23"/>
      <c r="EI91" s="118"/>
      <c r="EJ91" s="23"/>
      <c r="EK91" s="27"/>
      <c r="EL91" s="118"/>
      <c r="EM91" s="27"/>
      <c r="EN91" s="27"/>
      <c r="EO91" s="118"/>
      <c r="EP91" s="23"/>
      <c r="EQ91" s="27"/>
      <c r="ER91" s="115"/>
      <c r="ES91" s="28"/>
      <c r="ET91" s="28"/>
      <c r="EU91" s="118"/>
      <c r="EV91" s="27">
        <v>11356</v>
      </c>
      <c r="EW91" s="27">
        <v>11356</v>
      </c>
      <c r="EX91" s="118"/>
      <c r="EY91" s="23"/>
      <c r="EZ91" s="23"/>
      <c r="FA91" s="118"/>
      <c r="FB91" s="23">
        <v>2903994</v>
      </c>
      <c r="FC91" s="27">
        <v>2177995.5</v>
      </c>
      <c r="FD91" s="118"/>
      <c r="FE91" s="23"/>
      <c r="FF91" s="23"/>
      <c r="FG91" s="115"/>
      <c r="FH91" s="23"/>
      <c r="FI91" s="23"/>
      <c r="FJ91" s="118"/>
      <c r="FK91" s="23"/>
      <c r="FL91" s="23"/>
      <c r="FM91" s="115"/>
      <c r="FN91" s="31"/>
      <c r="FO91" s="31"/>
      <c r="FP91" s="118"/>
      <c r="FQ91" s="23"/>
      <c r="FR91" s="23"/>
      <c r="FS91" s="115"/>
      <c r="FT91" s="23">
        <v>500000</v>
      </c>
      <c r="FU91" s="23">
        <v>500000</v>
      </c>
      <c r="FV91" s="115"/>
      <c r="FW91" s="23">
        <v>300000</v>
      </c>
      <c r="FX91" s="23">
        <v>300000</v>
      </c>
      <c r="FY91" s="115"/>
      <c r="FZ91" s="27"/>
      <c r="GA91" s="27"/>
      <c r="GB91" s="115"/>
      <c r="GC91" s="31"/>
      <c r="GD91" s="31"/>
      <c r="GE91" s="118"/>
      <c r="GF91" s="35"/>
      <c r="GG91" s="34"/>
      <c r="GH91" s="115"/>
      <c r="GI91" s="23"/>
      <c r="GJ91" s="23"/>
      <c r="GK91" s="115"/>
      <c r="GL91" s="31"/>
      <c r="GM91" s="31"/>
      <c r="GN91" s="118"/>
      <c r="GO91" s="23"/>
      <c r="GP91" s="23"/>
      <c r="GQ91" s="115"/>
      <c r="GR91" s="23"/>
      <c r="GS91" s="27"/>
      <c r="GT91" s="115"/>
      <c r="GU91" s="23"/>
      <c r="GV91" s="23"/>
      <c r="GW91" s="118"/>
      <c r="GX91" s="31"/>
      <c r="GY91" s="31"/>
      <c r="GZ91" s="118"/>
      <c r="HA91" s="23"/>
      <c r="HB91" s="27"/>
      <c r="HC91" s="137"/>
      <c r="HD91" s="33"/>
      <c r="HE91" s="33"/>
      <c r="HF91" s="121"/>
      <c r="HG91" s="32"/>
      <c r="HH91" s="32"/>
      <c r="HI91" s="118"/>
      <c r="HJ91" s="28"/>
      <c r="HK91" s="28"/>
      <c r="HL91" s="118"/>
      <c r="HM91" s="23"/>
      <c r="HN91" s="23"/>
      <c r="HO91" s="118"/>
      <c r="HP91" s="23"/>
      <c r="HQ91" s="23"/>
      <c r="HR91" s="115"/>
      <c r="HS91" s="23"/>
      <c r="HT91" s="23"/>
      <c r="HU91" s="118"/>
      <c r="HV91" s="31"/>
      <c r="HW91" s="31"/>
      <c r="HX91" s="118"/>
      <c r="HY91" s="31"/>
      <c r="HZ91" s="31"/>
      <c r="IA91" s="118"/>
      <c r="IB91" s="23"/>
      <c r="IC91" s="27"/>
      <c r="ID91" s="132"/>
      <c r="IE91" s="23"/>
      <c r="IF91" s="27"/>
      <c r="IG91" s="134"/>
      <c r="IH91" s="23"/>
      <c r="II91" s="23"/>
      <c r="IJ91" s="132"/>
      <c r="IK91" s="30">
        <f t="shared" si="26"/>
        <v>0</v>
      </c>
      <c r="IL91" s="30">
        <f t="shared" si="27"/>
        <v>0</v>
      </c>
      <c r="IM91" s="23"/>
      <c r="IN91" s="23"/>
      <c r="IO91" s="115"/>
      <c r="IP91" s="23"/>
      <c r="IQ91" s="27"/>
      <c r="IR91" s="115"/>
      <c r="IS91" s="23"/>
      <c r="IT91" s="27"/>
      <c r="IU91" s="115"/>
      <c r="IV91" s="23"/>
      <c r="IW91" s="23"/>
      <c r="IX91" s="115"/>
      <c r="IY91" s="23"/>
      <c r="IZ91" s="23"/>
      <c r="JA91" s="115"/>
      <c r="JB91" s="23"/>
      <c r="JC91" s="23"/>
      <c r="JD91" s="115"/>
      <c r="JE91" s="23"/>
      <c r="JF91" s="23"/>
      <c r="JG91" s="115"/>
      <c r="JH91" s="23"/>
      <c r="JI91" s="27"/>
      <c r="JJ91" s="115"/>
      <c r="JK91" s="23"/>
      <c r="JL91" s="23"/>
      <c r="JM91" s="115"/>
      <c r="JN91" s="23"/>
      <c r="JO91" s="23"/>
      <c r="JP91" s="115"/>
      <c r="JQ91" s="23"/>
      <c r="JR91" s="23"/>
      <c r="JS91" s="115"/>
      <c r="JT91" s="23"/>
      <c r="JU91" s="23"/>
      <c r="JV91" s="115"/>
      <c r="JW91" s="23"/>
      <c r="JX91" s="23"/>
      <c r="JY91" s="115"/>
      <c r="JZ91" s="23"/>
      <c r="KA91" s="27"/>
      <c r="KB91" s="115"/>
      <c r="KC91" s="23"/>
      <c r="KD91" s="23"/>
      <c r="KE91" s="115"/>
      <c r="KF91" s="23"/>
      <c r="KG91" s="23"/>
      <c r="KH91" s="115"/>
      <c r="KI91" s="29">
        <f t="shared" si="28"/>
        <v>0</v>
      </c>
      <c r="KJ91" s="29">
        <f t="shared" si="29"/>
        <v>0</v>
      </c>
      <c r="KK91" s="27"/>
      <c r="KL91" s="27"/>
      <c r="KM91" s="121"/>
      <c r="KN91" s="27"/>
      <c r="KO91" s="27"/>
      <c r="KP91" s="115"/>
      <c r="KQ91" s="28"/>
      <c r="KR91" s="28"/>
      <c r="KS91" s="118"/>
      <c r="KT91" s="27"/>
      <c r="KU91" s="27"/>
      <c r="KV91" s="121"/>
      <c r="KW91" s="26"/>
      <c r="KX91" s="26"/>
      <c r="KY91" s="121"/>
      <c r="KZ91" s="24"/>
      <c r="LA91" s="24"/>
      <c r="LB91" s="121"/>
      <c r="LC91" s="24"/>
      <c r="LD91" s="24"/>
      <c r="LE91" s="121"/>
      <c r="LF91" s="23"/>
      <c r="LG91" s="27"/>
      <c r="LH91" s="118"/>
      <c r="LI91" s="23"/>
      <c r="LJ91" s="27"/>
      <c r="LK91" s="121"/>
      <c r="LL91" s="25"/>
      <c r="LM91" s="25"/>
      <c r="LN91" s="121"/>
      <c r="LO91" s="27"/>
      <c r="LP91" s="27"/>
      <c r="LQ91" s="121"/>
      <c r="LR91" s="24"/>
      <c r="LS91" s="24"/>
      <c r="LT91" s="121"/>
      <c r="LU91" s="27"/>
      <c r="LV91" s="27"/>
      <c r="LW91" s="121"/>
      <c r="LX91" s="23"/>
      <c r="LY91" s="23"/>
      <c r="LZ91" s="130"/>
      <c r="MA91" s="9"/>
      <c r="MB91" s="9"/>
      <c r="MC91" s="9"/>
      <c r="MD91" s="7"/>
      <c r="ME91" s="7"/>
      <c r="MF91" s="9"/>
      <c r="MG91" s="9"/>
      <c r="MH91" s="9"/>
      <c r="MI91" s="9"/>
      <c r="MJ91" s="9"/>
      <c r="MK91" s="9"/>
      <c r="ML91" s="9"/>
      <c r="MM91" s="9"/>
      <c r="MN91" s="7"/>
      <c r="MO91" s="9"/>
      <c r="MP91" s="9"/>
      <c r="MQ91" s="9"/>
      <c r="MR91" s="7"/>
      <c r="MS91" s="9"/>
      <c r="MT91" s="7"/>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3"/>
      <c r="PY91" s="3"/>
      <c r="PZ91" s="3"/>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row>
    <row r="92" spans="1:743" x14ac:dyDescent="0.25">
      <c r="A92" s="46" t="s">
        <v>61</v>
      </c>
      <c r="B92" s="29">
        <f t="shared" si="20"/>
        <v>2551845.19</v>
      </c>
      <c r="C92" s="29">
        <f t="shared" si="21"/>
        <v>1901904.53</v>
      </c>
      <c r="D92" s="21">
        <f t="shared" si="22"/>
        <v>2275160.19</v>
      </c>
      <c r="E92" s="21">
        <f t="shared" si="23"/>
        <v>1706372.19</v>
      </c>
      <c r="F92" s="23">
        <v>2055700</v>
      </c>
      <c r="G92" s="40">
        <v>1541776</v>
      </c>
      <c r="H92" s="118"/>
      <c r="I92" s="23">
        <v>219460.19</v>
      </c>
      <c r="J92" s="49">
        <v>164596.19</v>
      </c>
      <c r="K92" s="118"/>
      <c r="L92" s="49"/>
      <c r="M92" s="49"/>
      <c r="N92" s="147"/>
      <c r="O92" s="29">
        <f t="shared" si="24"/>
        <v>161285</v>
      </c>
      <c r="P92" s="29">
        <f t="shared" si="25"/>
        <v>120966</v>
      </c>
      <c r="Q92" s="23"/>
      <c r="R92" s="23"/>
      <c r="S92" s="118"/>
      <c r="T92" s="23"/>
      <c r="U92" s="23"/>
      <c r="V92" s="118"/>
      <c r="W92" s="23"/>
      <c r="X92" s="23"/>
      <c r="Y92" s="118"/>
      <c r="Z92" s="23"/>
      <c r="AA92" s="23"/>
      <c r="AB92" s="118"/>
      <c r="AC92" s="28"/>
      <c r="AD92" s="28"/>
      <c r="AE92" s="121"/>
      <c r="AF92" s="23"/>
      <c r="AG92" s="23"/>
      <c r="AH92" s="118"/>
      <c r="AI92" s="23"/>
      <c r="AJ92" s="23"/>
      <c r="AK92" s="118"/>
      <c r="AL92" s="23"/>
      <c r="AM92" s="23"/>
      <c r="AN92" s="118"/>
      <c r="AO92" s="23"/>
      <c r="AP92" s="27"/>
      <c r="AQ92" s="118"/>
      <c r="AR92" s="28"/>
      <c r="AS92" s="28"/>
      <c r="AT92" s="118"/>
      <c r="AU92" s="28"/>
      <c r="AV92" s="28"/>
      <c r="AW92" s="118"/>
      <c r="AX92" s="28"/>
      <c r="AY92" s="28"/>
      <c r="AZ92" s="118"/>
      <c r="BA92" s="23"/>
      <c r="BB92" s="23"/>
      <c r="BC92" s="118"/>
      <c r="BD92" s="23"/>
      <c r="BE92" s="23"/>
      <c r="BF92" s="118"/>
      <c r="BG92" s="23"/>
      <c r="BH92" s="23"/>
      <c r="BI92" s="118"/>
      <c r="BJ92" s="38"/>
      <c r="BK92" s="23"/>
      <c r="BL92" s="118"/>
      <c r="BM92" s="23"/>
      <c r="BN92" s="27"/>
      <c r="BO92" s="118"/>
      <c r="BP92" s="23"/>
      <c r="BQ92" s="27"/>
      <c r="BR92" s="118"/>
      <c r="BS92" s="23"/>
      <c r="BT92" s="27"/>
      <c r="BU92" s="118"/>
      <c r="BV92" s="23"/>
      <c r="BW92" s="23"/>
      <c r="BX92" s="118"/>
      <c r="BY92" s="23"/>
      <c r="BZ92" s="27"/>
      <c r="CA92" s="118"/>
      <c r="CB92" s="31"/>
      <c r="CC92" s="31"/>
      <c r="CD92" s="118"/>
      <c r="CE92" s="23"/>
      <c r="CF92" s="23"/>
      <c r="CG92" s="118"/>
      <c r="CH92" s="28"/>
      <c r="CI92" s="28"/>
      <c r="CJ92" s="118"/>
      <c r="CK92" s="23"/>
      <c r="CL92" s="27"/>
      <c r="CM92" s="118"/>
      <c r="CN92" s="23"/>
      <c r="CO92" s="27"/>
      <c r="CP92" s="118"/>
      <c r="CQ92" s="28"/>
      <c r="CR92" s="28"/>
      <c r="CS92" s="118"/>
      <c r="CT92" s="28"/>
      <c r="CU92" s="28"/>
      <c r="CV92" s="118"/>
      <c r="CW92" s="23"/>
      <c r="CX92" s="27"/>
      <c r="CY92" s="118"/>
      <c r="CZ92" s="28"/>
      <c r="DA92" s="28"/>
      <c r="DB92" s="118"/>
      <c r="DC92" s="23"/>
      <c r="DD92" s="23"/>
      <c r="DE92" s="118"/>
      <c r="DF92" s="23"/>
      <c r="DG92" s="23"/>
      <c r="DH92" s="118"/>
      <c r="DI92" s="23"/>
      <c r="DJ92" s="27"/>
      <c r="DK92" s="118"/>
      <c r="DL92" s="27"/>
      <c r="DM92" s="27"/>
      <c r="DN92" s="140"/>
      <c r="DO92" s="27"/>
      <c r="DP92" s="27"/>
      <c r="DQ92" s="132"/>
      <c r="DR92" s="23"/>
      <c r="DS92" s="23"/>
      <c r="DT92" s="118"/>
      <c r="DU92" s="23"/>
      <c r="DV92" s="27"/>
      <c r="DW92" s="118"/>
      <c r="DX92" s="23"/>
      <c r="DY92" s="27"/>
      <c r="DZ92" s="118"/>
      <c r="EA92" s="23"/>
      <c r="EB92" s="23"/>
      <c r="EC92" s="115"/>
      <c r="ED92" s="23"/>
      <c r="EE92" s="23"/>
      <c r="EF92" s="118"/>
      <c r="EG92" s="23"/>
      <c r="EH92" s="23"/>
      <c r="EI92" s="118"/>
      <c r="EJ92" s="23"/>
      <c r="EK92" s="27"/>
      <c r="EL92" s="118"/>
      <c r="EM92" s="27"/>
      <c r="EN92" s="27"/>
      <c r="EO92" s="118"/>
      <c r="EP92" s="23"/>
      <c r="EQ92" s="27"/>
      <c r="ER92" s="115"/>
      <c r="ES92" s="28"/>
      <c r="ET92" s="28"/>
      <c r="EU92" s="118"/>
      <c r="EV92" s="27"/>
      <c r="EW92" s="27"/>
      <c r="EX92" s="118"/>
      <c r="EY92" s="23"/>
      <c r="EZ92" s="23"/>
      <c r="FA92" s="118"/>
      <c r="FB92" s="23">
        <v>161285</v>
      </c>
      <c r="FC92" s="27">
        <v>120966</v>
      </c>
      <c r="FD92" s="118"/>
      <c r="FE92" s="23"/>
      <c r="FF92" s="23"/>
      <c r="FG92" s="115"/>
      <c r="FH92" s="23"/>
      <c r="FI92" s="23"/>
      <c r="FJ92" s="118"/>
      <c r="FK92" s="23"/>
      <c r="FL92" s="23"/>
      <c r="FM92" s="115"/>
      <c r="FN92" s="31"/>
      <c r="FO92" s="31"/>
      <c r="FP92" s="118"/>
      <c r="FQ92" s="23"/>
      <c r="FR92" s="23"/>
      <c r="FS92" s="115"/>
      <c r="FT92" s="23"/>
      <c r="FU92" s="23"/>
      <c r="FV92" s="115"/>
      <c r="FW92" s="23"/>
      <c r="FX92" s="23"/>
      <c r="FY92" s="115"/>
      <c r="FZ92" s="27"/>
      <c r="GA92" s="27"/>
      <c r="GB92" s="115"/>
      <c r="GC92" s="31"/>
      <c r="GD92" s="31"/>
      <c r="GE92" s="118"/>
      <c r="GF92" s="35"/>
      <c r="GG92" s="34"/>
      <c r="GH92" s="115"/>
      <c r="GI92" s="23"/>
      <c r="GJ92" s="23"/>
      <c r="GK92" s="115"/>
      <c r="GL92" s="31"/>
      <c r="GM92" s="31"/>
      <c r="GN92" s="118"/>
      <c r="GO92" s="23"/>
      <c r="GP92" s="23"/>
      <c r="GQ92" s="115"/>
      <c r="GR92" s="23"/>
      <c r="GS92" s="27"/>
      <c r="GT92" s="115"/>
      <c r="GU92" s="23"/>
      <c r="GV92" s="23"/>
      <c r="GW92" s="118"/>
      <c r="GX92" s="31"/>
      <c r="GY92" s="31"/>
      <c r="GZ92" s="118"/>
      <c r="HA92" s="23"/>
      <c r="HB92" s="27"/>
      <c r="HC92" s="137"/>
      <c r="HD92" s="33"/>
      <c r="HE92" s="33"/>
      <c r="HF92" s="121"/>
      <c r="HG92" s="32"/>
      <c r="HH92" s="32"/>
      <c r="HI92" s="118"/>
      <c r="HJ92" s="28"/>
      <c r="HK92" s="28"/>
      <c r="HL92" s="118"/>
      <c r="HM92" s="23"/>
      <c r="HN92" s="23"/>
      <c r="HO92" s="118"/>
      <c r="HP92" s="23"/>
      <c r="HQ92" s="23"/>
      <c r="HR92" s="115"/>
      <c r="HS92" s="23"/>
      <c r="HT92" s="23"/>
      <c r="HU92" s="118"/>
      <c r="HV92" s="31"/>
      <c r="HW92" s="31"/>
      <c r="HX92" s="118"/>
      <c r="HY92" s="31"/>
      <c r="HZ92" s="31"/>
      <c r="IA92" s="118"/>
      <c r="IB92" s="23"/>
      <c r="IC92" s="27"/>
      <c r="ID92" s="132"/>
      <c r="IE92" s="23"/>
      <c r="IF92" s="27"/>
      <c r="IG92" s="134"/>
      <c r="IH92" s="23"/>
      <c r="II92" s="23"/>
      <c r="IJ92" s="132"/>
      <c r="IK92" s="30">
        <f t="shared" si="26"/>
        <v>115400</v>
      </c>
      <c r="IL92" s="30">
        <f t="shared" si="27"/>
        <v>74566.34</v>
      </c>
      <c r="IM92" s="23"/>
      <c r="IN92" s="23"/>
      <c r="IO92" s="115"/>
      <c r="IP92" s="23"/>
      <c r="IQ92" s="27"/>
      <c r="IR92" s="115"/>
      <c r="IS92" s="23"/>
      <c r="IT92" s="27"/>
      <c r="IU92" s="115"/>
      <c r="IV92" s="23"/>
      <c r="IW92" s="23"/>
      <c r="IX92" s="115"/>
      <c r="IY92" s="23"/>
      <c r="IZ92" s="23"/>
      <c r="JA92" s="115"/>
      <c r="JB92" s="23"/>
      <c r="JC92" s="23"/>
      <c r="JD92" s="115"/>
      <c r="JE92" s="23"/>
      <c r="JF92" s="23"/>
      <c r="JG92" s="115"/>
      <c r="JH92" s="23"/>
      <c r="JI92" s="27"/>
      <c r="JJ92" s="115"/>
      <c r="JK92" s="23"/>
      <c r="JL92" s="23"/>
      <c r="JM92" s="115"/>
      <c r="JN92" s="23"/>
      <c r="JO92" s="23"/>
      <c r="JP92" s="115"/>
      <c r="JQ92" s="23"/>
      <c r="JR92" s="23"/>
      <c r="JS92" s="115"/>
      <c r="JT92" s="23"/>
      <c r="JU92" s="23"/>
      <c r="JV92" s="115"/>
      <c r="JW92" s="23"/>
      <c r="JX92" s="23"/>
      <c r="JY92" s="115"/>
      <c r="JZ92" s="23"/>
      <c r="KA92" s="27"/>
      <c r="KB92" s="115"/>
      <c r="KC92" s="23">
        <v>115400</v>
      </c>
      <c r="KD92" s="23">
        <v>74566.34</v>
      </c>
      <c r="KE92" s="115"/>
      <c r="KF92" s="23"/>
      <c r="KG92" s="23"/>
      <c r="KH92" s="115"/>
      <c r="KI92" s="29">
        <f t="shared" si="28"/>
        <v>0</v>
      </c>
      <c r="KJ92" s="29">
        <f t="shared" si="29"/>
        <v>0</v>
      </c>
      <c r="KK92" s="27"/>
      <c r="KL92" s="27"/>
      <c r="KM92" s="121"/>
      <c r="KN92" s="27"/>
      <c r="KO92" s="27"/>
      <c r="KP92" s="115"/>
      <c r="KQ92" s="28"/>
      <c r="KR92" s="28"/>
      <c r="KS92" s="118"/>
      <c r="KT92" s="27"/>
      <c r="KU92" s="27"/>
      <c r="KV92" s="121"/>
      <c r="KW92" s="26"/>
      <c r="KX92" s="26"/>
      <c r="KY92" s="121"/>
      <c r="KZ92" s="24"/>
      <c r="LA92" s="24"/>
      <c r="LB92" s="121"/>
      <c r="LC92" s="24"/>
      <c r="LD92" s="24"/>
      <c r="LE92" s="121"/>
      <c r="LF92" s="23"/>
      <c r="LG92" s="27"/>
      <c r="LH92" s="118"/>
      <c r="LI92" s="23"/>
      <c r="LJ92" s="27"/>
      <c r="LK92" s="121"/>
      <c r="LL92" s="25"/>
      <c r="LM92" s="25"/>
      <c r="LN92" s="121"/>
      <c r="LO92" s="27"/>
      <c r="LP92" s="27"/>
      <c r="LQ92" s="121"/>
      <c r="LR92" s="24"/>
      <c r="LS92" s="24"/>
      <c r="LT92" s="121"/>
      <c r="LU92" s="27"/>
      <c r="LV92" s="27"/>
      <c r="LW92" s="121"/>
      <c r="LX92" s="23"/>
      <c r="LY92" s="23"/>
      <c r="LZ92" s="130"/>
      <c r="MA92" s="9"/>
      <c r="MB92" s="9"/>
      <c r="MC92" s="9"/>
      <c r="MD92" s="7"/>
      <c r="ME92" s="7"/>
      <c r="MF92" s="9"/>
      <c r="MG92" s="9"/>
      <c r="MH92" s="9"/>
      <c r="MI92" s="9"/>
      <c r="MJ92" s="9"/>
      <c r="MK92" s="9"/>
      <c r="ML92" s="9"/>
      <c r="MM92" s="9"/>
      <c r="MN92" s="7"/>
      <c r="MO92" s="9"/>
      <c r="MP92" s="9"/>
      <c r="MQ92" s="9"/>
      <c r="MR92" s="7"/>
      <c r="MS92" s="9"/>
      <c r="MT92" s="7"/>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3"/>
      <c r="PY92" s="3"/>
      <c r="PZ92" s="3"/>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row>
    <row r="93" spans="1:743" x14ac:dyDescent="0.25">
      <c r="A93" s="46" t="s">
        <v>60</v>
      </c>
      <c r="B93" s="29">
        <f t="shared" si="20"/>
        <v>18999391.440000001</v>
      </c>
      <c r="C93" s="29">
        <f t="shared" si="21"/>
        <v>14765528.950000001</v>
      </c>
      <c r="D93" s="21">
        <f t="shared" si="22"/>
        <v>15523594.560000001</v>
      </c>
      <c r="E93" s="21">
        <f t="shared" si="23"/>
        <v>11642698.560000001</v>
      </c>
      <c r="F93" s="23">
        <v>12834900</v>
      </c>
      <c r="G93" s="40">
        <v>9626175</v>
      </c>
      <c r="H93" s="118"/>
      <c r="I93" s="23">
        <v>2688694.56</v>
      </c>
      <c r="J93" s="49">
        <v>2016523.56</v>
      </c>
      <c r="K93" s="118"/>
      <c r="L93" s="49"/>
      <c r="M93" s="49"/>
      <c r="N93" s="147"/>
      <c r="O93" s="29">
        <f t="shared" si="24"/>
        <v>3360396.88</v>
      </c>
      <c r="P93" s="29">
        <f t="shared" si="25"/>
        <v>3047904.88</v>
      </c>
      <c r="Q93" s="23"/>
      <c r="R93" s="23"/>
      <c r="S93" s="118"/>
      <c r="T93" s="23"/>
      <c r="U93" s="23"/>
      <c r="V93" s="118"/>
      <c r="W93" s="23"/>
      <c r="X93" s="23"/>
      <c r="Y93" s="118"/>
      <c r="Z93" s="23"/>
      <c r="AA93" s="23"/>
      <c r="AB93" s="118"/>
      <c r="AC93" s="28"/>
      <c r="AD93" s="28"/>
      <c r="AE93" s="121"/>
      <c r="AF93" s="23"/>
      <c r="AG93" s="23"/>
      <c r="AH93" s="118"/>
      <c r="AI93" s="23"/>
      <c r="AJ93" s="23"/>
      <c r="AK93" s="118"/>
      <c r="AL93" s="23"/>
      <c r="AM93" s="23"/>
      <c r="AN93" s="118"/>
      <c r="AO93" s="23"/>
      <c r="AP93" s="27"/>
      <c r="AQ93" s="118"/>
      <c r="AR93" s="28"/>
      <c r="AS93" s="28"/>
      <c r="AT93" s="118"/>
      <c r="AU93" s="28"/>
      <c r="AV93" s="28"/>
      <c r="AW93" s="118"/>
      <c r="AX93" s="28"/>
      <c r="AY93" s="28"/>
      <c r="AZ93" s="118"/>
      <c r="BA93" s="23"/>
      <c r="BB93" s="23"/>
      <c r="BC93" s="118"/>
      <c r="BD93" s="23"/>
      <c r="BE93" s="23"/>
      <c r="BF93" s="118"/>
      <c r="BG93" s="23"/>
      <c r="BH93" s="23"/>
      <c r="BI93" s="118"/>
      <c r="BJ93" s="38"/>
      <c r="BK93" s="23"/>
      <c r="BL93" s="118"/>
      <c r="BM93" s="23"/>
      <c r="BN93" s="27"/>
      <c r="BO93" s="118"/>
      <c r="BP93" s="23"/>
      <c r="BQ93" s="27"/>
      <c r="BR93" s="118"/>
      <c r="BS93" s="23"/>
      <c r="BT93" s="27"/>
      <c r="BU93" s="118"/>
      <c r="BV93" s="23"/>
      <c r="BW93" s="23"/>
      <c r="BX93" s="118"/>
      <c r="BY93" s="23"/>
      <c r="BZ93" s="27"/>
      <c r="CA93" s="118"/>
      <c r="CB93" s="31"/>
      <c r="CC93" s="31"/>
      <c r="CD93" s="118"/>
      <c r="CE93" s="23"/>
      <c r="CF93" s="23"/>
      <c r="CG93" s="118"/>
      <c r="CH93" s="28"/>
      <c r="CI93" s="28"/>
      <c r="CJ93" s="118"/>
      <c r="CK93" s="23"/>
      <c r="CL93" s="27"/>
      <c r="CM93" s="118"/>
      <c r="CN93" s="23"/>
      <c r="CO93" s="27"/>
      <c r="CP93" s="118"/>
      <c r="CQ93" s="28"/>
      <c r="CR93" s="28"/>
      <c r="CS93" s="118"/>
      <c r="CT93" s="28"/>
      <c r="CU93" s="28"/>
      <c r="CV93" s="118"/>
      <c r="CW93" s="23"/>
      <c r="CX93" s="27"/>
      <c r="CY93" s="118"/>
      <c r="CZ93" s="28"/>
      <c r="DA93" s="28"/>
      <c r="DB93" s="118"/>
      <c r="DC93" s="23">
        <f>696957.5+705950.5</f>
        <v>1402908</v>
      </c>
      <c r="DD93" s="23">
        <v>1402908</v>
      </c>
      <c r="DE93" s="118"/>
      <c r="DF93" s="23"/>
      <c r="DG93" s="23"/>
      <c r="DH93" s="118"/>
      <c r="DI93" s="23"/>
      <c r="DJ93" s="27"/>
      <c r="DK93" s="118"/>
      <c r="DL93" s="27"/>
      <c r="DM93" s="27"/>
      <c r="DN93" s="140"/>
      <c r="DO93" s="27"/>
      <c r="DP93" s="27"/>
      <c r="DQ93" s="132"/>
      <c r="DR93" s="23"/>
      <c r="DS93" s="23"/>
      <c r="DT93" s="118"/>
      <c r="DU93" s="23"/>
      <c r="DV93" s="27"/>
      <c r="DW93" s="118"/>
      <c r="DX93" s="23"/>
      <c r="DY93" s="27"/>
      <c r="DZ93" s="118"/>
      <c r="EA93" s="23"/>
      <c r="EB93" s="23"/>
      <c r="EC93" s="115"/>
      <c r="ED93" s="23"/>
      <c r="EE93" s="23"/>
      <c r="EF93" s="118"/>
      <c r="EG93" s="23"/>
      <c r="EH93" s="23"/>
      <c r="EI93" s="118"/>
      <c r="EJ93" s="23"/>
      <c r="EK93" s="27"/>
      <c r="EL93" s="118"/>
      <c r="EM93" s="27">
        <v>107526.88</v>
      </c>
      <c r="EN93" s="27">
        <v>107526.88</v>
      </c>
      <c r="EO93" s="118"/>
      <c r="EP93" s="23"/>
      <c r="EQ93" s="27"/>
      <c r="ER93" s="115"/>
      <c r="ES93" s="28"/>
      <c r="ET93" s="28"/>
      <c r="EU93" s="118"/>
      <c r="EV93" s="27"/>
      <c r="EW93" s="27"/>
      <c r="EX93" s="118"/>
      <c r="EY93" s="23">
        <v>300000</v>
      </c>
      <c r="EZ93" s="23">
        <v>300000</v>
      </c>
      <c r="FA93" s="118"/>
      <c r="FB93" s="23">
        <v>1249962</v>
      </c>
      <c r="FC93" s="27">
        <v>937470</v>
      </c>
      <c r="FD93" s="118"/>
      <c r="FE93" s="23"/>
      <c r="FF93" s="23"/>
      <c r="FG93" s="115"/>
      <c r="FH93" s="23"/>
      <c r="FI93" s="23"/>
      <c r="FJ93" s="118"/>
      <c r="FK93" s="23"/>
      <c r="FL93" s="23"/>
      <c r="FM93" s="115"/>
      <c r="FN93" s="31"/>
      <c r="FO93" s="31"/>
      <c r="FP93" s="118"/>
      <c r="FQ93" s="23"/>
      <c r="FR93" s="23"/>
      <c r="FS93" s="115"/>
      <c r="FT93" s="23"/>
      <c r="FU93" s="23"/>
      <c r="FV93" s="115"/>
      <c r="FW93" s="23">
        <v>300000</v>
      </c>
      <c r="FX93" s="23">
        <v>300000</v>
      </c>
      <c r="FY93" s="115"/>
      <c r="FZ93" s="27"/>
      <c r="GA93" s="27"/>
      <c r="GB93" s="115"/>
      <c r="GC93" s="31"/>
      <c r="GD93" s="31"/>
      <c r="GE93" s="118"/>
      <c r="GF93" s="35"/>
      <c r="GG93" s="34"/>
      <c r="GH93" s="115"/>
      <c r="GI93" s="23"/>
      <c r="GJ93" s="23"/>
      <c r="GK93" s="115"/>
      <c r="GL93" s="31"/>
      <c r="GM93" s="31"/>
      <c r="GN93" s="118"/>
      <c r="GO93" s="23"/>
      <c r="GP93" s="23"/>
      <c r="GQ93" s="115"/>
      <c r="GR93" s="23"/>
      <c r="GS93" s="27"/>
      <c r="GT93" s="115"/>
      <c r="GU93" s="23"/>
      <c r="GV93" s="23"/>
      <c r="GW93" s="118"/>
      <c r="GX93" s="31"/>
      <c r="GY93" s="31"/>
      <c r="GZ93" s="118"/>
      <c r="HA93" s="23"/>
      <c r="HB93" s="27"/>
      <c r="HC93" s="137"/>
      <c r="HD93" s="33"/>
      <c r="HE93" s="33"/>
      <c r="HF93" s="121"/>
      <c r="HG93" s="32"/>
      <c r="HH93" s="32"/>
      <c r="HI93" s="118"/>
      <c r="HJ93" s="28"/>
      <c r="HK93" s="28"/>
      <c r="HL93" s="118"/>
      <c r="HM93" s="23"/>
      <c r="HN93" s="23"/>
      <c r="HO93" s="118"/>
      <c r="HP93" s="23"/>
      <c r="HQ93" s="23"/>
      <c r="HR93" s="115"/>
      <c r="HS93" s="23"/>
      <c r="HT93" s="23"/>
      <c r="HU93" s="118"/>
      <c r="HV93" s="31"/>
      <c r="HW93" s="31"/>
      <c r="HX93" s="118"/>
      <c r="HY93" s="31"/>
      <c r="HZ93" s="31"/>
      <c r="IA93" s="118"/>
      <c r="IB93" s="23"/>
      <c r="IC93" s="27"/>
      <c r="ID93" s="132"/>
      <c r="IE93" s="23"/>
      <c r="IF93" s="27"/>
      <c r="IG93" s="134"/>
      <c r="IH93" s="23"/>
      <c r="II93" s="23"/>
      <c r="IJ93" s="132"/>
      <c r="IK93" s="30">
        <f t="shared" si="26"/>
        <v>115400</v>
      </c>
      <c r="IL93" s="30">
        <f t="shared" si="27"/>
        <v>74925.509999999995</v>
      </c>
      <c r="IM93" s="23"/>
      <c r="IN93" s="23"/>
      <c r="IO93" s="115"/>
      <c r="IP93" s="23"/>
      <c r="IQ93" s="27"/>
      <c r="IR93" s="115"/>
      <c r="IS93" s="23"/>
      <c r="IT93" s="27"/>
      <c r="IU93" s="115"/>
      <c r="IV93" s="23"/>
      <c r="IW93" s="23"/>
      <c r="IX93" s="115"/>
      <c r="IY93" s="23"/>
      <c r="IZ93" s="23"/>
      <c r="JA93" s="115"/>
      <c r="JB93" s="23"/>
      <c r="JC93" s="23"/>
      <c r="JD93" s="115"/>
      <c r="JE93" s="23"/>
      <c r="JF93" s="23"/>
      <c r="JG93" s="115"/>
      <c r="JH93" s="23"/>
      <c r="JI93" s="27"/>
      <c r="JJ93" s="115"/>
      <c r="JK93" s="23"/>
      <c r="JL93" s="23"/>
      <c r="JM93" s="115"/>
      <c r="JN93" s="23"/>
      <c r="JO93" s="23"/>
      <c r="JP93" s="115"/>
      <c r="JQ93" s="23"/>
      <c r="JR93" s="23"/>
      <c r="JS93" s="115"/>
      <c r="JT93" s="23"/>
      <c r="JU93" s="23"/>
      <c r="JV93" s="115"/>
      <c r="JW93" s="23"/>
      <c r="JX93" s="23"/>
      <c r="JY93" s="115"/>
      <c r="JZ93" s="23"/>
      <c r="KA93" s="27"/>
      <c r="KB93" s="115"/>
      <c r="KC93" s="23">
        <v>115400</v>
      </c>
      <c r="KD93" s="23">
        <v>74925.509999999995</v>
      </c>
      <c r="KE93" s="115"/>
      <c r="KF93" s="23"/>
      <c r="KG93" s="23"/>
      <c r="KH93" s="115"/>
      <c r="KI93" s="29">
        <f t="shared" si="28"/>
        <v>0</v>
      </c>
      <c r="KJ93" s="29">
        <f t="shared" si="29"/>
        <v>0</v>
      </c>
      <c r="KK93" s="27"/>
      <c r="KL93" s="27"/>
      <c r="KM93" s="121"/>
      <c r="KN93" s="27"/>
      <c r="KO93" s="27"/>
      <c r="KP93" s="115"/>
      <c r="KQ93" s="28"/>
      <c r="KR93" s="28"/>
      <c r="KS93" s="118"/>
      <c r="KT93" s="27"/>
      <c r="KU93" s="27"/>
      <c r="KV93" s="121"/>
      <c r="KW93" s="26"/>
      <c r="KX93" s="26"/>
      <c r="KY93" s="121"/>
      <c r="KZ93" s="24"/>
      <c r="LA93" s="24"/>
      <c r="LB93" s="121"/>
      <c r="LC93" s="24"/>
      <c r="LD93" s="24"/>
      <c r="LE93" s="121"/>
      <c r="LF93" s="23"/>
      <c r="LG93" s="27"/>
      <c r="LH93" s="118"/>
      <c r="LI93" s="23"/>
      <c r="LJ93" s="27"/>
      <c r="LK93" s="121"/>
      <c r="LL93" s="25"/>
      <c r="LM93" s="25"/>
      <c r="LN93" s="121"/>
      <c r="LO93" s="27"/>
      <c r="LP93" s="27"/>
      <c r="LQ93" s="121"/>
      <c r="LR93" s="24"/>
      <c r="LS93" s="24"/>
      <c r="LT93" s="121"/>
      <c r="LU93" s="27"/>
      <c r="LV93" s="27"/>
      <c r="LW93" s="121"/>
      <c r="LX93" s="23"/>
      <c r="LY93" s="23"/>
      <c r="LZ93" s="130"/>
      <c r="MA93" s="9"/>
      <c r="MB93" s="9"/>
      <c r="MC93" s="9"/>
      <c r="MD93" s="7"/>
      <c r="ME93" s="7"/>
      <c r="MF93" s="9"/>
      <c r="MG93" s="9"/>
      <c r="MH93" s="9"/>
      <c r="MI93" s="9"/>
      <c r="MJ93" s="9"/>
      <c r="MK93" s="9"/>
      <c r="ML93" s="9"/>
      <c r="MM93" s="9"/>
      <c r="MN93" s="7"/>
      <c r="MO93" s="9"/>
      <c r="MP93" s="9"/>
      <c r="MQ93" s="9"/>
      <c r="MR93" s="7"/>
      <c r="MS93" s="9"/>
      <c r="MT93" s="7"/>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3"/>
      <c r="PY93" s="3"/>
      <c r="PZ93" s="3"/>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row>
    <row r="94" spans="1:743" x14ac:dyDescent="0.25">
      <c r="A94" s="45" t="s">
        <v>59</v>
      </c>
      <c r="B94" s="29">
        <f t="shared" si="20"/>
        <v>386460887.17999995</v>
      </c>
      <c r="C94" s="29">
        <f t="shared" si="21"/>
        <v>275279983.13</v>
      </c>
      <c r="D94" s="21">
        <f t="shared" si="22"/>
        <v>139887906.69999999</v>
      </c>
      <c r="E94" s="21">
        <f t="shared" si="23"/>
        <v>106089069.7</v>
      </c>
      <c r="F94" s="23">
        <v>103692300</v>
      </c>
      <c r="G94" s="40">
        <v>77769225</v>
      </c>
      <c r="H94" s="118"/>
      <c r="I94" s="23">
        <f>4692547
+31503059.7</f>
        <v>36195606.700000003</v>
      </c>
      <c r="J94" s="39">
        <v>28319844.699999999</v>
      </c>
      <c r="K94" s="118"/>
      <c r="L94" s="39"/>
      <c r="M94" s="39"/>
      <c r="N94" s="147"/>
      <c r="O94" s="29">
        <f t="shared" si="24"/>
        <v>51626532.190000005</v>
      </c>
      <c r="P94" s="29">
        <f t="shared" si="25"/>
        <v>43652226.379999995</v>
      </c>
      <c r="Q94" s="23"/>
      <c r="R94" s="23"/>
      <c r="S94" s="118"/>
      <c r="T94" s="23">
        <v>2502919.2000000002</v>
      </c>
      <c r="U94" s="23">
        <v>2502919.2000000002</v>
      </c>
      <c r="V94" s="118"/>
      <c r="W94" s="23">
        <v>246249.68</v>
      </c>
      <c r="X94" s="23">
        <v>246249.68</v>
      </c>
      <c r="Y94" s="118"/>
      <c r="Z94" s="23"/>
      <c r="AA94" s="23"/>
      <c r="AB94" s="118"/>
      <c r="AC94" s="28"/>
      <c r="AD94" s="28"/>
      <c r="AE94" s="121"/>
      <c r="AF94" s="23">
        <v>625715.44999999995</v>
      </c>
      <c r="AG94" s="23">
        <v>469200</v>
      </c>
      <c r="AH94" s="118"/>
      <c r="AI94" s="23">
        <v>2316753</v>
      </c>
      <c r="AJ94" s="23">
        <v>1737565</v>
      </c>
      <c r="AK94" s="118"/>
      <c r="AL94" s="23">
        <v>725273.23</v>
      </c>
      <c r="AM94" s="23">
        <v>543954.92000000004</v>
      </c>
      <c r="AN94" s="118"/>
      <c r="AO94" s="23">
        <v>2860000</v>
      </c>
      <c r="AP94" s="27">
        <v>2592544.88</v>
      </c>
      <c r="AQ94" s="118"/>
      <c r="AR94" s="28"/>
      <c r="AS94" s="28"/>
      <c r="AT94" s="118"/>
      <c r="AU94" s="28">
        <v>11135294</v>
      </c>
      <c r="AV94" s="28">
        <v>11135294</v>
      </c>
      <c r="AW94" s="118"/>
      <c r="AX94" s="28"/>
      <c r="AY94" s="28"/>
      <c r="AZ94" s="118"/>
      <c r="BA94" s="59">
        <v>12000000</v>
      </c>
      <c r="BB94" s="23">
        <v>11053857.550000001</v>
      </c>
      <c r="BC94" s="118"/>
      <c r="BD94" s="23">
        <v>11513683.1</v>
      </c>
      <c r="BE94" s="23">
        <v>5864988.7800000003</v>
      </c>
      <c r="BF94" s="118"/>
      <c r="BG94" s="23">
        <v>708750</v>
      </c>
      <c r="BH94" s="23">
        <v>708749.91</v>
      </c>
      <c r="BI94" s="118"/>
      <c r="BJ94" s="38"/>
      <c r="BK94" s="23"/>
      <c r="BL94" s="118"/>
      <c r="BM94" s="23"/>
      <c r="BN94" s="27"/>
      <c r="BO94" s="118"/>
      <c r="BP94" s="23"/>
      <c r="BQ94" s="27"/>
      <c r="BR94" s="118"/>
      <c r="BS94" s="23"/>
      <c r="BT94" s="27"/>
      <c r="BU94" s="118"/>
      <c r="BV94" s="23"/>
      <c r="BW94" s="23"/>
      <c r="BX94" s="118"/>
      <c r="BY94" s="23">
        <v>6430432.75</v>
      </c>
      <c r="BZ94" s="27">
        <v>6367536.3600000003</v>
      </c>
      <c r="CA94" s="118"/>
      <c r="CB94" s="31"/>
      <c r="CC94" s="31"/>
      <c r="CD94" s="118"/>
      <c r="CE94" s="23"/>
      <c r="CF94" s="23"/>
      <c r="CG94" s="118"/>
      <c r="CH94" s="28"/>
      <c r="CI94" s="28"/>
      <c r="CJ94" s="118"/>
      <c r="CK94" s="23">
        <v>11484.17</v>
      </c>
      <c r="CL94" s="27">
        <v>0</v>
      </c>
      <c r="CM94" s="118"/>
      <c r="CN94" s="23"/>
      <c r="CO94" s="27"/>
      <c r="CP94" s="118"/>
      <c r="CQ94" s="28"/>
      <c r="CR94" s="28"/>
      <c r="CS94" s="118"/>
      <c r="CT94" s="28"/>
      <c r="CU94" s="28"/>
      <c r="CV94" s="118"/>
      <c r="CW94" s="23"/>
      <c r="CX94" s="27"/>
      <c r="CY94" s="118"/>
      <c r="CZ94" s="28"/>
      <c r="DA94" s="28"/>
      <c r="DB94" s="118"/>
      <c r="DC94" s="23"/>
      <c r="DD94" s="23"/>
      <c r="DE94" s="118"/>
      <c r="DF94" s="23"/>
      <c r="DG94" s="23"/>
      <c r="DH94" s="118"/>
      <c r="DI94" s="23"/>
      <c r="DJ94" s="27"/>
      <c r="DK94" s="118"/>
      <c r="DL94" s="27"/>
      <c r="DM94" s="27"/>
      <c r="DN94" s="140"/>
      <c r="DO94" s="59">
        <f>35432.31+62462.64+58148.87+74670.46</f>
        <v>230714.28000000003</v>
      </c>
      <c r="DP94" s="27">
        <v>110102.77</v>
      </c>
      <c r="DQ94" s="132"/>
      <c r="DR94" s="23"/>
      <c r="DS94" s="23"/>
      <c r="DT94" s="118"/>
      <c r="DU94" s="23"/>
      <c r="DV94" s="27"/>
      <c r="DW94" s="118"/>
      <c r="DX94" s="23"/>
      <c r="DY94" s="27"/>
      <c r="DZ94" s="118"/>
      <c r="EA94" s="23"/>
      <c r="EB94" s="23"/>
      <c r="EC94" s="115"/>
      <c r="ED94" s="23"/>
      <c r="EE94" s="23"/>
      <c r="EF94" s="118"/>
      <c r="EG94" s="23"/>
      <c r="EH94" s="23"/>
      <c r="EI94" s="118"/>
      <c r="EJ94" s="23"/>
      <c r="EK94" s="27"/>
      <c r="EL94" s="118"/>
      <c r="EM94" s="27"/>
      <c r="EN94" s="27"/>
      <c r="EO94" s="118"/>
      <c r="EP94" s="23"/>
      <c r="EQ94" s="27"/>
      <c r="ER94" s="115"/>
      <c r="ES94" s="28"/>
      <c r="ET94" s="28"/>
      <c r="EU94" s="118"/>
      <c r="EV94" s="27"/>
      <c r="EW94" s="27"/>
      <c r="EX94" s="118"/>
      <c r="EY94" s="23"/>
      <c r="EZ94" s="23"/>
      <c r="FA94" s="118"/>
      <c r="FB94" s="23"/>
      <c r="FC94" s="27"/>
      <c r="FD94" s="118"/>
      <c r="FE94" s="23"/>
      <c r="FF94" s="23"/>
      <c r="FG94" s="115"/>
      <c r="FH94" s="23">
        <f>219282.91+99980.42</f>
        <v>319263.33</v>
      </c>
      <c r="FI94" s="23">
        <v>319263.33</v>
      </c>
      <c r="FJ94" s="118"/>
      <c r="FK94" s="23"/>
      <c r="FL94" s="23"/>
      <c r="FM94" s="115"/>
      <c r="FN94" s="31"/>
      <c r="FO94" s="31"/>
      <c r="FP94" s="118"/>
      <c r="FQ94" s="23"/>
      <c r="FR94" s="23"/>
      <c r="FS94" s="115"/>
      <c r="FT94" s="23"/>
      <c r="FU94" s="23"/>
      <c r="FV94" s="115"/>
      <c r="FW94" s="23"/>
      <c r="FX94" s="23"/>
      <c r="FY94" s="115"/>
      <c r="FZ94" s="27"/>
      <c r="GA94" s="27"/>
      <c r="GB94" s="115"/>
      <c r="GC94" s="31"/>
      <c r="GD94" s="31"/>
      <c r="GE94" s="118"/>
      <c r="GF94" s="35"/>
      <c r="GG94" s="34"/>
      <c r="GH94" s="115"/>
      <c r="GI94" s="23"/>
      <c r="GJ94" s="23"/>
      <c r="GK94" s="115"/>
      <c r="GL94" s="31"/>
      <c r="GM94" s="31"/>
      <c r="GN94" s="118"/>
      <c r="GO94" s="23"/>
      <c r="GP94" s="23"/>
      <c r="GQ94" s="115"/>
      <c r="GR94" s="23"/>
      <c r="GS94" s="27"/>
      <c r="GT94" s="115"/>
      <c r="GU94" s="23"/>
      <c r="GV94" s="23"/>
      <c r="GW94" s="118"/>
      <c r="GX94" s="31"/>
      <c r="GY94" s="31"/>
      <c r="GZ94" s="118"/>
      <c r="HA94" s="23"/>
      <c r="HB94" s="27"/>
      <c r="HC94" s="137"/>
      <c r="HD94" s="33"/>
      <c r="HE94" s="33"/>
      <c r="HF94" s="121"/>
      <c r="HG94" s="32"/>
      <c r="HH94" s="32"/>
      <c r="HI94" s="118"/>
      <c r="HJ94" s="28"/>
      <c r="HK94" s="28"/>
      <c r="HL94" s="118"/>
      <c r="HM94" s="23"/>
      <c r="HN94" s="23"/>
      <c r="HO94" s="118"/>
      <c r="HP94" s="23"/>
      <c r="HQ94" s="23"/>
      <c r="HR94" s="115"/>
      <c r="HS94" s="23"/>
      <c r="HT94" s="23"/>
      <c r="HU94" s="118"/>
      <c r="HV94" s="31"/>
      <c r="HW94" s="31"/>
      <c r="HX94" s="118"/>
      <c r="HY94" s="31"/>
      <c r="HZ94" s="31"/>
      <c r="IA94" s="118"/>
      <c r="IB94" s="23"/>
      <c r="IC94" s="27"/>
      <c r="ID94" s="132"/>
      <c r="IE94" s="23"/>
      <c r="IF94" s="27"/>
      <c r="IG94" s="134"/>
      <c r="IH94" s="23"/>
      <c r="II94" s="23"/>
      <c r="IJ94" s="132"/>
      <c r="IK94" s="30">
        <f t="shared" si="26"/>
        <v>147032772.19</v>
      </c>
      <c r="IL94" s="30">
        <f t="shared" si="27"/>
        <v>108964996.66999999</v>
      </c>
      <c r="IM94" s="23">
        <v>77084648.75</v>
      </c>
      <c r="IN94" s="23">
        <v>57500000</v>
      </c>
      <c r="IO94" s="115"/>
      <c r="IP94" s="23">
        <v>1562963.5</v>
      </c>
      <c r="IQ94" s="27">
        <v>1240000</v>
      </c>
      <c r="IR94" s="115"/>
      <c r="IS94" s="23">
        <v>62785958</v>
      </c>
      <c r="IT94" s="27">
        <v>46800000</v>
      </c>
      <c r="IU94" s="115"/>
      <c r="IV94" s="23"/>
      <c r="IW94" s="23"/>
      <c r="IX94" s="115"/>
      <c r="IY94" s="23">
        <v>581644.80000000005</v>
      </c>
      <c r="IZ94" s="23">
        <v>70282.080000000002</v>
      </c>
      <c r="JA94" s="115"/>
      <c r="JB94" s="23">
        <v>42891</v>
      </c>
      <c r="JC94" s="23">
        <v>21500</v>
      </c>
      <c r="JD94" s="115"/>
      <c r="JE94" s="23">
        <v>572549</v>
      </c>
      <c r="JF94" s="23">
        <v>441224</v>
      </c>
      <c r="JG94" s="115"/>
      <c r="JH94" s="23">
        <v>1793443.73</v>
      </c>
      <c r="JI94" s="27">
        <v>607448.99</v>
      </c>
      <c r="JJ94" s="115"/>
      <c r="JK94" s="23">
        <v>1809341.6</v>
      </c>
      <c r="JL94" s="23">
        <v>1809341.6</v>
      </c>
      <c r="JM94" s="115"/>
      <c r="JN94" s="23">
        <v>56700</v>
      </c>
      <c r="JO94" s="23">
        <v>56700</v>
      </c>
      <c r="JP94" s="115"/>
      <c r="JQ94" s="23">
        <v>11357</v>
      </c>
      <c r="JR94" s="23">
        <v>0</v>
      </c>
      <c r="JS94" s="115"/>
      <c r="JT94" s="23">
        <v>555869.91</v>
      </c>
      <c r="JU94" s="23">
        <v>418500</v>
      </c>
      <c r="JV94" s="115"/>
      <c r="JW94" s="23">
        <v>175404.9</v>
      </c>
      <c r="JX94" s="23">
        <v>0</v>
      </c>
      <c r="JY94" s="115"/>
      <c r="JZ94" s="23"/>
      <c r="KA94" s="27"/>
      <c r="KB94" s="115"/>
      <c r="KC94" s="23"/>
      <c r="KD94" s="23"/>
      <c r="KE94" s="115"/>
      <c r="KF94" s="23"/>
      <c r="KG94" s="23"/>
      <c r="KH94" s="115"/>
      <c r="KI94" s="29">
        <f t="shared" si="28"/>
        <v>47913676.099999994</v>
      </c>
      <c r="KJ94" s="29">
        <f t="shared" si="29"/>
        <v>16573690.380000001</v>
      </c>
      <c r="KK94" s="27">
        <v>213533.43</v>
      </c>
      <c r="KL94" s="27">
        <v>53383.360000000001</v>
      </c>
      <c r="KM94" s="121"/>
      <c r="KN94" s="27">
        <v>7343280</v>
      </c>
      <c r="KO94" s="27">
        <v>5199456.2</v>
      </c>
      <c r="KP94" s="115"/>
      <c r="KQ94" s="28">
        <v>1217822.6299999999</v>
      </c>
      <c r="KR94" s="28">
        <v>70391.91</v>
      </c>
      <c r="KS94" s="118"/>
      <c r="KT94" s="27"/>
      <c r="KU94" s="27"/>
      <c r="KV94" s="121"/>
      <c r="KW94" s="26"/>
      <c r="KX94" s="26"/>
      <c r="KY94" s="121"/>
      <c r="KZ94" s="24"/>
      <c r="LA94" s="24"/>
      <c r="LB94" s="121"/>
      <c r="LC94" s="24"/>
      <c r="LD94" s="24"/>
      <c r="LE94" s="121"/>
      <c r="LF94" s="23"/>
      <c r="LG94" s="27"/>
      <c r="LH94" s="118"/>
      <c r="LI94" s="23">
        <v>39139040.039999999</v>
      </c>
      <c r="LJ94" s="27">
        <v>11250458.91</v>
      </c>
      <c r="LK94" s="121"/>
      <c r="LL94" s="25"/>
      <c r="LM94" s="25"/>
      <c r="LN94" s="121"/>
      <c r="LO94" s="27"/>
      <c r="LP94" s="27"/>
      <c r="LQ94" s="121"/>
      <c r="LR94" s="24"/>
      <c r="LS94" s="24"/>
      <c r="LT94" s="121"/>
      <c r="LU94" s="27"/>
      <c r="LV94" s="27"/>
      <c r="LW94" s="121"/>
      <c r="LX94" s="23"/>
      <c r="LY94" s="23"/>
      <c r="LZ94" s="130"/>
      <c r="MA94" s="9"/>
      <c r="MB94" s="9"/>
      <c r="MC94" s="9"/>
      <c r="MD94" s="7"/>
      <c r="ME94" s="7"/>
      <c r="MF94" s="9"/>
      <c r="MG94" s="9"/>
      <c r="MH94" s="9"/>
      <c r="MI94" s="9"/>
      <c r="MJ94" s="9"/>
      <c r="MK94" s="9"/>
      <c r="ML94" s="9"/>
      <c r="MM94" s="9"/>
      <c r="MN94" s="7"/>
      <c r="MO94" s="9"/>
      <c r="MP94" s="9"/>
      <c r="MQ94" s="9"/>
      <c r="MR94" s="7"/>
      <c r="MS94" s="9"/>
      <c r="MT94" s="7"/>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3"/>
      <c r="PY94" s="3"/>
      <c r="PZ94" s="3"/>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row>
    <row r="95" spans="1:743" x14ac:dyDescent="0.25">
      <c r="A95" s="46" t="s">
        <v>58</v>
      </c>
      <c r="B95" s="29">
        <f t="shared" si="20"/>
        <v>95505974.060000002</v>
      </c>
      <c r="C95" s="29">
        <f t="shared" si="21"/>
        <v>58083296.729999997</v>
      </c>
      <c r="D95" s="21">
        <f t="shared" si="22"/>
        <v>25764413.609999999</v>
      </c>
      <c r="E95" s="21">
        <f t="shared" si="23"/>
        <v>24973310.609999999</v>
      </c>
      <c r="F95" s="23"/>
      <c r="G95" s="40"/>
      <c r="H95" s="118"/>
      <c r="I95" s="23">
        <v>3164413.61</v>
      </c>
      <c r="J95" s="49">
        <v>2373310.61</v>
      </c>
      <c r="K95" s="118"/>
      <c r="L95" s="49">
        <v>22600000</v>
      </c>
      <c r="M95" s="49">
        <v>22600000</v>
      </c>
      <c r="N95" s="147"/>
      <c r="O95" s="29">
        <f t="shared" si="24"/>
        <v>45908059.519999996</v>
      </c>
      <c r="P95" s="29">
        <f t="shared" si="25"/>
        <v>10512478.970000001</v>
      </c>
      <c r="Q95" s="23"/>
      <c r="R95" s="23"/>
      <c r="S95" s="118"/>
      <c r="T95" s="23"/>
      <c r="U95" s="23"/>
      <c r="V95" s="118"/>
      <c r="W95" s="23"/>
      <c r="X95" s="23"/>
      <c r="Y95" s="118"/>
      <c r="Z95" s="23"/>
      <c r="AA95" s="23"/>
      <c r="AB95" s="118"/>
      <c r="AC95" s="28"/>
      <c r="AD95" s="28"/>
      <c r="AE95" s="121"/>
      <c r="AF95" s="23"/>
      <c r="AG95" s="23"/>
      <c r="AH95" s="118"/>
      <c r="AI95" s="23"/>
      <c r="AJ95" s="23"/>
      <c r="AK95" s="118"/>
      <c r="AL95" s="23"/>
      <c r="AM95" s="23"/>
      <c r="AN95" s="118"/>
      <c r="AO95" s="23"/>
      <c r="AP95" s="27"/>
      <c r="AQ95" s="118"/>
      <c r="AR95" s="28"/>
      <c r="AS95" s="28"/>
      <c r="AT95" s="118"/>
      <c r="AU95" s="28"/>
      <c r="AV95" s="28"/>
      <c r="AW95" s="118"/>
      <c r="AX95" s="28"/>
      <c r="AY95" s="28"/>
      <c r="AZ95" s="118"/>
      <c r="BA95" s="23"/>
      <c r="BB95" s="23"/>
      <c r="BC95" s="118"/>
      <c r="BD95" s="23"/>
      <c r="BE95" s="23"/>
      <c r="BF95" s="118"/>
      <c r="BG95" s="23"/>
      <c r="BH95" s="23"/>
      <c r="BI95" s="118"/>
      <c r="BJ95" s="38"/>
      <c r="BK95" s="23"/>
      <c r="BL95" s="118"/>
      <c r="BM95" s="23"/>
      <c r="BN95" s="27"/>
      <c r="BO95" s="118"/>
      <c r="BP95" s="23"/>
      <c r="BQ95" s="27"/>
      <c r="BR95" s="118"/>
      <c r="BS95" s="23"/>
      <c r="BT95" s="27"/>
      <c r="BU95" s="118"/>
      <c r="BV95" s="23"/>
      <c r="BW95" s="23"/>
      <c r="BX95" s="118"/>
      <c r="BY95" s="23">
        <v>3522647.42</v>
      </c>
      <c r="BZ95" s="27">
        <v>1056650.6399999999</v>
      </c>
      <c r="CA95" s="118"/>
      <c r="CB95" s="31"/>
      <c r="CC95" s="31"/>
      <c r="CD95" s="118"/>
      <c r="CE95" s="23"/>
      <c r="CF95" s="23"/>
      <c r="CG95" s="118"/>
      <c r="CH95" s="28"/>
      <c r="CI95" s="28"/>
      <c r="CJ95" s="118"/>
      <c r="CK95" s="23"/>
      <c r="CL95" s="27"/>
      <c r="CM95" s="118"/>
      <c r="CN95" s="23">
        <v>2606686.75</v>
      </c>
      <c r="CO95" s="27">
        <v>613472.18000000005</v>
      </c>
      <c r="CP95" s="118"/>
      <c r="CQ95" s="28"/>
      <c r="CR95" s="28"/>
      <c r="CS95" s="118"/>
      <c r="CT95" s="28"/>
      <c r="CU95" s="28"/>
      <c r="CV95" s="118"/>
      <c r="CW95" s="23">
        <v>6896370.3300000001</v>
      </c>
      <c r="CX95" s="27">
        <v>6655766.1500000004</v>
      </c>
      <c r="CY95" s="118"/>
      <c r="CZ95" s="28"/>
      <c r="DA95" s="28"/>
      <c r="DB95" s="118"/>
      <c r="DC95" s="23"/>
      <c r="DD95" s="23"/>
      <c r="DE95" s="118"/>
      <c r="DF95" s="23"/>
      <c r="DG95" s="23"/>
      <c r="DH95" s="118"/>
      <c r="DI95" s="23"/>
      <c r="DJ95" s="27"/>
      <c r="DK95" s="118"/>
      <c r="DL95" s="27"/>
      <c r="DM95" s="27"/>
      <c r="DN95" s="140"/>
      <c r="DO95" s="27"/>
      <c r="DP95" s="27"/>
      <c r="DQ95" s="132"/>
      <c r="DR95" s="23"/>
      <c r="DS95" s="23"/>
      <c r="DT95" s="118"/>
      <c r="DU95" s="23"/>
      <c r="DV95" s="27"/>
      <c r="DW95" s="118"/>
      <c r="DX95" s="23"/>
      <c r="DY95" s="27"/>
      <c r="DZ95" s="118"/>
      <c r="EA95" s="23"/>
      <c r="EB95" s="23"/>
      <c r="EC95" s="115"/>
      <c r="ED95" s="23"/>
      <c r="EE95" s="23"/>
      <c r="EF95" s="118"/>
      <c r="EG95" s="23"/>
      <c r="EH95" s="23"/>
      <c r="EI95" s="118"/>
      <c r="EJ95" s="23"/>
      <c r="EK95" s="27"/>
      <c r="EL95" s="118"/>
      <c r="EM95" s="27"/>
      <c r="EN95" s="27"/>
      <c r="EO95" s="118"/>
      <c r="EP95" s="23"/>
      <c r="EQ95" s="27"/>
      <c r="ER95" s="115"/>
      <c r="ES95" s="28"/>
      <c r="ET95" s="28"/>
      <c r="EU95" s="118"/>
      <c r="EV95" s="27">
        <v>10153</v>
      </c>
      <c r="EW95" s="27">
        <v>10153</v>
      </c>
      <c r="EX95" s="118"/>
      <c r="EY95" s="23"/>
      <c r="EZ95" s="23"/>
      <c r="FA95" s="118"/>
      <c r="FB95" s="23">
        <v>2901916</v>
      </c>
      <c r="FC95" s="27">
        <v>2176437</v>
      </c>
      <c r="FD95" s="118"/>
      <c r="FE95" s="23"/>
      <c r="FF95" s="23"/>
      <c r="FG95" s="115"/>
      <c r="FH95" s="23"/>
      <c r="FI95" s="23"/>
      <c r="FJ95" s="118"/>
      <c r="FK95" s="23"/>
      <c r="FL95" s="23"/>
      <c r="FM95" s="115"/>
      <c r="FN95" s="31"/>
      <c r="FO95" s="31"/>
      <c r="FP95" s="118"/>
      <c r="FQ95" s="23"/>
      <c r="FR95" s="23"/>
      <c r="FS95" s="115"/>
      <c r="FT95" s="23"/>
      <c r="FU95" s="23"/>
      <c r="FV95" s="115"/>
      <c r="FW95" s="23"/>
      <c r="FX95" s="23"/>
      <c r="FY95" s="115"/>
      <c r="FZ95" s="27"/>
      <c r="GA95" s="27"/>
      <c r="GB95" s="115"/>
      <c r="GC95" s="31"/>
      <c r="GD95" s="31"/>
      <c r="GE95" s="118"/>
      <c r="GF95" s="35"/>
      <c r="GG95" s="34"/>
      <c r="GH95" s="115"/>
      <c r="GI95" s="23"/>
      <c r="GJ95" s="23"/>
      <c r="GK95" s="115"/>
      <c r="GL95" s="31"/>
      <c r="GM95" s="31"/>
      <c r="GN95" s="118"/>
      <c r="GO95" s="23"/>
      <c r="GP95" s="23"/>
      <c r="GQ95" s="115"/>
      <c r="GR95" s="23"/>
      <c r="GS95" s="27"/>
      <c r="GT95" s="115"/>
      <c r="GU95" s="23"/>
      <c r="GV95" s="23"/>
      <c r="GW95" s="118"/>
      <c r="GX95" s="31"/>
      <c r="GY95" s="31"/>
      <c r="GZ95" s="118"/>
      <c r="HA95" s="23"/>
      <c r="HB95" s="27"/>
      <c r="HC95" s="137"/>
      <c r="HD95" s="33"/>
      <c r="HE95" s="33"/>
      <c r="HF95" s="121"/>
      <c r="HG95" s="32"/>
      <c r="HH95" s="32"/>
      <c r="HI95" s="118"/>
      <c r="HJ95" s="28"/>
      <c r="HK95" s="28"/>
      <c r="HL95" s="118"/>
      <c r="HM95" s="23">
        <v>29970286.02</v>
      </c>
      <c r="HN95" s="23">
        <v>0</v>
      </c>
      <c r="HO95" s="118"/>
      <c r="HP95" s="23"/>
      <c r="HQ95" s="23"/>
      <c r="HR95" s="115"/>
      <c r="HS95" s="23"/>
      <c r="HT95" s="23"/>
      <c r="HU95" s="118"/>
      <c r="HV95" s="31"/>
      <c r="HW95" s="31"/>
      <c r="HX95" s="118"/>
      <c r="HY95" s="31"/>
      <c r="HZ95" s="31"/>
      <c r="IA95" s="118"/>
      <c r="IB95" s="42"/>
      <c r="IC95" s="27"/>
      <c r="ID95" s="132"/>
      <c r="IE95" s="23"/>
      <c r="IF95" s="27"/>
      <c r="IG95" s="134"/>
      <c r="IH95" s="23"/>
      <c r="II95" s="23"/>
      <c r="IJ95" s="132"/>
      <c r="IK95" s="30">
        <f t="shared" si="26"/>
        <v>288600</v>
      </c>
      <c r="IL95" s="30">
        <f t="shared" si="27"/>
        <v>204674.4</v>
      </c>
      <c r="IM95" s="23"/>
      <c r="IN95" s="23"/>
      <c r="IO95" s="115"/>
      <c r="IP95" s="23"/>
      <c r="IQ95" s="27"/>
      <c r="IR95" s="115"/>
      <c r="IS95" s="23"/>
      <c r="IT95" s="27"/>
      <c r="IU95" s="115"/>
      <c r="IV95" s="23"/>
      <c r="IW95" s="23"/>
      <c r="IX95" s="115"/>
      <c r="IY95" s="23"/>
      <c r="IZ95" s="23"/>
      <c r="JA95" s="115"/>
      <c r="JB95" s="23"/>
      <c r="JC95" s="23"/>
      <c r="JD95" s="115"/>
      <c r="JE95" s="23"/>
      <c r="JF95" s="23"/>
      <c r="JG95" s="115"/>
      <c r="JH95" s="23"/>
      <c r="JI95" s="27"/>
      <c r="JJ95" s="115"/>
      <c r="JK95" s="23"/>
      <c r="JL95" s="23"/>
      <c r="JM95" s="115"/>
      <c r="JN95" s="23"/>
      <c r="JO95" s="23"/>
      <c r="JP95" s="115"/>
      <c r="JQ95" s="23"/>
      <c r="JR95" s="23"/>
      <c r="JS95" s="115"/>
      <c r="JT95" s="23"/>
      <c r="JU95" s="23"/>
      <c r="JV95" s="115"/>
      <c r="JW95" s="23"/>
      <c r="JX95" s="23"/>
      <c r="JY95" s="115"/>
      <c r="JZ95" s="23"/>
      <c r="KA95" s="27"/>
      <c r="KB95" s="115"/>
      <c r="KC95" s="23">
        <v>288600</v>
      </c>
      <c r="KD95" s="23">
        <v>204674.4</v>
      </c>
      <c r="KE95" s="115"/>
      <c r="KF95" s="23"/>
      <c r="KG95" s="23"/>
      <c r="KH95" s="115"/>
      <c r="KI95" s="29">
        <f t="shared" si="28"/>
        <v>23544900.93</v>
      </c>
      <c r="KJ95" s="29">
        <f t="shared" si="29"/>
        <v>22392832.75</v>
      </c>
      <c r="KK95" s="27"/>
      <c r="KL95" s="27"/>
      <c r="KM95" s="121"/>
      <c r="KN95" s="27"/>
      <c r="KO95" s="27"/>
      <c r="KP95" s="115"/>
      <c r="KQ95" s="28"/>
      <c r="KR95" s="28"/>
      <c r="KS95" s="118"/>
      <c r="KT95" s="27"/>
      <c r="KU95" s="27"/>
      <c r="KV95" s="121"/>
      <c r="KW95" s="26"/>
      <c r="KX95" s="26"/>
      <c r="KY95" s="121"/>
      <c r="KZ95" s="24"/>
      <c r="LA95" s="24"/>
      <c r="LB95" s="121"/>
      <c r="LC95" s="24"/>
      <c r="LD95" s="24"/>
      <c r="LE95" s="121"/>
      <c r="LF95" s="23"/>
      <c r="LG95" s="27"/>
      <c r="LH95" s="118"/>
      <c r="LI95" s="23">
        <v>23544900.93</v>
      </c>
      <c r="LJ95" s="27">
        <v>22392832.75</v>
      </c>
      <c r="LK95" s="121"/>
      <c r="LL95" s="25"/>
      <c r="LM95" s="25"/>
      <c r="LN95" s="121"/>
      <c r="LO95" s="27"/>
      <c r="LP95" s="27"/>
      <c r="LQ95" s="121"/>
      <c r="LR95" s="24"/>
      <c r="LS95" s="24"/>
      <c r="LT95" s="121"/>
      <c r="LU95" s="27"/>
      <c r="LV95" s="27"/>
      <c r="LW95" s="121"/>
      <c r="LX95" s="23"/>
      <c r="LY95" s="23"/>
      <c r="LZ95" s="130"/>
      <c r="MA95" s="9"/>
      <c r="MB95" s="9"/>
      <c r="MC95" s="9"/>
      <c r="MD95" s="7"/>
      <c r="ME95" s="7"/>
      <c r="MF95" s="9"/>
      <c r="MG95" s="9"/>
      <c r="MH95" s="9"/>
      <c r="MI95" s="9"/>
      <c r="MJ95" s="9"/>
      <c r="MK95" s="9"/>
      <c r="ML95" s="9"/>
      <c r="MM95" s="9"/>
      <c r="MN95" s="7"/>
      <c r="MO95" s="9"/>
      <c r="MP95" s="9"/>
      <c r="MQ95" s="9"/>
      <c r="MR95" s="7"/>
      <c r="MS95" s="9"/>
      <c r="MT95" s="7"/>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3"/>
      <c r="PY95" s="3"/>
      <c r="PZ95" s="3"/>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row>
    <row r="96" spans="1:743" x14ac:dyDescent="0.25">
      <c r="A96" s="46" t="s">
        <v>57</v>
      </c>
      <c r="B96" s="29">
        <f t="shared" si="20"/>
        <v>98926744.569999993</v>
      </c>
      <c r="C96" s="29">
        <f t="shared" si="21"/>
        <v>86739951.569999993</v>
      </c>
      <c r="D96" s="21">
        <f t="shared" si="22"/>
        <v>26221440.66</v>
      </c>
      <c r="E96" s="21">
        <f t="shared" si="23"/>
        <v>19666083.66</v>
      </c>
      <c r="F96" s="23">
        <v>17240800</v>
      </c>
      <c r="G96" s="40">
        <v>12930601</v>
      </c>
      <c r="H96" s="118"/>
      <c r="I96" s="23">
        <v>8980640.6600000001</v>
      </c>
      <c r="J96" s="49">
        <v>6735482.6600000001</v>
      </c>
      <c r="K96" s="118"/>
      <c r="L96" s="49"/>
      <c r="M96" s="49"/>
      <c r="N96" s="147"/>
      <c r="O96" s="29">
        <f t="shared" si="24"/>
        <v>70290780.429999992</v>
      </c>
      <c r="P96" s="29">
        <f t="shared" si="25"/>
        <v>64995215.109999999</v>
      </c>
      <c r="Q96" s="23"/>
      <c r="R96" s="23"/>
      <c r="S96" s="118"/>
      <c r="T96" s="23"/>
      <c r="U96" s="23"/>
      <c r="V96" s="118"/>
      <c r="W96" s="23"/>
      <c r="X96" s="23"/>
      <c r="Y96" s="118"/>
      <c r="Z96" s="23"/>
      <c r="AA96" s="23"/>
      <c r="AB96" s="118"/>
      <c r="AC96" s="28"/>
      <c r="AD96" s="28"/>
      <c r="AE96" s="121"/>
      <c r="AF96" s="23"/>
      <c r="AG96" s="23"/>
      <c r="AH96" s="118"/>
      <c r="AI96" s="23"/>
      <c r="AJ96" s="23"/>
      <c r="AK96" s="118"/>
      <c r="AL96" s="23"/>
      <c r="AM96" s="23"/>
      <c r="AN96" s="118"/>
      <c r="AO96" s="23"/>
      <c r="AP96" s="27"/>
      <c r="AQ96" s="118"/>
      <c r="AR96" s="28"/>
      <c r="AS96" s="28"/>
      <c r="AT96" s="118"/>
      <c r="AU96" s="28"/>
      <c r="AV96" s="28"/>
      <c r="AW96" s="118"/>
      <c r="AX96" s="28"/>
      <c r="AY96" s="28"/>
      <c r="AZ96" s="118"/>
      <c r="BA96" s="23"/>
      <c r="BB96" s="23"/>
      <c r="BC96" s="118"/>
      <c r="BD96" s="23"/>
      <c r="BE96" s="23"/>
      <c r="BF96" s="118"/>
      <c r="BG96" s="23"/>
      <c r="BH96" s="23"/>
      <c r="BI96" s="118"/>
      <c r="BJ96" s="38"/>
      <c r="BK96" s="23"/>
      <c r="BL96" s="118"/>
      <c r="BM96" s="23"/>
      <c r="BN96" s="27"/>
      <c r="BO96" s="118"/>
      <c r="BP96" s="23">
        <v>1110661</v>
      </c>
      <c r="BQ96" s="27">
        <v>832995.75</v>
      </c>
      <c r="BR96" s="118"/>
      <c r="BS96" s="23"/>
      <c r="BT96" s="27"/>
      <c r="BU96" s="118"/>
      <c r="BV96" s="23"/>
      <c r="BW96" s="23"/>
      <c r="BX96" s="118"/>
      <c r="BY96" s="23">
        <v>19142706.559999999</v>
      </c>
      <c r="BZ96" s="27">
        <v>16550381.470000001</v>
      </c>
      <c r="CA96" s="118"/>
      <c r="CB96" s="31"/>
      <c r="CC96" s="31"/>
      <c r="CD96" s="118"/>
      <c r="CE96" s="23"/>
      <c r="CF96" s="23"/>
      <c r="CG96" s="118"/>
      <c r="CH96" s="28"/>
      <c r="CI96" s="28"/>
      <c r="CJ96" s="118"/>
      <c r="CK96" s="23"/>
      <c r="CL96" s="27"/>
      <c r="CM96" s="118"/>
      <c r="CN96" s="23"/>
      <c r="CO96" s="27"/>
      <c r="CP96" s="118"/>
      <c r="CQ96" s="28"/>
      <c r="CR96" s="28"/>
      <c r="CS96" s="118"/>
      <c r="CT96" s="28"/>
      <c r="CU96" s="28"/>
      <c r="CV96" s="118"/>
      <c r="CW96" s="23">
        <v>4848484.8499999996</v>
      </c>
      <c r="CX96" s="27">
        <v>4848484.8499999996</v>
      </c>
      <c r="CY96" s="118"/>
      <c r="CZ96" s="28"/>
      <c r="DA96" s="28"/>
      <c r="DB96" s="118"/>
      <c r="DC96" s="23">
        <f>893068.2+899889.31+578565+556791.83+851677.68</f>
        <v>3779992.02</v>
      </c>
      <c r="DD96" s="23">
        <v>3138224.04</v>
      </c>
      <c r="DE96" s="118"/>
      <c r="DF96" s="23"/>
      <c r="DG96" s="23"/>
      <c r="DH96" s="118"/>
      <c r="DI96" s="23"/>
      <c r="DJ96" s="27"/>
      <c r="DK96" s="118"/>
      <c r="DL96" s="27"/>
      <c r="DM96" s="27"/>
      <c r="DN96" s="140"/>
      <c r="DO96" s="27"/>
      <c r="DP96" s="27"/>
      <c r="DQ96" s="132"/>
      <c r="DR96" s="23"/>
      <c r="DS96" s="23"/>
      <c r="DT96" s="118"/>
      <c r="DU96" s="23">
        <v>34200000</v>
      </c>
      <c r="DV96" s="27">
        <v>34200000</v>
      </c>
      <c r="DW96" s="118"/>
      <c r="DX96" s="23"/>
      <c r="DY96" s="27"/>
      <c r="DZ96" s="118"/>
      <c r="EA96" s="23"/>
      <c r="EB96" s="23"/>
      <c r="EC96" s="115"/>
      <c r="ED96" s="23"/>
      <c r="EE96" s="23"/>
      <c r="EF96" s="118"/>
      <c r="EG96" s="23"/>
      <c r="EH96" s="23"/>
      <c r="EI96" s="118"/>
      <c r="EJ96" s="23"/>
      <c r="EK96" s="27"/>
      <c r="EL96" s="118"/>
      <c r="EM96" s="27"/>
      <c r="EN96" s="27"/>
      <c r="EO96" s="118"/>
      <c r="EP96" s="23"/>
      <c r="EQ96" s="27"/>
      <c r="ER96" s="115"/>
      <c r="ES96" s="28"/>
      <c r="ET96" s="28"/>
      <c r="EU96" s="118"/>
      <c r="EV96" s="27">
        <v>73705</v>
      </c>
      <c r="EW96" s="27">
        <v>73705</v>
      </c>
      <c r="EX96" s="118"/>
      <c r="EY96" s="47"/>
      <c r="EZ96" s="27"/>
      <c r="FA96" s="118"/>
      <c r="FB96" s="23">
        <v>7135231</v>
      </c>
      <c r="FC96" s="27">
        <v>5351424</v>
      </c>
      <c r="FD96" s="118"/>
      <c r="FE96" s="23"/>
      <c r="FF96" s="23"/>
      <c r="FG96" s="115"/>
      <c r="FH96" s="23"/>
      <c r="FI96" s="23"/>
      <c r="FJ96" s="118"/>
      <c r="FK96" s="23"/>
      <c r="FL96" s="23"/>
      <c r="FM96" s="115"/>
      <c r="FN96" s="31"/>
      <c r="FO96" s="31"/>
      <c r="FP96" s="118"/>
      <c r="FQ96" s="23"/>
      <c r="FR96" s="23"/>
      <c r="FS96" s="115"/>
      <c r="FT96" s="23"/>
      <c r="FU96" s="23"/>
      <c r="FV96" s="115"/>
      <c r="FW96" s="23"/>
      <c r="FX96" s="23"/>
      <c r="FY96" s="115"/>
      <c r="FZ96" s="27"/>
      <c r="GA96" s="27"/>
      <c r="GB96" s="115"/>
      <c r="GC96" s="31"/>
      <c r="GD96" s="31"/>
      <c r="GE96" s="118"/>
      <c r="GF96" s="35"/>
      <c r="GG96" s="34"/>
      <c r="GH96" s="115"/>
      <c r="GI96" s="23"/>
      <c r="GJ96" s="23"/>
      <c r="GK96" s="115"/>
      <c r="GL96" s="31"/>
      <c r="GM96" s="31"/>
      <c r="GN96" s="118"/>
      <c r="GO96" s="23"/>
      <c r="GP96" s="23"/>
      <c r="GQ96" s="115"/>
      <c r="GR96" s="23"/>
      <c r="GS96" s="27"/>
      <c r="GT96" s="115"/>
      <c r="GU96" s="23"/>
      <c r="GV96" s="23"/>
      <c r="GW96" s="118"/>
      <c r="GX96" s="31"/>
      <c r="GY96" s="31"/>
      <c r="GZ96" s="118"/>
      <c r="HA96" s="23"/>
      <c r="HB96" s="27"/>
      <c r="HC96" s="137"/>
      <c r="HD96" s="33"/>
      <c r="HE96" s="33"/>
      <c r="HF96" s="121"/>
      <c r="HG96" s="32"/>
      <c r="HH96" s="32"/>
      <c r="HI96" s="118"/>
      <c r="HJ96" s="28"/>
      <c r="HK96" s="28"/>
      <c r="HL96" s="118"/>
      <c r="HM96" s="23"/>
      <c r="HN96" s="23"/>
      <c r="HO96" s="118"/>
      <c r="HP96" s="23"/>
      <c r="HQ96" s="23"/>
      <c r="HR96" s="115"/>
      <c r="HS96" s="23"/>
      <c r="HT96" s="23"/>
      <c r="HU96" s="118"/>
      <c r="HV96" s="31"/>
      <c r="HW96" s="31"/>
      <c r="HX96" s="118"/>
      <c r="HY96" s="31"/>
      <c r="HZ96" s="31"/>
      <c r="IA96" s="118"/>
      <c r="IB96" s="58"/>
      <c r="IC96" s="27"/>
      <c r="ID96" s="132"/>
      <c r="IE96" s="23"/>
      <c r="IF96" s="27"/>
      <c r="IG96" s="134"/>
      <c r="IH96" s="23"/>
      <c r="II96" s="23"/>
      <c r="IJ96" s="132"/>
      <c r="IK96" s="30">
        <f t="shared" si="26"/>
        <v>865900</v>
      </c>
      <c r="IL96" s="30">
        <f t="shared" si="27"/>
        <v>582275.75</v>
      </c>
      <c r="IM96" s="23"/>
      <c r="IN96" s="23"/>
      <c r="IO96" s="115"/>
      <c r="IP96" s="23"/>
      <c r="IQ96" s="27"/>
      <c r="IR96" s="115"/>
      <c r="IS96" s="23"/>
      <c r="IT96" s="27"/>
      <c r="IU96" s="115"/>
      <c r="IV96" s="23"/>
      <c r="IW96" s="23"/>
      <c r="IX96" s="115"/>
      <c r="IY96" s="23"/>
      <c r="IZ96" s="23"/>
      <c r="JA96" s="115"/>
      <c r="JB96" s="23"/>
      <c r="JC96" s="23"/>
      <c r="JD96" s="115"/>
      <c r="JE96" s="23"/>
      <c r="JF96" s="23"/>
      <c r="JG96" s="115"/>
      <c r="JH96" s="23"/>
      <c r="JI96" s="27"/>
      <c r="JJ96" s="115"/>
      <c r="JK96" s="23"/>
      <c r="JL96" s="23"/>
      <c r="JM96" s="115"/>
      <c r="JN96" s="23"/>
      <c r="JO96" s="23"/>
      <c r="JP96" s="115"/>
      <c r="JQ96" s="23"/>
      <c r="JR96" s="23"/>
      <c r="JS96" s="115"/>
      <c r="JT96" s="23"/>
      <c r="JU96" s="23"/>
      <c r="JV96" s="115"/>
      <c r="JW96" s="23"/>
      <c r="JX96" s="23"/>
      <c r="JY96" s="115"/>
      <c r="JZ96" s="23"/>
      <c r="KA96" s="27"/>
      <c r="KB96" s="115"/>
      <c r="KC96" s="23">
        <v>865900</v>
      </c>
      <c r="KD96" s="23">
        <v>582275.75</v>
      </c>
      <c r="KE96" s="115"/>
      <c r="KF96" s="23"/>
      <c r="KG96" s="23"/>
      <c r="KH96" s="115"/>
      <c r="KI96" s="29">
        <f t="shared" si="28"/>
        <v>1548623.48</v>
      </c>
      <c r="KJ96" s="29">
        <f t="shared" si="29"/>
        <v>1496377.05</v>
      </c>
      <c r="KK96" s="27"/>
      <c r="KL96" s="27"/>
      <c r="KM96" s="121"/>
      <c r="KN96" s="27"/>
      <c r="KO96" s="27"/>
      <c r="KP96" s="115"/>
      <c r="KQ96" s="28"/>
      <c r="KR96" s="28"/>
      <c r="KS96" s="118"/>
      <c r="KT96" s="27"/>
      <c r="KU96" s="27"/>
      <c r="KV96" s="121"/>
      <c r="KW96" s="26"/>
      <c r="KX96" s="26"/>
      <c r="KY96" s="121"/>
      <c r="KZ96" s="24"/>
      <c r="LA96" s="24"/>
      <c r="LB96" s="121"/>
      <c r="LC96" s="24"/>
      <c r="LD96" s="24"/>
      <c r="LE96" s="121"/>
      <c r="LF96" s="23"/>
      <c r="LG96" s="27"/>
      <c r="LH96" s="118"/>
      <c r="LI96" s="23">
        <v>1548623.48</v>
      </c>
      <c r="LJ96" s="27">
        <v>1496377.05</v>
      </c>
      <c r="LK96" s="121"/>
      <c r="LL96" s="25"/>
      <c r="LM96" s="25"/>
      <c r="LN96" s="121"/>
      <c r="LO96" s="27"/>
      <c r="LP96" s="27"/>
      <c r="LQ96" s="121"/>
      <c r="LR96" s="24"/>
      <c r="LS96" s="24"/>
      <c r="LT96" s="121"/>
      <c r="LU96" s="27"/>
      <c r="LV96" s="27"/>
      <c r="LW96" s="121"/>
      <c r="LX96" s="23"/>
      <c r="LY96" s="23"/>
      <c r="LZ96" s="130"/>
      <c r="MA96" s="9"/>
      <c r="MB96" s="9"/>
      <c r="MC96" s="9"/>
      <c r="MD96" s="7"/>
      <c r="ME96" s="7"/>
      <c r="MF96" s="9"/>
      <c r="MG96" s="9"/>
      <c r="MH96" s="9"/>
      <c r="MI96" s="9"/>
      <c r="MJ96" s="9"/>
      <c r="MK96" s="9"/>
      <c r="ML96" s="9"/>
      <c r="MM96" s="9"/>
      <c r="MN96" s="7"/>
      <c r="MO96" s="9"/>
      <c r="MP96" s="9"/>
      <c r="MQ96" s="9"/>
      <c r="MR96" s="7"/>
      <c r="MS96" s="9"/>
      <c r="MT96" s="7"/>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3"/>
      <c r="PY96" s="3"/>
      <c r="PZ96" s="3"/>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row>
    <row r="97" spans="1:743" x14ac:dyDescent="0.25">
      <c r="A97" s="46" t="s">
        <v>56</v>
      </c>
      <c r="B97" s="29">
        <f t="shared" si="20"/>
        <v>13361901.18</v>
      </c>
      <c r="C97" s="29">
        <f t="shared" si="21"/>
        <v>9737453.370000001</v>
      </c>
      <c r="D97" s="21">
        <f t="shared" si="22"/>
        <v>11411275.17</v>
      </c>
      <c r="E97" s="21">
        <f t="shared" si="23"/>
        <v>8558458.1699999999</v>
      </c>
      <c r="F97" s="23">
        <v>10637200</v>
      </c>
      <c r="G97" s="40">
        <v>7977901</v>
      </c>
      <c r="H97" s="118"/>
      <c r="I97" s="23">
        <v>774075.17</v>
      </c>
      <c r="J97" s="49">
        <v>580557.17000000004</v>
      </c>
      <c r="K97" s="118"/>
      <c r="L97" s="49"/>
      <c r="M97" s="49"/>
      <c r="N97" s="147"/>
      <c r="O97" s="29">
        <f t="shared" si="24"/>
        <v>1662026.01</v>
      </c>
      <c r="P97" s="29">
        <f t="shared" si="25"/>
        <v>986257.14</v>
      </c>
      <c r="Q97" s="23"/>
      <c r="R97" s="23"/>
      <c r="S97" s="118"/>
      <c r="T97" s="23"/>
      <c r="U97" s="23"/>
      <c r="V97" s="118"/>
      <c r="W97" s="23"/>
      <c r="X97" s="23"/>
      <c r="Y97" s="118"/>
      <c r="Z97" s="23"/>
      <c r="AA97" s="23"/>
      <c r="AB97" s="118"/>
      <c r="AC97" s="28"/>
      <c r="AD97" s="28"/>
      <c r="AE97" s="121"/>
      <c r="AF97" s="23"/>
      <c r="AG97" s="23"/>
      <c r="AH97" s="118"/>
      <c r="AI97" s="23"/>
      <c r="AJ97" s="23"/>
      <c r="AK97" s="118"/>
      <c r="AL97" s="23"/>
      <c r="AM97" s="23"/>
      <c r="AN97" s="118"/>
      <c r="AO97" s="23"/>
      <c r="AP97" s="27"/>
      <c r="AQ97" s="118"/>
      <c r="AR97" s="28"/>
      <c r="AS97" s="28"/>
      <c r="AT97" s="118"/>
      <c r="AU97" s="28"/>
      <c r="AV97" s="28"/>
      <c r="AW97" s="118"/>
      <c r="AX97" s="28"/>
      <c r="AY97" s="28"/>
      <c r="AZ97" s="118"/>
      <c r="BA97" s="23"/>
      <c r="BB97" s="23"/>
      <c r="BC97" s="118"/>
      <c r="BD97" s="23"/>
      <c r="BE97" s="23"/>
      <c r="BF97" s="118"/>
      <c r="BG97" s="23"/>
      <c r="BH97" s="23"/>
      <c r="BI97" s="118"/>
      <c r="BJ97" s="38"/>
      <c r="BK97" s="23"/>
      <c r="BL97" s="118"/>
      <c r="BM97" s="23"/>
      <c r="BN97" s="27"/>
      <c r="BO97" s="118"/>
      <c r="BP97" s="23"/>
      <c r="BQ97" s="27"/>
      <c r="BR97" s="118"/>
      <c r="BS97" s="23"/>
      <c r="BT97" s="27"/>
      <c r="BU97" s="118"/>
      <c r="BV97" s="23"/>
      <c r="BW97" s="23"/>
      <c r="BX97" s="118"/>
      <c r="BY97" s="23"/>
      <c r="BZ97" s="27"/>
      <c r="CA97" s="118"/>
      <c r="CB97" s="31"/>
      <c r="CC97" s="31"/>
      <c r="CD97" s="118"/>
      <c r="CE97" s="23"/>
      <c r="CF97" s="23"/>
      <c r="CG97" s="118"/>
      <c r="CH97" s="28"/>
      <c r="CI97" s="28"/>
      <c r="CJ97" s="118"/>
      <c r="CK97" s="23"/>
      <c r="CL97" s="27"/>
      <c r="CM97" s="118"/>
      <c r="CN97" s="23"/>
      <c r="CO97" s="27"/>
      <c r="CP97" s="118"/>
      <c r="CQ97" s="28"/>
      <c r="CR97" s="28"/>
      <c r="CS97" s="118"/>
      <c r="CT97" s="28"/>
      <c r="CU97" s="28"/>
      <c r="CV97" s="118"/>
      <c r="CW97" s="23"/>
      <c r="CX97" s="27"/>
      <c r="CY97" s="118"/>
      <c r="CZ97" s="28"/>
      <c r="DA97" s="28"/>
      <c r="DB97" s="118"/>
      <c r="DC97" s="23">
        <v>653992.01</v>
      </c>
      <c r="DD97" s="23">
        <v>230231.14</v>
      </c>
      <c r="DE97" s="118"/>
      <c r="DF97" s="23"/>
      <c r="DG97" s="23"/>
      <c r="DH97" s="118"/>
      <c r="DI97" s="23"/>
      <c r="DJ97" s="27"/>
      <c r="DK97" s="118"/>
      <c r="DL97" s="27"/>
      <c r="DM97" s="27"/>
      <c r="DN97" s="140"/>
      <c r="DO97" s="27"/>
      <c r="DP97" s="27"/>
      <c r="DQ97" s="132"/>
      <c r="DR97" s="23"/>
      <c r="DS97" s="23"/>
      <c r="DT97" s="118"/>
      <c r="DU97" s="23"/>
      <c r="DV97" s="27"/>
      <c r="DW97" s="118"/>
      <c r="DX97" s="23"/>
      <c r="DY97" s="27"/>
      <c r="DZ97" s="118"/>
      <c r="EA97" s="23"/>
      <c r="EB97" s="23"/>
      <c r="EC97" s="115"/>
      <c r="ED97" s="23"/>
      <c r="EE97" s="23"/>
      <c r="EF97" s="118"/>
      <c r="EG97" s="23"/>
      <c r="EH97" s="23"/>
      <c r="EI97" s="118"/>
      <c r="EJ97" s="23"/>
      <c r="EK97" s="27"/>
      <c r="EL97" s="118"/>
      <c r="EM97" s="27"/>
      <c r="EN97" s="27"/>
      <c r="EO97" s="118"/>
      <c r="EP97" s="23"/>
      <c r="EQ97" s="27"/>
      <c r="ER97" s="115"/>
      <c r="ES97" s="28"/>
      <c r="ET97" s="28"/>
      <c r="EU97" s="118"/>
      <c r="EV97" s="27"/>
      <c r="EW97" s="27"/>
      <c r="EX97" s="118"/>
      <c r="EY97" s="23"/>
      <c r="EZ97" s="23"/>
      <c r="FA97" s="118"/>
      <c r="FB97" s="23">
        <v>1008034</v>
      </c>
      <c r="FC97" s="27">
        <v>756026</v>
      </c>
      <c r="FD97" s="118"/>
      <c r="FE97" s="23"/>
      <c r="FF97" s="23"/>
      <c r="FG97" s="115"/>
      <c r="FH97" s="23"/>
      <c r="FI97" s="23"/>
      <c r="FJ97" s="118"/>
      <c r="FK97" s="23"/>
      <c r="FL97" s="23"/>
      <c r="FM97" s="115"/>
      <c r="FN97" s="31"/>
      <c r="FO97" s="31"/>
      <c r="FP97" s="118"/>
      <c r="FQ97" s="23"/>
      <c r="FR97" s="23"/>
      <c r="FS97" s="115"/>
      <c r="FT97" s="23"/>
      <c r="FU97" s="23"/>
      <c r="FV97" s="115"/>
      <c r="FW97" s="23"/>
      <c r="FX97" s="23"/>
      <c r="FY97" s="115"/>
      <c r="FZ97" s="27"/>
      <c r="GA97" s="27"/>
      <c r="GB97" s="115"/>
      <c r="GC97" s="31"/>
      <c r="GD97" s="31"/>
      <c r="GE97" s="118"/>
      <c r="GF97" s="35"/>
      <c r="GG97" s="34"/>
      <c r="GH97" s="115"/>
      <c r="GI97" s="23"/>
      <c r="GJ97" s="23"/>
      <c r="GK97" s="115"/>
      <c r="GL97" s="31"/>
      <c r="GM97" s="31"/>
      <c r="GN97" s="118"/>
      <c r="GO97" s="23"/>
      <c r="GP97" s="23"/>
      <c r="GQ97" s="115"/>
      <c r="GR97" s="23"/>
      <c r="GS97" s="27"/>
      <c r="GT97" s="115"/>
      <c r="GU97" s="23"/>
      <c r="GV97" s="23"/>
      <c r="GW97" s="118"/>
      <c r="GX97" s="31"/>
      <c r="GY97" s="31"/>
      <c r="GZ97" s="118"/>
      <c r="HA97" s="23"/>
      <c r="HB97" s="27"/>
      <c r="HC97" s="137"/>
      <c r="HD97" s="33"/>
      <c r="HE97" s="33"/>
      <c r="HF97" s="121"/>
      <c r="HG97" s="32"/>
      <c r="HH97" s="32"/>
      <c r="HI97" s="118"/>
      <c r="HJ97" s="28"/>
      <c r="HK97" s="28"/>
      <c r="HL97" s="118"/>
      <c r="HM97" s="23"/>
      <c r="HN97" s="23"/>
      <c r="HO97" s="118"/>
      <c r="HP97" s="23"/>
      <c r="HQ97" s="23"/>
      <c r="HR97" s="115"/>
      <c r="HS97" s="23"/>
      <c r="HT97" s="23"/>
      <c r="HU97" s="118"/>
      <c r="HV97" s="31"/>
      <c r="HW97" s="31"/>
      <c r="HX97" s="118"/>
      <c r="HY97" s="31"/>
      <c r="HZ97" s="31"/>
      <c r="IA97" s="118"/>
      <c r="IB97" s="23"/>
      <c r="IC97" s="27"/>
      <c r="ID97" s="132"/>
      <c r="IE97" s="23"/>
      <c r="IF97" s="27"/>
      <c r="IG97" s="134"/>
      <c r="IH97" s="23"/>
      <c r="II97" s="23"/>
      <c r="IJ97" s="132"/>
      <c r="IK97" s="30">
        <f t="shared" si="26"/>
        <v>288600</v>
      </c>
      <c r="IL97" s="30">
        <f t="shared" si="27"/>
        <v>192738.06</v>
      </c>
      <c r="IM97" s="23"/>
      <c r="IN97" s="23"/>
      <c r="IO97" s="115"/>
      <c r="IP97" s="23"/>
      <c r="IQ97" s="27"/>
      <c r="IR97" s="115"/>
      <c r="IS97" s="23"/>
      <c r="IT97" s="27"/>
      <c r="IU97" s="115"/>
      <c r="IV97" s="23"/>
      <c r="IW97" s="23"/>
      <c r="IX97" s="115"/>
      <c r="IY97" s="23"/>
      <c r="IZ97" s="23"/>
      <c r="JA97" s="115"/>
      <c r="JB97" s="23"/>
      <c r="JC97" s="23"/>
      <c r="JD97" s="115"/>
      <c r="JE97" s="23"/>
      <c r="JF97" s="23"/>
      <c r="JG97" s="115"/>
      <c r="JH97" s="23"/>
      <c r="JI97" s="27"/>
      <c r="JJ97" s="115"/>
      <c r="JK97" s="23"/>
      <c r="JL97" s="23"/>
      <c r="JM97" s="115"/>
      <c r="JN97" s="23"/>
      <c r="JO97" s="23"/>
      <c r="JP97" s="115"/>
      <c r="JQ97" s="23"/>
      <c r="JR97" s="23"/>
      <c r="JS97" s="115"/>
      <c r="JT97" s="23"/>
      <c r="JU97" s="23"/>
      <c r="JV97" s="115"/>
      <c r="JW97" s="23"/>
      <c r="JX97" s="23"/>
      <c r="JY97" s="115"/>
      <c r="JZ97" s="23"/>
      <c r="KA97" s="27"/>
      <c r="KB97" s="115"/>
      <c r="KC97" s="23">
        <v>288600</v>
      </c>
      <c r="KD97" s="23">
        <v>192738.06</v>
      </c>
      <c r="KE97" s="115"/>
      <c r="KF97" s="23"/>
      <c r="KG97" s="23"/>
      <c r="KH97" s="115"/>
      <c r="KI97" s="29">
        <f t="shared" si="28"/>
        <v>0</v>
      </c>
      <c r="KJ97" s="29">
        <f t="shared" si="29"/>
        <v>0</v>
      </c>
      <c r="KK97" s="27"/>
      <c r="KL97" s="27"/>
      <c r="KM97" s="121"/>
      <c r="KN97" s="27"/>
      <c r="KO97" s="27"/>
      <c r="KP97" s="115"/>
      <c r="KQ97" s="28"/>
      <c r="KR97" s="28"/>
      <c r="KS97" s="118"/>
      <c r="KT97" s="27"/>
      <c r="KU97" s="27"/>
      <c r="KV97" s="121"/>
      <c r="KW97" s="26"/>
      <c r="KX97" s="26"/>
      <c r="KY97" s="121"/>
      <c r="KZ97" s="24"/>
      <c r="LA97" s="24"/>
      <c r="LB97" s="121"/>
      <c r="LC97" s="24"/>
      <c r="LD97" s="24"/>
      <c r="LE97" s="121"/>
      <c r="LF97" s="23"/>
      <c r="LG97" s="27"/>
      <c r="LH97" s="118"/>
      <c r="LI97" s="23"/>
      <c r="LJ97" s="27"/>
      <c r="LK97" s="121"/>
      <c r="LL97" s="25"/>
      <c r="LM97" s="25"/>
      <c r="LN97" s="121"/>
      <c r="LO97" s="27"/>
      <c r="LP97" s="27"/>
      <c r="LQ97" s="121"/>
      <c r="LR97" s="24"/>
      <c r="LS97" s="24"/>
      <c r="LT97" s="121"/>
      <c r="LU97" s="27"/>
      <c r="LV97" s="27"/>
      <c r="LW97" s="121"/>
      <c r="LX97" s="23"/>
      <c r="LY97" s="23"/>
      <c r="LZ97" s="130"/>
      <c r="MA97" s="9"/>
      <c r="MB97" s="9"/>
      <c r="MC97" s="9"/>
      <c r="MD97" s="7"/>
      <c r="ME97" s="7"/>
      <c r="MF97" s="9"/>
      <c r="MG97" s="9"/>
      <c r="MH97" s="9"/>
      <c r="MI97" s="9"/>
      <c r="MJ97" s="9"/>
      <c r="MK97" s="9"/>
      <c r="ML97" s="9"/>
      <c r="MM97" s="9"/>
      <c r="MN97" s="7"/>
      <c r="MO97" s="9"/>
      <c r="MP97" s="9"/>
      <c r="MQ97" s="9"/>
      <c r="MR97" s="7"/>
      <c r="MS97" s="9"/>
      <c r="MT97" s="7"/>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3"/>
      <c r="PY97" s="3"/>
      <c r="PZ97" s="3"/>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row>
    <row r="98" spans="1:743" x14ac:dyDescent="0.25">
      <c r="A98" s="46" t="s">
        <v>55</v>
      </c>
      <c r="B98" s="29">
        <f t="shared" si="20"/>
        <v>7737390.9699999997</v>
      </c>
      <c r="C98" s="29">
        <f t="shared" si="21"/>
        <v>5295761</v>
      </c>
      <c r="D98" s="21">
        <f t="shared" si="22"/>
        <v>5800618.9199999999</v>
      </c>
      <c r="E98" s="21">
        <f t="shared" si="23"/>
        <v>4350466.92</v>
      </c>
      <c r="F98" s="23">
        <v>5330600</v>
      </c>
      <c r="G98" s="40">
        <v>3997952</v>
      </c>
      <c r="H98" s="118"/>
      <c r="I98" s="23">
        <v>470018.92</v>
      </c>
      <c r="J98" s="49">
        <v>352514.92</v>
      </c>
      <c r="K98" s="118"/>
      <c r="L98" s="49"/>
      <c r="M98" s="49"/>
      <c r="N98" s="147"/>
      <c r="O98" s="29">
        <f t="shared" si="24"/>
        <v>1821372.05</v>
      </c>
      <c r="P98" s="29">
        <f t="shared" si="25"/>
        <v>859359.32000000007</v>
      </c>
      <c r="Q98" s="23"/>
      <c r="R98" s="23"/>
      <c r="S98" s="118"/>
      <c r="T98" s="23"/>
      <c r="U98" s="23"/>
      <c r="V98" s="118"/>
      <c r="W98" s="23"/>
      <c r="X98" s="23"/>
      <c r="Y98" s="118"/>
      <c r="Z98" s="23"/>
      <c r="AA98" s="23"/>
      <c r="AB98" s="118"/>
      <c r="AC98" s="28"/>
      <c r="AD98" s="28"/>
      <c r="AE98" s="121"/>
      <c r="AF98" s="23"/>
      <c r="AG98" s="23"/>
      <c r="AH98" s="118"/>
      <c r="AI98" s="23"/>
      <c r="AJ98" s="23"/>
      <c r="AK98" s="118"/>
      <c r="AL98" s="23"/>
      <c r="AM98" s="23"/>
      <c r="AN98" s="118"/>
      <c r="AO98" s="23"/>
      <c r="AP98" s="27"/>
      <c r="AQ98" s="118"/>
      <c r="AR98" s="28"/>
      <c r="AS98" s="28"/>
      <c r="AT98" s="118"/>
      <c r="AU98" s="28"/>
      <c r="AV98" s="28"/>
      <c r="AW98" s="118"/>
      <c r="AX98" s="28"/>
      <c r="AY98" s="28"/>
      <c r="AZ98" s="118"/>
      <c r="BA98" s="23"/>
      <c r="BB98" s="23"/>
      <c r="BC98" s="118"/>
      <c r="BD98" s="23"/>
      <c r="BE98" s="23"/>
      <c r="BF98" s="118"/>
      <c r="BG98" s="23"/>
      <c r="BH98" s="23"/>
      <c r="BI98" s="118"/>
      <c r="BJ98" s="38"/>
      <c r="BK98" s="23"/>
      <c r="BL98" s="118"/>
      <c r="BM98" s="23"/>
      <c r="BN98" s="27"/>
      <c r="BO98" s="118"/>
      <c r="BP98" s="23"/>
      <c r="BQ98" s="27"/>
      <c r="BR98" s="118"/>
      <c r="BS98" s="23"/>
      <c r="BT98" s="27"/>
      <c r="BU98" s="118"/>
      <c r="BV98" s="23"/>
      <c r="BW98" s="23"/>
      <c r="BX98" s="118"/>
      <c r="BY98" s="23"/>
      <c r="BZ98" s="27"/>
      <c r="CA98" s="118"/>
      <c r="CB98" s="31"/>
      <c r="CC98" s="31"/>
      <c r="CD98" s="118"/>
      <c r="CE98" s="23"/>
      <c r="CF98" s="23"/>
      <c r="CG98" s="118"/>
      <c r="CH98" s="28">
        <v>49500</v>
      </c>
      <c r="CI98" s="28">
        <v>49344.32</v>
      </c>
      <c r="CJ98" s="118"/>
      <c r="CK98" s="23"/>
      <c r="CL98" s="27"/>
      <c r="CM98" s="118"/>
      <c r="CN98" s="23"/>
      <c r="CO98" s="27"/>
      <c r="CP98" s="118"/>
      <c r="CQ98" s="28"/>
      <c r="CR98" s="28"/>
      <c r="CS98" s="118"/>
      <c r="CT98" s="28"/>
      <c r="CU98" s="28"/>
      <c r="CV98" s="118"/>
      <c r="CW98" s="23"/>
      <c r="CX98" s="27"/>
      <c r="CY98" s="118"/>
      <c r="CZ98" s="28"/>
      <c r="DA98" s="28"/>
      <c r="DB98" s="118"/>
      <c r="DC98" s="23">
        <v>807052.05</v>
      </c>
      <c r="DD98" s="23"/>
      <c r="DE98" s="118"/>
      <c r="DF98" s="23"/>
      <c r="DG98" s="23"/>
      <c r="DH98" s="118"/>
      <c r="DI98" s="23"/>
      <c r="DJ98" s="27"/>
      <c r="DK98" s="118"/>
      <c r="DL98" s="27"/>
      <c r="DM98" s="27"/>
      <c r="DN98" s="140"/>
      <c r="DO98" s="27"/>
      <c r="DP98" s="27"/>
      <c r="DQ98" s="132"/>
      <c r="DR98" s="23"/>
      <c r="DS98" s="23"/>
      <c r="DT98" s="118"/>
      <c r="DU98" s="23"/>
      <c r="DV98" s="27"/>
      <c r="DW98" s="118"/>
      <c r="DX98" s="23"/>
      <c r="DY98" s="27"/>
      <c r="DZ98" s="118"/>
      <c r="EA98" s="23"/>
      <c r="EB98" s="23"/>
      <c r="EC98" s="115"/>
      <c r="ED98" s="23"/>
      <c r="EE98" s="23"/>
      <c r="EF98" s="118"/>
      <c r="EG98" s="23"/>
      <c r="EH98" s="23"/>
      <c r="EI98" s="118"/>
      <c r="EJ98" s="23"/>
      <c r="EK98" s="27"/>
      <c r="EL98" s="118"/>
      <c r="EM98" s="27"/>
      <c r="EN98" s="27"/>
      <c r="EO98" s="118"/>
      <c r="EP98" s="23"/>
      <c r="EQ98" s="27"/>
      <c r="ER98" s="115"/>
      <c r="ES98" s="28"/>
      <c r="ET98" s="28"/>
      <c r="EU98" s="118"/>
      <c r="EV98" s="27"/>
      <c r="EW98" s="27"/>
      <c r="EX98" s="118"/>
      <c r="EY98" s="23"/>
      <c r="EZ98" s="23"/>
      <c r="FA98" s="118"/>
      <c r="FB98" s="23">
        <v>604820</v>
      </c>
      <c r="FC98" s="27">
        <v>453615</v>
      </c>
      <c r="FD98" s="118"/>
      <c r="FE98" s="23"/>
      <c r="FF98" s="23"/>
      <c r="FG98" s="115"/>
      <c r="FH98" s="23"/>
      <c r="FI98" s="23"/>
      <c r="FJ98" s="118"/>
      <c r="FK98" s="23"/>
      <c r="FL98" s="23"/>
      <c r="FM98" s="115"/>
      <c r="FN98" s="31"/>
      <c r="FO98" s="31"/>
      <c r="FP98" s="118"/>
      <c r="FQ98" s="23"/>
      <c r="FR98" s="23"/>
      <c r="FS98" s="115"/>
      <c r="FT98" s="23"/>
      <c r="FU98" s="23"/>
      <c r="FV98" s="115"/>
      <c r="FW98" s="23"/>
      <c r="FX98" s="23"/>
      <c r="FY98" s="115"/>
      <c r="FZ98" s="27">
        <v>360000</v>
      </c>
      <c r="GA98" s="27">
        <v>356400</v>
      </c>
      <c r="GB98" s="115"/>
      <c r="GC98" s="31"/>
      <c r="GD98" s="31"/>
      <c r="GE98" s="118"/>
      <c r="GF98" s="35"/>
      <c r="GG98" s="34"/>
      <c r="GH98" s="115"/>
      <c r="GI98" s="23"/>
      <c r="GJ98" s="23"/>
      <c r="GK98" s="115"/>
      <c r="GL98" s="31"/>
      <c r="GM98" s="31"/>
      <c r="GN98" s="118"/>
      <c r="GO98" s="23"/>
      <c r="GP98" s="23"/>
      <c r="GQ98" s="115"/>
      <c r="GR98" s="23"/>
      <c r="GS98" s="27"/>
      <c r="GT98" s="115"/>
      <c r="GU98" s="23"/>
      <c r="GV98" s="23"/>
      <c r="GW98" s="118"/>
      <c r="GX98" s="31"/>
      <c r="GY98" s="31"/>
      <c r="GZ98" s="118"/>
      <c r="HA98" s="23"/>
      <c r="HB98" s="27"/>
      <c r="HC98" s="137"/>
      <c r="HD98" s="33"/>
      <c r="HE98" s="33"/>
      <c r="HF98" s="121"/>
      <c r="HG98" s="32"/>
      <c r="HH98" s="32"/>
      <c r="HI98" s="118"/>
      <c r="HJ98" s="28"/>
      <c r="HK98" s="28"/>
      <c r="HL98" s="118"/>
      <c r="HM98" s="23"/>
      <c r="HN98" s="23"/>
      <c r="HO98" s="118"/>
      <c r="HP98" s="23"/>
      <c r="HQ98" s="23"/>
      <c r="HR98" s="115"/>
      <c r="HS98" s="23"/>
      <c r="HT98" s="23"/>
      <c r="HU98" s="118"/>
      <c r="HV98" s="31"/>
      <c r="HW98" s="31"/>
      <c r="HX98" s="118"/>
      <c r="HY98" s="31"/>
      <c r="HZ98" s="31"/>
      <c r="IA98" s="118"/>
      <c r="IB98" s="23"/>
      <c r="IC98" s="27"/>
      <c r="ID98" s="132"/>
      <c r="IE98" s="23"/>
      <c r="IF98" s="27"/>
      <c r="IG98" s="134"/>
      <c r="IH98" s="23"/>
      <c r="II98" s="23"/>
      <c r="IJ98" s="132"/>
      <c r="IK98" s="30">
        <f t="shared" si="26"/>
        <v>115400</v>
      </c>
      <c r="IL98" s="30">
        <f t="shared" si="27"/>
        <v>85934.76</v>
      </c>
      <c r="IM98" s="23"/>
      <c r="IN98" s="23"/>
      <c r="IO98" s="115"/>
      <c r="IP98" s="23"/>
      <c r="IQ98" s="27"/>
      <c r="IR98" s="115"/>
      <c r="IS98" s="23"/>
      <c r="IT98" s="27"/>
      <c r="IU98" s="115"/>
      <c r="IV98" s="23"/>
      <c r="IW98" s="23"/>
      <c r="IX98" s="115"/>
      <c r="IY98" s="23"/>
      <c r="IZ98" s="23"/>
      <c r="JA98" s="115"/>
      <c r="JB98" s="23"/>
      <c r="JC98" s="23"/>
      <c r="JD98" s="115"/>
      <c r="JE98" s="23"/>
      <c r="JF98" s="23"/>
      <c r="JG98" s="115"/>
      <c r="JH98" s="23"/>
      <c r="JI98" s="27"/>
      <c r="JJ98" s="115"/>
      <c r="JK98" s="23"/>
      <c r="JL98" s="23"/>
      <c r="JM98" s="115"/>
      <c r="JN98" s="23"/>
      <c r="JO98" s="23"/>
      <c r="JP98" s="115"/>
      <c r="JQ98" s="23"/>
      <c r="JR98" s="23"/>
      <c r="JS98" s="115"/>
      <c r="JT98" s="23"/>
      <c r="JU98" s="23"/>
      <c r="JV98" s="115"/>
      <c r="JW98" s="23"/>
      <c r="JX98" s="23"/>
      <c r="JY98" s="115"/>
      <c r="JZ98" s="23"/>
      <c r="KA98" s="27"/>
      <c r="KB98" s="115"/>
      <c r="KC98" s="23">
        <v>115400</v>
      </c>
      <c r="KD98" s="23">
        <v>85934.76</v>
      </c>
      <c r="KE98" s="115"/>
      <c r="KF98" s="23"/>
      <c r="KG98" s="23"/>
      <c r="KH98" s="115"/>
      <c r="KI98" s="29">
        <f t="shared" si="28"/>
        <v>0</v>
      </c>
      <c r="KJ98" s="29">
        <f t="shared" si="29"/>
        <v>0</v>
      </c>
      <c r="KK98" s="27"/>
      <c r="KL98" s="27"/>
      <c r="KM98" s="121"/>
      <c r="KN98" s="27"/>
      <c r="KO98" s="27"/>
      <c r="KP98" s="115"/>
      <c r="KQ98" s="28"/>
      <c r="KR98" s="28"/>
      <c r="KS98" s="118"/>
      <c r="KT98" s="27"/>
      <c r="KU98" s="27"/>
      <c r="KV98" s="121"/>
      <c r="KW98" s="26"/>
      <c r="KX98" s="26"/>
      <c r="KY98" s="121"/>
      <c r="KZ98" s="24"/>
      <c r="LA98" s="24"/>
      <c r="LB98" s="121"/>
      <c r="LC98" s="24"/>
      <c r="LD98" s="24"/>
      <c r="LE98" s="121"/>
      <c r="LF98" s="23"/>
      <c r="LG98" s="27"/>
      <c r="LH98" s="118"/>
      <c r="LI98" s="23"/>
      <c r="LJ98" s="27"/>
      <c r="LK98" s="121"/>
      <c r="LL98" s="25"/>
      <c r="LM98" s="25"/>
      <c r="LN98" s="121"/>
      <c r="LO98" s="27"/>
      <c r="LP98" s="27"/>
      <c r="LQ98" s="121"/>
      <c r="LR98" s="24"/>
      <c r="LS98" s="24"/>
      <c r="LT98" s="121"/>
      <c r="LU98" s="27"/>
      <c r="LV98" s="27"/>
      <c r="LW98" s="121"/>
      <c r="LX98" s="23"/>
      <c r="LY98" s="23"/>
      <c r="LZ98" s="130"/>
      <c r="MA98" s="9"/>
      <c r="MB98" s="9"/>
      <c r="MC98" s="9"/>
      <c r="MD98" s="7"/>
      <c r="ME98" s="7"/>
      <c r="MF98" s="9"/>
      <c r="MG98" s="9"/>
      <c r="MH98" s="9"/>
      <c r="MI98" s="9"/>
      <c r="MJ98" s="9"/>
      <c r="MK98" s="9"/>
      <c r="ML98" s="9"/>
      <c r="MM98" s="9"/>
      <c r="MN98" s="7"/>
      <c r="MO98" s="9"/>
      <c r="MP98" s="9"/>
      <c r="MQ98" s="9"/>
      <c r="MR98" s="7"/>
      <c r="MS98" s="9"/>
      <c r="MT98" s="7"/>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3"/>
      <c r="PY98" s="3"/>
      <c r="PZ98" s="3"/>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row>
    <row r="99" spans="1:743" x14ac:dyDescent="0.25">
      <c r="A99" s="46" t="s">
        <v>54</v>
      </c>
      <c r="B99" s="29">
        <f t="shared" si="20"/>
        <v>7880332.3399999999</v>
      </c>
      <c r="C99" s="29">
        <f t="shared" si="21"/>
        <v>6501046.1499999994</v>
      </c>
      <c r="D99" s="21">
        <f t="shared" si="22"/>
        <v>4816109.6100000003</v>
      </c>
      <c r="E99" s="21">
        <f t="shared" si="23"/>
        <v>3612086.61</v>
      </c>
      <c r="F99" s="23">
        <v>4140200</v>
      </c>
      <c r="G99" s="40">
        <v>3105152</v>
      </c>
      <c r="H99" s="118"/>
      <c r="I99" s="23">
        <v>675909.61</v>
      </c>
      <c r="J99" s="49">
        <v>506934.61</v>
      </c>
      <c r="K99" s="118"/>
      <c r="L99" s="49"/>
      <c r="M99" s="49"/>
      <c r="N99" s="147"/>
      <c r="O99" s="29">
        <f t="shared" si="24"/>
        <v>2948822.73</v>
      </c>
      <c r="P99" s="29">
        <f t="shared" si="25"/>
        <v>2827908.76</v>
      </c>
      <c r="Q99" s="23"/>
      <c r="R99" s="23"/>
      <c r="S99" s="118"/>
      <c r="T99" s="23"/>
      <c r="U99" s="23"/>
      <c r="V99" s="118"/>
      <c r="W99" s="23"/>
      <c r="X99" s="23"/>
      <c r="Y99" s="118"/>
      <c r="Z99" s="23"/>
      <c r="AA99" s="23"/>
      <c r="AB99" s="118"/>
      <c r="AC99" s="28"/>
      <c r="AD99" s="28"/>
      <c r="AE99" s="121"/>
      <c r="AF99" s="23"/>
      <c r="AG99" s="23"/>
      <c r="AH99" s="118"/>
      <c r="AI99" s="23"/>
      <c r="AJ99" s="23"/>
      <c r="AK99" s="118"/>
      <c r="AL99" s="23"/>
      <c r="AM99" s="23"/>
      <c r="AN99" s="118"/>
      <c r="AO99" s="23"/>
      <c r="AP99" s="27"/>
      <c r="AQ99" s="118"/>
      <c r="AR99" s="28"/>
      <c r="AS99" s="28"/>
      <c r="AT99" s="118"/>
      <c r="AU99" s="28"/>
      <c r="AV99" s="28"/>
      <c r="AW99" s="118"/>
      <c r="AX99" s="28"/>
      <c r="AY99" s="28"/>
      <c r="AZ99" s="118"/>
      <c r="BA99" s="23"/>
      <c r="BB99" s="23"/>
      <c r="BC99" s="118"/>
      <c r="BD99" s="23"/>
      <c r="BE99" s="23"/>
      <c r="BF99" s="118"/>
      <c r="BG99" s="23"/>
      <c r="BH99" s="23"/>
      <c r="BI99" s="118"/>
      <c r="BJ99" s="38"/>
      <c r="BK99" s="23"/>
      <c r="BL99" s="118"/>
      <c r="BM99" s="23"/>
      <c r="BN99" s="27"/>
      <c r="BO99" s="118"/>
      <c r="BP99" s="23"/>
      <c r="BQ99" s="27"/>
      <c r="BR99" s="118"/>
      <c r="BS99" s="23"/>
      <c r="BT99" s="27"/>
      <c r="BU99" s="118"/>
      <c r="BV99" s="23"/>
      <c r="BW99" s="23"/>
      <c r="BX99" s="118"/>
      <c r="BY99" s="23"/>
      <c r="BZ99" s="27"/>
      <c r="CA99" s="118"/>
      <c r="CB99" s="31"/>
      <c r="CC99" s="31"/>
      <c r="CD99" s="118"/>
      <c r="CE99" s="23"/>
      <c r="CF99" s="23"/>
      <c r="CG99" s="118"/>
      <c r="CH99" s="28"/>
      <c r="CI99" s="28"/>
      <c r="CJ99" s="118"/>
      <c r="CK99" s="23"/>
      <c r="CL99" s="27"/>
      <c r="CM99" s="118"/>
      <c r="CN99" s="23"/>
      <c r="CO99" s="27"/>
      <c r="CP99" s="118"/>
      <c r="CQ99" s="28"/>
      <c r="CR99" s="28"/>
      <c r="CS99" s="118"/>
      <c r="CT99" s="28"/>
      <c r="CU99" s="28"/>
      <c r="CV99" s="118"/>
      <c r="CW99" s="23"/>
      <c r="CX99" s="27"/>
      <c r="CY99" s="118"/>
      <c r="CZ99" s="28"/>
      <c r="DA99" s="28"/>
      <c r="DB99" s="118"/>
      <c r="DC99" s="23">
        <v>440662.5</v>
      </c>
      <c r="DD99" s="23">
        <v>440662.5</v>
      </c>
      <c r="DE99" s="118"/>
      <c r="DF99" s="23"/>
      <c r="DG99" s="23"/>
      <c r="DH99" s="118"/>
      <c r="DI99" s="23"/>
      <c r="DJ99" s="27"/>
      <c r="DK99" s="118"/>
      <c r="DL99" s="27"/>
      <c r="DM99" s="27"/>
      <c r="DN99" s="140"/>
      <c r="DO99" s="27"/>
      <c r="DP99" s="27"/>
      <c r="DQ99" s="132"/>
      <c r="DR99" s="23"/>
      <c r="DS99" s="23"/>
      <c r="DT99" s="118"/>
      <c r="DU99" s="23"/>
      <c r="DV99" s="27"/>
      <c r="DW99" s="118"/>
      <c r="DX99" s="23">
        <v>1997419.35</v>
      </c>
      <c r="DY99" s="27">
        <v>1977309.38</v>
      </c>
      <c r="DZ99" s="118"/>
      <c r="EA99" s="23"/>
      <c r="EB99" s="23"/>
      <c r="EC99" s="115"/>
      <c r="ED99" s="23"/>
      <c r="EE99" s="23"/>
      <c r="EF99" s="118"/>
      <c r="EG99" s="23"/>
      <c r="EH99" s="23"/>
      <c r="EI99" s="118"/>
      <c r="EJ99" s="23"/>
      <c r="EK99" s="27"/>
      <c r="EL99" s="118"/>
      <c r="EM99" s="27">
        <v>107526.88</v>
      </c>
      <c r="EN99" s="27">
        <v>107526.88</v>
      </c>
      <c r="EO99" s="118"/>
      <c r="EP99" s="23"/>
      <c r="EQ99" s="27"/>
      <c r="ER99" s="115"/>
      <c r="ES99" s="28"/>
      <c r="ET99" s="28"/>
      <c r="EU99" s="118"/>
      <c r="EV99" s="27"/>
      <c r="EW99" s="27"/>
      <c r="EX99" s="118"/>
      <c r="EY99" s="23"/>
      <c r="EZ99" s="23"/>
      <c r="FA99" s="118"/>
      <c r="FB99" s="23">
        <v>403214</v>
      </c>
      <c r="FC99" s="27">
        <v>302410</v>
      </c>
      <c r="FD99" s="118"/>
      <c r="FE99" s="23"/>
      <c r="FF99" s="23"/>
      <c r="FG99" s="115"/>
      <c r="FH99" s="23"/>
      <c r="FI99" s="23"/>
      <c r="FJ99" s="118"/>
      <c r="FK99" s="23"/>
      <c r="FL99" s="23"/>
      <c r="FM99" s="115"/>
      <c r="FN99" s="31"/>
      <c r="FO99" s="31"/>
      <c r="FP99" s="118"/>
      <c r="FQ99" s="23"/>
      <c r="FR99" s="23"/>
      <c r="FS99" s="115"/>
      <c r="FT99" s="23"/>
      <c r="FU99" s="23"/>
      <c r="FV99" s="115"/>
      <c r="FW99" s="23"/>
      <c r="FX99" s="23"/>
      <c r="FY99" s="115"/>
      <c r="FZ99" s="27"/>
      <c r="GA99" s="27"/>
      <c r="GB99" s="115"/>
      <c r="GC99" s="31"/>
      <c r="GD99" s="31"/>
      <c r="GE99" s="118"/>
      <c r="GF99" s="35"/>
      <c r="GG99" s="34"/>
      <c r="GH99" s="115"/>
      <c r="GI99" s="23"/>
      <c r="GJ99" s="23"/>
      <c r="GK99" s="115"/>
      <c r="GL99" s="31"/>
      <c r="GM99" s="31"/>
      <c r="GN99" s="118"/>
      <c r="GO99" s="23"/>
      <c r="GP99" s="23"/>
      <c r="GQ99" s="115"/>
      <c r="GR99" s="23"/>
      <c r="GS99" s="27"/>
      <c r="GT99" s="115"/>
      <c r="GU99" s="23"/>
      <c r="GV99" s="23"/>
      <c r="GW99" s="118"/>
      <c r="GX99" s="31"/>
      <c r="GY99" s="31"/>
      <c r="GZ99" s="118"/>
      <c r="HA99" s="23"/>
      <c r="HB99" s="27"/>
      <c r="HC99" s="137"/>
      <c r="HD99" s="33"/>
      <c r="HE99" s="33"/>
      <c r="HF99" s="121"/>
      <c r="HG99" s="32"/>
      <c r="HH99" s="32"/>
      <c r="HI99" s="118"/>
      <c r="HJ99" s="28"/>
      <c r="HK99" s="28"/>
      <c r="HL99" s="118"/>
      <c r="HM99" s="23"/>
      <c r="HN99" s="23"/>
      <c r="HO99" s="118"/>
      <c r="HP99" s="23"/>
      <c r="HQ99" s="23"/>
      <c r="HR99" s="115"/>
      <c r="HS99" s="23"/>
      <c r="HT99" s="23"/>
      <c r="HU99" s="118"/>
      <c r="HV99" s="31"/>
      <c r="HW99" s="31"/>
      <c r="HX99" s="118"/>
      <c r="HY99" s="31"/>
      <c r="HZ99" s="31"/>
      <c r="IA99" s="118"/>
      <c r="IB99" s="23"/>
      <c r="IC99" s="27"/>
      <c r="ID99" s="132"/>
      <c r="IE99" s="23"/>
      <c r="IF99" s="27"/>
      <c r="IG99" s="134"/>
      <c r="IH99" s="23"/>
      <c r="II99" s="23"/>
      <c r="IJ99" s="132"/>
      <c r="IK99" s="30">
        <f t="shared" si="26"/>
        <v>115400</v>
      </c>
      <c r="IL99" s="30">
        <f t="shared" si="27"/>
        <v>61050.78</v>
      </c>
      <c r="IM99" s="23"/>
      <c r="IN99" s="23"/>
      <c r="IO99" s="115"/>
      <c r="IP99" s="23"/>
      <c r="IQ99" s="27"/>
      <c r="IR99" s="115"/>
      <c r="IS99" s="23"/>
      <c r="IT99" s="27"/>
      <c r="IU99" s="115"/>
      <c r="IV99" s="23"/>
      <c r="IW99" s="23"/>
      <c r="IX99" s="115"/>
      <c r="IY99" s="23"/>
      <c r="IZ99" s="23"/>
      <c r="JA99" s="115"/>
      <c r="JB99" s="23"/>
      <c r="JC99" s="23"/>
      <c r="JD99" s="115"/>
      <c r="JE99" s="23"/>
      <c r="JF99" s="23"/>
      <c r="JG99" s="115"/>
      <c r="JH99" s="23"/>
      <c r="JI99" s="27"/>
      <c r="JJ99" s="115"/>
      <c r="JK99" s="23"/>
      <c r="JL99" s="23"/>
      <c r="JM99" s="115"/>
      <c r="JN99" s="23"/>
      <c r="JO99" s="23"/>
      <c r="JP99" s="115"/>
      <c r="JQ99" s="23"/>
      <c r="JR99" s="23"/>
      <c r="JS99" s="115"/>
      <c r="JT99" s="23"/>
      <c r="JU99" s="23"/>
      <c r="JV99" s="115"/>
      <c r="JW99" s="23"/>
      <c r="JX99" s="23"/>
      <c r="JY99" s="115"/>
      <c r="JZ99" s="23"/>
      <c r="KA99" s="27"/>
      <c r="KB99" s="115"/>
      <c r="KC99" s="23">
        <v>115400</v>
      </c>
      <c r="KD99" s="23">
        <v>61050.78</v>
      </c>
      <c r="KE99" s="115"/>
      <c r="KF99" s="23"/>
      <c r="KG99" s="23"/>
      <c r="KH99" s="115"/>
      <c r="KI99" s="29">
        <f t="shared" si="28"/>
        <v>0</v>
      </c>
      <c r="KJ99" s="29">
        <f t="shared" si="29"/>
        <v>0</v>
      </c>
      <c r="KK99" s="27"/>
      <c r="KL99" s="27"/>
      <c r="KM99" s="121"/>
      <c r="KN99" s="27"/>
      <c r="KO99" s="27"/>
      <c r="KP99" s="115"/>
      <c r="KQ99" s="28"/>
      <c r="KR99" s="28"/>
      <c r="KS99" s="118"/>
      <c r="KT99" s="27"/>
      <c r="KU99" s="27"/>
      <c r="KV99" s="121"/>
      <c r="KW99" s="26"/>
      <c r="KX99" s="26"/>
      <c r="KY99" s="121"/>
      <c r="KZ99" s="24"/>
      <c r="LA99" s="24"/>
      <c r="LB99" s="121"/>
      <c r="LC99" s="24"/>
      <c r="LD99" s="24"/>
      <c r="LE99" s="121"/>
      <c r="LF99" s="23"/>
      <c r="LG99" s="27"/>
      <c r="LH99" s="118"/>
      <c r="LI99" s="23"/>
      <c r="LJ99" s="27"/>
      <c r="LK99" s="121"/>
      <c r="LL99" s="25"/>
      <c r="LM99" s="25"/>
      <c r="LN99" s="121"/>
      <c r="LO99" s="27"/>
      <c r="LP99" s="27"/>
      <c r="LQ99" s="121"/>
      <c r="LR99" s="24"/>
      <c r="LS99" s="24"/>
      <c r="LT99" s="121"/>
      <c r="LU99" s="27"/>
      <c r="LV99" s="27"/>
      <c r="LW99" s="121"/>
      <c r="LX99" s="23"/>
      <c r="LY99" s="23"/>
      <c r="LZ99" s="130"/>
      <c r="MA99" s="9"/>
      <c r="MB99" s="9"/>
      <c r="MC99" s="9"/>
      <c r="MD99" s="7"/>
      <c r="ME99" s="7"/>
      <c r="MF99" s="9"/>
      <c r="MG99" s="9"/>
      <c r="MH99" s="9"/>
      <c r="MI99" s="9"/>
      <c r="MJ99" s="9"/>
      <c r="MK99" s="9"/>
      <c r="ML99" s="9"/>
      <c r="MM99" s="9"/>
      <c r="MN99" s="7"/>
      <c r="MO99" s="9"/>
      <c r="MP99" s="9"/>
      <c r="MQ99" s="9"/>
      <c r="MR99" s="7"/>
      <c r="MS99" s="9"/>
      <c r="MT99" s="7"/>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3"/>
      <c r="PY99" s="3"/>
      <c r="PZ99" s="3"/>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row>
    <row r="100" spans="1:743" x14ac:dyDescent="0.25">
      <c r="A100" s="45" t="s">
        <v>53</v>
      </c>
      <c r="B100" s="29">
        <f t="shared" si="20"/>
        <v>207762797.47</v>
      </c>
      <c r="C100" s="29">
        <f t="shared" si="21"/>
        <v>155897235.72999999</v>
      </c>
      <c r="D100" s="21">
        <f t="shared" si="22"/>
        <v>98646433.239999995</v>
      </c>
      <c r="E100" s="21">
        <f t="shared" si="23"/>
        <v>74954605.239999995</v>
      </c>
      <c r="F100" s="23">
        <v>73309700</v>
      </c>
      <c r="G100" s="40">
        <v>54982277</v>
      </c>
      <c r="H100" s="118"/>
      <c r="I100" s="23">
        <f>3879113
+21457620.24</f>
        <v>25336733.239999998</v>
      </c>
      <c r="J100" s="39">
        <v>19972328.239999998</v>
      </c>
      <c r="K100" s="118"/>
      <c r="L100" s="39"/>
      <c r="M100" s="39"/>
      <c r="N100" s="147"/>
      <c r="O100" s="29">
        <f t="shared" si="24"/>
        <v>42432019.810000002</v>
      </c>
      <c r="P100" s="29">
        <f t="shared" si="25"/>
        <v>31708976.449999999</v>
      </c>
      <c r="Q100" s="23"/>
      <c r="R100" s="23"/>
      <c r="S100" s="118"/>
      <c r="T100" s="23">
        <v>2502919.2000000002</v>
      </c>
      <c r="U100" s="23">
        <v>2502919.2000000002</v>
      </c>
      <c r="V100" s="118"/>
      <c r="W100" s="23"/>
      <c r="X100" s="23"/>
      <c r="Y100" s="118"/>
      <c r="Z100" s="23"/>
      <c r="AA100" s="23"/>
      <c r="AB100" s="118"/>
      <c r="AC100" s="28"/>
      <c r="AD100" s="28"/>
      <c r="AE100" s="121"/>
      <c r="AF100" s="23">
        <v>745882.76</v>
      </c>
      <c r="AG100" s="23">
        <v>559410</v>
      </c>
      <c r="AH100" s="118"/>
      <c r="AI100" s="23">
        <v>2128072</v>
      </c>
      <c r="AJ100" s="23">
        <v>1596054</v>
      </c>
      <c r="AK100" s="118"/>
      <c r="AL100" s="23">
        <v>1454282.7</v>
      </c>
      <c r="AM100" s="23">
        <v>1090712.03</v>
      </c>
      <c r="AN100" s="118"/>
      <c r="AO100" s="23"/>
      <c r="AP100" s="27"/>
      <c r="AQ100" s="118"/>
      <c r="AR100" s="28"/>
      <c r="AS100" s="28"/>
      <c r="AT100" s="118"/>
      <c r="AU100" s="28"/>
      <c r="AV100" s="28"/>
      <c r="AW100" s="118"/>
      <c r="AX100" s="28"/>
      <c r="AY100" s="28"/>
      <c r="AZ100" s="118"/>
      <c r="BA100" s="44">
        <v>8977499.9000000004</v>
      </c>
      <c r="BB100" s="23">
        <v>8273072.3200000003</v>
      </c>
      <c r="BC100" s="118"/>
      <c r="BD100" s="23">
        <v>3984616.79</v>
      </c>
      <c r="BE100" s="23">
        <v>2073878.03</v>
      </c>
      <c r="BF100" s="118"/>
      <c r="BG100" s="23">
        <v>368550</v>
      </c>
      <c r="BH100" s="23">
        <v>368550</v>
      </c>
      <c r="BI100" s="118"/>
      <c r="BJ100" s="38"/>
      <c r="BK100" s="23"/>
      <c r="BL100" s="118"/>
      <c r="BM100" s="23"/>
      <c r="BN100" s="27"/>
      <c r="BO100" s="118"/>
      <c r="BP100" s="23">
        <v>1382301</v>
      </c>
      <c r="BQ100" s="27">
        <v>1036725.75</v>
      </c>
      <c r="BR100" s="118"/>
      <c r="BS100" s="23"/>
      <c r="BT100" s="27"/>
      <c r="BU100" s="118"/>
      <c r="BV100" s="23"/>
      <c r="BW100" s="23"/>
      <c r="BX100" s="118"/>
      <c r="BY100" s="23">
        <v>4795924.34</v>
      </c>
      <c r="BZ100" s="27">
        <v>4795924.34</v>
      </c>
      <c r="CA100" s="118"/>
      <c r="CB100" s="31"/>
      <c r="CC100" s="31"/>
      <c r="CD100" s="118"/>
      <c r="CE100" s="23"/>
      <c r="CF100" s="23"/>
      <c r="CG100" s="118"/>
      <c r="CH100" s="28"/>
      <c r="CI100" s="28"/>
      <c r="CJ100" s="118"/>
      <c r="CK100" s="23">
        <v>84322.34</v>
      </c>
      <c r="CL100" s="27">
        <v>0</v>
      </c>
      <c r="CM100" s="118"/>
      <c r="CN100" s="23"/>
      <c r="CO100" s="27"/>
      <c r="CP100" s="118"/>
      <c r="CQ100" s="28"/>
      <c r="CR100" s="28"/>
      <c r="CS100" s="118"/>
      <c r="CT100" s="28"/>
      <c r="CU100" s="28"/>
      <c r="CV100" s="118"/>
      <c r="CW100" s="23"/>
      <c r="CX100" s="27"/>
      <c r="CY100" s="118"/>
      <c r="CZ100" s="28"/>
      <c r="DA100" s="28"/>
      <c r="DB100" s="118"/>
      <c r="DC100" s="23"/>
      <c r="DD100" s="23"/>
      <c r="DE100" s="118"/>
      <c r="DF100" s="23"/>
      <c r="DG100" s="23"/>
      <c r="DH100" s="118"/>
      <c r="DI100" s="23">
        <v>2789090.78</v>
      </c>
      <c r="DJ100" s="27">
        <v>2789090.78</v>
      </c>
      <c r="DK100" s="118"/>
      <c r="DL100" s="27"/>
      <c r="DM100" s="27"/>
      <c r="DN100" s="140"/>
      <c r="DO100" s="44">
        <v>4866850</v>
      </c>
      <c r="DP100" s="27">
        <v>0</v>
      </c>
      <c r="DQ100" s="132"/>
      <c r="DR100" s="23"/>
      <c r="DS100" s="23"/>
      <c r="DT100" s="118"/>
      <c r="DU100" s="23"/>
      <c r="DV100" s="27"/>
      <c r="DW100" s="118"/>
      <c r="DX100" s="23"/>
      <c r="DY100" s="27"/>
      <c r="DZ100" s="118"/>
      <c r="EA100" s="23"/>
      <c r="EB100" s="23"/>
      <c r="EC100" s="115"/>
      <c r="ED100" s="23"/>
      <c r="EE100" s="23"/>
      <c r="EF100" s="118"/>
      <c r="EG100" s="23"/>
      <c r="EH100" s="23"/>
      <c r="EI100" s="118"/>
      <c r="EJ100" s="23"/>
      <c r="EK100" s="27"/>
      <c r="EL100" s="118"/>
      <c r="EM100" s="27"/>
      <c r="EN100" s="27"/>
      <c r="EO100" s="118"/>
      <c r="EP100" s="23"/>
      <c r="EQ100" s="27"/>
      <c r="ER100" s="115"/>
      <c r="ES100" s="28"/>
      <c r="ET100" s="28"/>
      <c r="EU100" s="118"/>
      <c r="EV100" s="27">
        <v>35475</v>
      </c>
      <c r="EW100" s="27">
        <v>35475</v>
      </c>
      <c r="EX100" s="118"/>
      <c r="EY100" s="43"/>
      <c r="EZ100" s="23"/>
      <c r="FA100" s="118"/>
      <c r="FB100" s="23">
        <v>6916233</v>
      </c>
      <c r="FC100" s="27">
        <v>5187174</v>
      </c>
      <c r="FD100" s="118"/>
      <c r="FE100" s="23"/>
      <c r="FF100" s="23"/>
      <c r="FG100" s="115"/>
      <c r="FH100" s="23"/>
      <c r="FI100" s="23"/>
      <c r="FJ100" s="118"/>
      <c r="FK100" s="23"/>
      <c r="FL100" s="23"/>
      <c r="FM100" s="115"/>
      <c r="FN100" s="31"/>
      <c r="FO100" s="31"/>
      <c r="FP100" s="118"/>
      <c r="FQ100" s="23">
        <v>1400000</v>
      </c>
      <c r="FR100" s="23">
        <f>849991+150000+400000</f>
        <v>1399991</v>
      </c>
      <c r="FS100" s="115"/>
      <c r="FT100" s="23"/>
      <c r="FU100" s="23"/>
      <c r="FV100" s="115"/>
      <c r="FW100" s="23"/>
      <c r="FX100" s="23"/>
      <c r="FY100" s="115"/>
      <c r="FZ100" s="27"/>
      <c r="GA100" s="27"/>
      <c r="GB100" s="115"/>
      <c r="GC100" s="31"/>
      <c r="GD100" s="31"/>
      <c r="GE100" s="118"/>
      <c r="GF100" s="35"/>
      <c r="GG100" s="34"/>
      <c r="GH100" s="115"/>
      <c r="GI100" s="23"/>
      <c r="GJ100" s="23"/>
      <c r="GK100" s="115"/>
      <c r="GL100" s="31"/>
      <c r="GM100" s="31"/>
      <c r="GN100" s="118"/>
      <c r="GO100" s="23"/>
      <c r="GP100" s="23"/>
      <c r="GQ100" s="115"/>
      <c r="GR100" s="23"/>
      <c r="GS100" s="27"/>
      <c r="GT100" s="115"/>
      <c r="GU100" s="23"/>
      <c r="GV100" s="23"/>
      <c r="GW100" s="118"/>
      <c r="GX100" s="31"/>
      <c r="GY100" s="31"/>
      <c r="GZ100" s="118"/>
      <c r="HA100" s="23"/>
      <c r="HB100" s="27"/>
      <c r="HC100" s="137"/>
      <c r="HD100" s="33"/>
      <c r="HE100" s="33"/>
      <c r="HF100" s="121"/>
      <c r="HG100" s="32"/>
      <c r="HH100" s="32"/>
      <c r="HI100" s="118"/>
      <c r="HJ100" s="28"/>
      <c r="HK100" s="28"/>
      <c r="HL100" s="118"/>
      <c r="HM100" s="23"/>
      <c r="HN100" s="23"/>
      <c r="HO100" s="118"/>
      <c r="HP100" s="23"/>
      <c r="HQ100" s="23"/>
      <c r="HR100" s="115"/>
      <c r="HS100" s="23"/>
      <c r="HT100" s="23"/>
      <c r="HU100" s="118"/>
      <c r="HV100" s="31"/>
      <c r="HW100" s="31"/>
      <c r="HX100" s="118"/>
      <c r="HY100" s="31"/>
      <c r="HZ100" s="31"/>
      <c r="IA100" s="118"/>
      <c r="IB100" s="23"/>
      <c r="IC100" s="27"/>
      <c r="ID100" s="132"/>
      <c r="IE100" s="23"/>
      <c r="IF100" s="27"/>
      <c r="IG100" s="134"/>
      <c r="IH100" s="23"/>
      <c r="II100" s="23"/>
      <c r="IJ100" s="132"/>
      <c r="IK100" s="30">
        <f t="shared" si="26"/>
        <v>62428274.229999997</v>
      </c>
      <c r="IL100" s="30">
        <f t="shared" si="27"/>
        <v>46472674.169999994</v>
      </c>
      <c r="IM100" s="23">
        <v>37263597</v>
      </c>
      <c r="IN100" s="23">
        <v>27935400</v>
      </c>
      <c r="IO100" s="115"/>
      <c r="IP100" s="42"/>
      <c r="IQ100" s="27"/>
      <c r="IR100" s="115"/>
      <c r="IS100" s="23">
        <v>21585934</v>
      </c>
      <c r="IT100" s="27">
        <v>16159600</v>
      </c>
      <c r="IU100" s="115"/>
      <c r="IV100" s="23"/>
      <c r="IW100" s="23"/>
      <c r="IX100" s="115"/>
      <c r="IY100" s="23">
        <v>261740.16</v>
      </c>
      <c r="IZ100" s="23">
        <v>28289.360000000001</v>
      </c>
      <c r="JA100" s="115"/>
      <c r="JB100" s="23"/>
      <c r="JC100" s="23"/>
      <c r="JD100" s="115"/>
      <c r="JE100" s="23">
        <v>128356</v>
      </c>
      <c r="JF100" s="23">
        <v>96000</v>
      </c>
      <c r="JG100" s="115"/>
      <c r="JH100" s="23">
        <v>753075.93</v>
      </c>
      <c r="JI100" s="27">
        <v>304740.90999999997</v>
      </c>
      <c r="JJ100" s="115"/>
      <c r="JK100" s="23">
        <v>1657986</v>
      </c>
      <c r="JL100" s="23">
        <v>1350365</v>
      </c>
      <c r="JM100" s="115"/>
      <c r="JN100" s="23">
        <v>28350</v>
      </c>
      <c r="JO100" s="23">
        <v>28350</v>
      </c>
      <c r="JP100" s="115"/>
      <c r="JQ100" s="23">
        <v>5765.4</v>
      </c>
      <c r="JR100" s="23">
        <v>4000</v>
      </c>
      <c r="JS100" s="115"/>
      <c r="JT100" s="23">
        <v>504427.77</v>
      </c>
      <c r="JU100" s="23">
        <v>390524</v>
      </c>
      <c r="JV100" s="115"/>
      <c r="JW100" s="23">
        <v>175404.9</v>
      </c>
      <c r="JX100" s="23">
        <v>175404.9</v>
      </c>
      <c r="JY100" s="115"/>
      <c r="JZ100" s="23">
        <v>63176.4</v>
      </c>
      <c r="KA100" s="27">
        <v>0</v>
      </c>
      <c r="KB100" s="115"/>
      <c r="KC100" s="23"/>
      <c r="KD100" s="23"/>
      <c r="KE100" s="115"/>
      <c r="KF100" s="23">
        <v>460.67</v>
      </c>
      <c r="KG100" s="23">
        <v>0</v>
      </c>
      <c r="KH100" s="115"/>
      <c r="KI100" s="29">
        <f t="shared" si="28"/>
        <v>4256070.1900000004</v>
      </c>
      <c r="KJ100" s="29">
        <f t="shared" si="29"/>
        <v>2760979.87</v>
      </c>
      <c r="KK100" s="27">
        <v>213533.43</v>
      </c>
      <c r="KL100" s="27">
        <v>53351.8</v>
      </c>
      <c r="KM100" s="121"/>
      <c r="KN100" s="27">
        <v>3593520</v>
      </c>
      <c r="KO100" s="27">
        <v>2696219.2</v>
      </c>
      <c r="KP100" s="115"/>
      <c r="KQ100" s="28">
        <v>449016.76</v>
      </c>
      <c r="KR100" s="28">
        <v>11408.87</v>
      </c>
      <c r="KS100" s="118"/>
      <c r="KT100" s="27"/>
      <c r="KU100" s="27"/>
      <c r="KV100" s="121"/>
      <c r="KW100" s="26"/>
      <c r="KX100" s="26"/>
      <c r="KY100" s="121"/>
      <c r="KZ100" s="24"/>
      <c r="LA100" s="24"/>
      <c r="LB100" s="121"/>
      <c r="LC100" s="24"/>
      <c r="LD100" s="24"/>
      <c r="LE100" s="121"/>
      <c r="LF100" s="23"/>
      <c r="LG100" s="27"/>
      <c r="LH100" s="118"/>
      <c r="LI100" s="23"/>
      <c r="LJ100" s="27"/>
      <c r="LK100" s="121"/>
      <c r="LL100" s="25"/>
      <c r="LM100" s="25"/>
      <c r="LN100" s="121"/>
      <c r="LO100" s="27"/>
      <c r="LP100" s="27"/>
      <c r="LQ100" s="121"/>
      <c r="LR100" s="24"/>
      <c r="LS100" s="24"/>
      <c r="LT100" s="121"/>
      <c r="LU100" s="27"/>
      <c r="LV100" s="27"/>
      <c r="LW100" s="121"/>
      <c r="LX100" s="23"/>
      <c r="LY100" s="23"/>
      <c r="LZ100" s="130"/>
      <c r="MA100" s="9"/>
      <c r="MB100" s="9"/>
      <c r="MC100" s="9"/>
      <c r="MD100" s="7"/>
      <c r="ME100" s="7"/>
      <c r="MF100" s="9"/>
      <c r="MG100" s="9"/>
      <c r="MH100" s="9"/>
      <c r="MI100" s="9"/>
      <c r="MJ100" s="9"/>
      <c r="MK100" s="9"/>
      <c r="ML100" s="9"/>
      <c r="MM100" s="9"/>
      <c r="MN100" s="7"/>
      <c r="MO100" s="9"/>
      <c r="MP100" s="9"/>
      <c r="MQ100" s="9"/>
      <c r="MR100" s="7"/>
      <c r="MS100" s="9"/>
      <c r="MT100" s="7"/>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3"/>
      <c r="PY100" s="3"/>
      <c r="PZ100" s="3"/>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row>
    <row r="101" spans="1:743" x14ac:dyDescent="0.25">
      <c r="A101" s="46" t="s">
        <v>52</v>
      </c>
      <c r="B101" s="29">
        <f t="shared" si="20"/>
        <v>20057728.620000001</v>
      </c>
      <c r="C101" s="29">
        <f t="shared" si="21"/>
        <v>15353409.980000002</v>
      </c>
      <c r="D101" s="21">
        <f t="shared" si="22"/>
        <v>9222100</v>
      </c>
      <c r="E101" s="21">
        <f t="shared" si="23"/>
        <v>6916576</v>
      </c>
      <c r="F101" s="23">
        <v>9222100</v>
      </c>
      <c r="G101" s="40">
        <v>6916576</v>
      </c>
      <c r="H101" s="118"/>
      <c r="I101" s="23"/>
      <c r="J101" s="54"/>
      <c r="K101" s="118"/>
      <c r="L101" s="54"/>
      <c r="M101" s="54"/>
      <c r="N101" s="147"/>
      <c r="O101" s="29">
        <f t="shared" si="24"/>
        <v>10547028.620000001</v>
      </c>
      <c r="P101" s="29">
        <f t="shared" si="25"/>
        <v>8227324.8500000006</v>
      </c>
      <c r="Q101" s="23"/>
      <c r="R101" s="23"/>
      <c r="S101" s="118"/>
      <c r="T101" s="23"/>
      <c r="U101" s="23"/>
      <c r="V101" s="118"/>
      <c r="W101" s="23"/>
      <c r="X101" s="23"/>
      <c r="Y101" s="118"/>
      <c r="Z101" s="23"/>
      <c r="AA101" s="23"/>
      <c r="AB101" s="118"/>
      <c r="AC101" s="28"/>
      <c r="AD101" s="28"/>
      <c r="AE101" s="121"/>
      <c r="AF101" s="23"/>
      <c r="AG101" s="23"/>
      <c r="AH101" s="118"/>
      <c r="AI101" s="23"/>
      <c r="AJ101" s="23"/>
      <c r="AK101" s="118"/>
      <c r="AL101" s="23"/>
      <c r="AM101" s="23"/>
      <c r="AN101" s="118"/>
      <c r="AO101" s="23"/>
      <c r="AP101" s="27"/>
      <c r="AQ101" s="118"/>
      <c r="AR101" s="28"/>
      <c r="AS101" s="28"/>
      <c r="AT101" s="118"/>
      <c r="AU101" s="28"/>
      <c r="AV101" s="28"/>
      <c r="AW101" s="118"/>
      <c r="AX101" s="28"/>
      <c r="AY101" s="28"/>
      <c r="AZ101" s="118"/>
      <c r="BA101" s="23"/>
      <c r="BB101" s="23"/>
      <c r="BC101" s="118"/>
      <c r="BD101" s="23"/>
      <c r="BE101" s="23"/>
      <c r="BF101" s="118"/>
      <c r="BG101" s="23"/>
      <c r="BH101" s="23"/>
      <c r="BI101" s="118"/>
      <c r="BJ101" s="38"/>
      <c r="BK101" s="23"/>
      <c r="BL101" s="118"/>
      <c r="BM101" s="23"/>
      <c r="BN101" s="27"/>
      <c r="BO101" s="118"/>
      <c r="BP101" s="23"/>
      <c r="BQ101" s="27"/>
      <c r="BR101" s="118"/>
      <c r="BS101" s="23"/>
      <c r="BT101" s="27"/>
      <c r="BU101" s="118"/>
      <c r="BV101" s="23"/>
      <c r="BW101" s="23"/>
      <c r="BX101" s="118"/>
      <c r="BY101" s="23">
        <v>7512846.2300000004</v>
      </c>
      <c r="BZ101" s="27">
        <v>7511825.0300000003</v>
      </c>
      <c r="CA101" s="118"/>
      <c r="CB101" s="31"/>
      <c r="CC101" s="31"/>
      <c r="CD101" s="118"/>
      <c r="CE101" s="23"/>
      <c r="CF101" s="23"/>
      <c r="CG101" s="118"/>
      <c r="CH101" s="28"/>
      <c r="CI101" s="28"/>
      <c r="CJ101" s="118"/>
      <c r="CK101" s="23"/>
      <c r="CL101" s="27"/>
      <c r="CM101" s="118"/>
      <c r="CN101" s="23"/>
      <c r="CO101" s="27"/>
      <c r="CP101" s="118"/>
      <c r="CQ101" s="28"/>
      <c r="CR101" s="28"/>
      <c r="CS101" s="118"/>
      <c r="CT101" s="28"/>
      <c r="CU101" s="28"/>
      <c r="CV101" s="118"/>
      <c r="CW101" s="23"/>
      <c r="CX101" s="27"/>
      <c r="CY101" s="118"/>
      <c r="CZ101" s="28"/>
      <c r="DA101" s="28"/>
      <c r="DB101" s="118"/>
      <c r="DC101" s="23">
        <f>899999.99+775309.3+788873.1</f>
        <v>2464182.39</v>
      </c>
      <c r="DD101" s="23">
        <v>715499.82</v>
      </c>
      <c r="DE101" s="118"/>
      <c r="DF101" s="23"/>
      <c r="DG101" s="23"/>
      <c r="DH101" s="118"/>
      <c r="DI101" s="23"/>
      <c r="DJ101" s="27"/>
      <c r="DK101" s="118"/>
      <c r="DL101" s="27"/>
      <c r="DM101" s="27"/>
      <c r="DN101" s="140"/>
      <c r="DO101" s="44">
        <v>570000</v>
      </c>
      <c r="DP101" s="27">
        <v>0</v>
      </c>
      <c r="DQ101" s="132"/>
      <c r="DR101" s="23"/>
      <c r="DS101" s="23"/>
      <c r="DT101" s="118"/>
      <c r="DU101" s="23"/>
      <c r="DV101" s="27"/>
      <c r="DW101" s="118"/>
      <c r="DX101" s="23"/>
      <c r="DY101" s="27"/>
      <c r="DZ101" s="118"/>
      <c r="EA101" s="23"/>
      <c r="EB101" s="23"/>
      <c r="EC101" s="115"/>
      <c r="ED101" s="23"/>
      <c r="EE101" s="23"/>
      <c r="EF101" s="118"/>
      <c r="EG101" s="23"/>
      <c r="EH101" s="23"/>
      <c r="EI101" s="118"/>
      <c r="EJ101" s="23"/>
      <c r="EK101" s="27"/>
      <c r="EL101" s="118"/>
      <c r="EM101" s="27"/>
      <c r="EN101" s="27"/>
      <c r="EO101" s="118"/>
      <c r="EP101" s="23"/>
      <c r="EQ101" s="27"/>
      <c r="ER101" s="115"/>
      <c r="ES101" s="28"/>
      <c r="ET101" s="28"/>
      <c r="EU101" s="118"/>
      <c r="EV101" s="27"/>
      <c r="EW101" s="27"/>
      <c r="EX101" s="118"/>
      <c r="EY101" s="23"/>
      <c r="EZ101" s="23"/>
      <c r="FA101" s="118"/>
      <c r="FB101" s="23"/>
      <c r="FC101" s="27"/>
      <c r="FD101" s="118"/>
      <c r="FE101" s="23"/>
      <c r="FF101" s="23"/>
      <c r="FG101" s="115"/>
      <c r="FH101" s="23"/>
      <c r="FI101" s="23"/>
      <c r="FJ101" s="118"/>
      <c r="FK101" s="23"/>
      <c r="FL101" s="23"/>
      <c r="FM101" s="115"/>
      <c r="FN101" s="31"/>
      <c r="FO101" s="31"/>
      <c r="FP101" s="118"/>
      <c r="FQ101" s="23"/>
      <c r="FR101" s="23"/>
      <c r="FS101" s="115"/>
      <c r="FT101" s="23"/>
      <c r="FU101" s="23"/>
      <c r="FV101" s="115"/>
      <c r="FW101" s="23"/>
      <c r="FX101" s="23"/>
      <c r="FY101" s="115"/>
      <c r="FZ101" s="27"/>
      <c r="GA101" s="27"/>
      <c r="GB101" s="115"/>
      <c r="GC101" s="31"/>
      <c r="GD101" s="31"/>
      <c r="GE101" s="118"/>
      <c r="GF101" s="35"/>
      <c r="GG101" s="34"/>
      <c r="GH101" s="115"/>
      <c r="GI101" s="23"/>
      <c r="GJ101" s="23"/>
      <c r="GK101" s="115"/>
      <c r="GL101" s="31"/>
      <c r="GM101" s="31"/>
      <c r="GN101" s="118"/>
      <c r="GO101" s="23"/>
      <c r="GP101" s="23"/>
      <c r="GQ101" s="115"/>
      <c r="GR101" s="23"/>
      <c r="GS101" s="27"/>
      <c r="GT101" s="115"/>
      <c r="GU101" s="23"/>
      <c r="GV101" s="23"/>
      <c r="GW101" s="118"/>
      <c r="GX101" s="31"/>
      <c r="GY101" s="31"/>
      <c r="GZ101" s="118"/>
      <c r="HA101" s="23"/>
      <c r="HB101" s="27"/>
      <c r="HC101" s="137"/>
      <c r="HD101" s="33"/>
      <c r="HE101" s="33"/>
      <c r="HF101" s="121"/>
      <c r="HG101" s="32"/>
      <c r="HH101" s="32"/>
      <c r="HI101" s="118"/>
      <c r="HJ101" s="28"/>
      <c r="HK101" s="28"/>
      <c r="HL101" s="118"/>
      <c r="HM101" s="23"/>
      <c r="HN101" s="23"/>
      <c r="HO101" s="118"/>
      <c r="HP101" s="23"/>
      <c r="HQ101" s="23"/>
      <c r="HR101" s="115"/>
      <c r="HS101" s="23"/>
      <c r="HT101" s="23"/>
      <c r="HU101" s="118"/>
      <c r="HV101" s="31"/>
      <c r="HW101" s="31"/>
      <c r="HX101" s="118"/>
      <c r="HY101" s="31"/>
      <c r="HZ101" s="31"/>
      <c r="IA101" s="118"/>
      <c r="IB101" s="42"/>
      <c r="IC101" s="27"/>
      <c r="ID101" s="132"/>
      <c r="IE101" s="23"/>
      <c r="IF101" s="27"/>
      <c r="IG101" s="134"/>
      <c r="IH101" s="23"/>
      <c r="II101" s="23"/>
      <c r="IJ101" s="132"/>
      <c r="IK101" s="30">
        <f t="shared" si="26"/>
        <v>288600</v>
      </c>
      <c r="IL101" s="30">
        <f t="shared" si="27"/>
        <v>209509.13</v>
      </c>
      <c r="IM101" s="23"/>
      <c r="IN101" s="23"/>
      <c r="IO101" s="115"/>
      <c r="IP101" s="23"/>
      <c r="IQ101" s="27"/>
      <c r="IR101" s="115"/>
      <c r="IS101" s="23"/>
      <c r="IT101" s="27"/>
      <c r="IU101" s="115"/>
      <c r="IV101" s="23"/>
      <c r="IW101" s="23"/>
      <c r="IX101" s="115"/>
      <c r="IY101" s="23"/>
      <c r="IZ101" s="23"/>
      <c r="JA101" s="115"/>
      <c r="JB101" s="23"/>
      <c r="JC101" s="23"/>
      <c r="JD101" s="115"/>
      <c r="JE101" s="23"/>
      <c r="JF101" s="23"/>
      <c r="JG101" s="115"/>
      <c r="JH101" s="23"/>
      <c r="JI101" s="27"/>
      <c r="JJ101" s="115"/>
      <c r="JK101" s="23"/>
      <c r="JL101" s="23"/>
      <c r="JM101" s="115"/>
      <c r="JN101" s="23"/>
      <c r="JO101" s="23"/>
      <c r="JP101" s="115"/>
      <c r="JQ101" s="23"/>
      <c r="JR101" s="23"/>
      <c r="JS101" s="115"/>
      <c r="JT101" s="23"/>
      <c r="JU101" s="23"/>
      <c r="JV101" s="115"/>
      <c r="JW101" s="23"/>
      <c r="JX101" s="23"/>
      <c r="JY101" s="115"/>
      <c r="JZ101" s="23"/>
      <c r="KA101" s="27"/>
      <c r="KB101" s="115"/>
      <c r="KC101" s="23">
        <v>288600</v>
      </c>
      <c r="KD101" s="23">
        <v>209509.13</v>
      </c>
      <c r="KE101" s="115"/>
      <c r="KF101" s="23"/>
      <c r="KG101" s="23"/>
      <c r="KH101" s="115"/>
      <c r="KI101" s="29">
        <f t="shared" si="28"/>
        <v>0</v>
      </c>
      <c r="KJ101" s="29">
        <f t="shared" si="29"/>
        <v>0</v>
      </c>
      <c r="KK101" s="27"/>
      <c r="KL101" s="27"/>
      <c r="KM101" s="121"/>
      <c r="KN101" s="27"/>
      <c r="KO101" s="27"/>
      <c r="KP101" s="115"/>
      <c r="KQ101" s="28"/>
      <c r="KR101" s="28"/>
      <c r="KS101" s="118"/>
      <c r="KT101" s="27"/>
      <c r="KU101" s="27"/>
      <c r="KV101" s="121"/>
      <c r="KW101" s="26"/>
      <c r="KX101" s="26"/>
      <c r="KY101" s="121"/>
      <c r="KZ101" s="24"/>
      <c r="LA101" s="24"/>
      <c r="LB101" s="121"/>
      <c r="LC101" s="24"/>
      <c r="LD101" s="24"/>
      <c r="LE101" s="121"/>
      <c r="LF101" s="23"/>
      <c r="LG101" s="27"/>
      <c r="LH101" s="118"/>
      <c r="LI101" s="23"/>
      <c r="LJ101" s="27"/>
      <c r="LK101" s="121"/>
      <c r="LL101" s="25"/>
      <c r="LM101" s="25"/>
      <c r="LN101" s="121"/>
      <c r="LO101" s="27"/>
      <c r="LP101" s="27"/>
      <c r="LQ101" s="121"/>
      <c r="LR101" s="24"/>
      <c r="LS101" s="24"/>
      <c r="LT101" s="121"/>
      <c r="LU101" s="27"/>
      <c r="LV101" s="27"/>
      <c r="LW101" s="121"/>
      <c r="LX101" s="23"/>
      <c r="LY101" s="23"/>
      <c r="LZ101" s="130"/>
      <c r="MA101" s="9"/>
      <c r="MB101" s="9"/>
      <c r="MC101" s="9"/>
      <c r="MD101" s="7"/>
      <c r="ME101" s="7"/>
      <c r="MF101" s="9"/>
      <c r="MG101" s="9"/>
      <c r="MH101" s="9"/>
      <c r="MI101" s="9"/>
      <c r="MJ101" s="9"/>
      <c r="MK101" s="9"/>
      <c r="ML101" s="9"/>
      <c r="MM101" s="9"/>
      <c r="MN101" s="7"/>
      <c r="MO101" s="9"/>
      <c r="MP101" s="9"/>
      <c r="MQ101" s="9"/>
      <c r="MR101" s="7"/>
      <c r="MS101" s="9"/>
      <c r="MT101" s="7"/>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3"/>
      <c r="PY101" s="3"/>
      <c r="PZ101" s="3"/>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row>
    <row r="102" spans="1:743" x14ac:dyDescent="0.25">
      <c r="A102" s="46" t="s">
        <v>51</v>
      </c>
      <c r="B102" s="29">
        <f t="shared" si="20"/>
        <v>4550518.13</v>
      </c>
      <c r="C102" s="29">
        <f t="shared" si="21"/>
        <v>3461152.83</v>
      </c>
      <c r="D102" s="21">
        <f t="shared" si="22"/>
        <v>4202118.13</v>
      </c>
      <c r="E102" s="21">
        <f t="shared" si="23"/>
        <v>3151590.13</v>
      </c>
      <c r="F102" s="23">
        <v>3967200</v>
      </c>
      <c r="G102" s="40">
        <v>2975400</v>
      </c>
      <c r="H102" s="118"/>
      <c r="I102" s="23">
        <v>234918.13</v>
      </c>
      <c r="J102" s="49">
        <v>176190.13</v>
      </c>
      <c r="K102" s="118"/>
      <c r="L102" s="49"/>
      <c r="M102" s="49"/>
      <c r="N102" s="147"/>
      <c r="O102" s="29">
        <f t="shared" si="24"/>
        <v>233000</v>
      </c>
      <c r="P102" s="29">
        <f t="shared" si="25"/>
        <v>233000</v>
      </c>
      <c r="Q102" s="23"/>
      <c r="R102" s="23"/>
      <c r="S102" s="118"/>
      <c r="T102" s="23"/>
      <c r="U102" s="23"/>
      <c r="V102" s="118"/>
      <c r="W102" s="23"/>
      <c r="X102" s="23"/>
      <c r="Y102" s="118"/>
      <c r="Z102" s="23"/>
      <c r="AA102" s="23"/>
      <c r="AB102" s="118"/>
      <c r="AC102" s="28"/>
      <c r="AD102" s="28"/>
      <c r="AE102" s="121"/>
      <c r="AF102" s="23"/>
      <c r="AG102" s="23"/>
      <c r="AH102" s="118"/>
      <c r="AI102" s="23"/>
      <c r="AJ102" s="23"/>
      <c r="AK102" s="118"/>
      <c r="AL102" s="23"/>
      <c r="AM102" s="23"/>
      <c r="AN102" s="118"/>
      <c r="AO102" s="23"/>
      <c r="AP102" s="27"/>
      <c r="AQ102" s="118"/>
      <c r="AR102" s="28"/>
      <c r="AS102" s="28"/>
      <c r="AT102" s="118"/>
      <c r="AU102" s="28"/>
      <c r="AV102" s="28"/>
      <c r="AW102" s="118"/>
      <c r="AX102" s="28"/>
      <c r="AY102" s="28"/>
      <c r="AZ102" s="118"/>
      <c r="BA102" s="23"/>
      <c r="BB102" s="23"/>
      <c r="BC102" s="118"/>
      <c r="BD102" s="23"/>
      <c r="BE102" s="23"/>
      <c r="BF102" s="118"/>
      <c r="BG102" s="23"/>
      <c r="BH102" s="23"/>
      <c r="BI102" s="118"/>
      <c r="BJ102" s="38"/>
      <c r="BK102" s="23"/>
      <c r="BL102" s="118"/>
      <c r="BM102" s="23"/>
      <c r="BN102" s="27"/>
      <c r="BO102" s="118"/>
      <c r="BP102" s="23"/>
      <c r="BQ102" s="27"/>
      <c r="BR102" s="118"/>
      <c r="BS102" s="23"/>
      <c r="BT102" s="27"/>
      <c r="BU102" s="118"/>
      <c r="BV102" s="23"/>
      <c r="BW102" s="23"/>
      <c r="BX102" s="118"/>
      <c r="BY102" s="23"/>
      <c r="BZ102" s="27"/>
      <c r="CA102" s="118"/>
      <c r="CB102" s="31"/>
      <c r="CC102" s="31"/>
      <c r="CD102" s="118"/>
      <c r="CE102" s="23"/>
      <c r="CF102" s="23"/>
      <c r="CG102" s="118"/>
      <c r="CH102" s="28"/>
      <c r="CI102" s="28"/>
      <c r="CJ102" s="118"/>
      <c r="CK102" s="23"/>
      <c r="CL102" s="27"/>
      <c r="CM102" s="118"/>
      <c r="CN102" s="23"/>
      <c r="CO102" s="27"/>
      <c r="CP102" s="118"/>
      <c r="CQ102" s="28"/>
      <c r="CR102" s="28"/>
      <c r="CS102" s="118"/>
      <c r="CT102" s="28"/>
      <c r="CU102" s="28"/>
      <c r="CV102" s="118"/>
      <c r="CW102" s="23"/>
      <c r="CX102" s="27"/>
      <c r="CY102" s="118"/>
      <c r="CZ102" s="28"/>
      <c r="DA102" s="28"/>
      <c r="DB102" s="118"/>
      <c r="DC102" s="23">
        <v>233000</v>
      </c>
      <c r="DD102" s="23">
        <v>233000</v>
      </c>
      <c r="DE102" s="118"/>
      <c r="DF102" s="23"/>
      <c r="DG102" s="23"/>
      <c r="DH102" s="118"/>
      <c r="DI102" s="23"/>
      <c r="DJ102" s="27"/>
      <c r="DK102" s="118"/>
      <c r="DL102" s="27"/>
      <c r="DM102" s="27"/>
      <c r="DN102" s="140"/>
      <c r="DO102" s="27"/>
      <c r="DP102" s="27"/>
      <c r="DQ102" s="132"/>
      <c r="DR102" s="23"/>
      <c r="DS102" s="23"/>
      <c r="DT102" s="118"/>
      <c r="DU102" s="23"/>
      <c r="DV102" s="27"/>
      <c r="DW102" s="118"/>
      <c r="DX102" s="23"/>
      <c r="DY102" s="27"/>
      <c r="DZ102" s="118"/>
      <c r="EA102" s="23"/>
      <c r="EB102" s="23"/>
      <c r="EC102" s="115"/>
      <c r="ED102" s="23"/>
      <c r="EE102" s="23"/>
      <c r="EF102" s="118"/>
      <c r="EG102" s="23"/>
      <c r="EH102" s="23"/>
      <c r="EI102" s="118"/>
      <c r="EJ102" s="23"/>
      <c r="EK102" s="27"/>
      <c r="EL102" s="118"/>
      <c r="EM102" s="27"/>
      <c r="EN102" s="27"/>
      <c r="EO102" s="118"/>
      <c r="EP102" s="23"/>
      <c r="EQ102" s="27"/>
      <c r="ER102" s="115"/>
      <c r="ES102" s="28"/>
      <c r="ET102" s="28"/>
      <c r="EU102" s="118"/>
      <c r="EV102" s="27"/>
      <c r="EW102" s="27"/>
      <c r="EX102" s="118"/>
      <c r="EY102" s="23"/>
      <c r="EZ102" s="23"/>
      <c r="FA102" s="118"/>
      <c r="FB102" s="23"/>
      <c r="FC102" s="27"/>
      <c r="FD102" s="118"/>
      <c r="FE102" s="23"/>
      <c r="FF102" s="23"/>
      <c r="FG102" s="115"/>
      <c r="FH102" s="23"/>
      <c r="FI102" s="23"/>
      <c r="FJ102" s="118"/>
      <c r="FK102" s="23"/>
      <c r="FL102" s="23"/>
      <c r="FM102" s="115"/>
      <c r="FN102" s="31"/>
      <c r="FO102" s="31"/>
      <c r="FP102" s="118"/>
      <c r="FQ102" s="23"/>
      <c r="FR102" s="23"/>
      <c r="FS102" s="115"/>
      <c r="FT102" s="23"/>
      <c r="FU102" s="23"/>
      <c r="FV102" s="115"/>
      <c r="FW102" s="23"/>
      <c r="FX102" s="23"/>
      <c r="FY102" s="115"/>
      <c r="FZ102" s="27"/>
      <c r="GA102" s="27"/>
      <c r="GB102" s="115"/>
      <c r="GC102" s="31"/>
      <c r="GD102" s="31"/>
      <c r="GE102" s="118"/>
      <c r="GF102" s="35"/>
      <c r="GG102" s="34"/>
      <c r="GH102" s="115"/>
      <c r="GI102" s="23"/>
      <c r="GJ102" s="23"/>
      <c r="GK102" s="115"/>
      <c r="GL102" s="31"/>
      <c r="GM102" s="31"/>
      <c r="GN102" s="118"/>
      <c r="GO102" s="23"/>
      <c r="GP102" s="23"/>
      <c r="GQ102" s="115"/>
      <c r="GR102" s="23"/>
      <c r="GS102" s="27"/>
      <c r="GT102" s="115"/>
      <c r="GU102" s="23"/>
      <c r="GV102" s="23"/>
      <c r="GW102" s="118"/>
      <c r="GX102" s="31"/>
      <c r="GY102" s="31"/>
      <c r="GZ102" s="118"/>
      <c r="HA102" s="23"/>
      <c r="HB102" s="27"/>
      <c r="HC102" s="137"/>
      <c r="HD102" s="33"/>
      <c r="HE102" s="33"/>
      <c r="HF102" s="121"/>
      <c r="HG102" s="32"/>
      <c r="HH102" s="32"/>
      <c r="HI102" s="118"/>
      <c r="HJ102" s="28"/>
      <c r="HK102" s="28"/>
      <c r="HL102" s="118"/>
      <c r="HM102" s="23"/>
      <c r="HN102" s="23"/>
      <c r="HO102" s="118"/>
      <c r="HP102" s="23"/>
      <c r="HQ102" s="23"/>
      <c r="HR102" s="115"/>
      <c r="HS102" s="23"/>
      <c r="HT102" s="23"/>
      <c r="HU102" s="118"/>
      <c r="HV102" s="31"/>
      <c r="HW102" s="31"/>
      <c r="HX102" s="118"/>
      <c r="HY102" s="31"/>
      <c r="HZ102" s="31"/>
      <c r="IA102" s="118"/>
      <c r="IB102" s="23"/>
      <c r="IC102" s="27"/>
      <c r="ID102" s="132"/>
      <c r="IE102" s="23"/>
      <c r="IF102" s="27"/>
      <c r="IG102" s="134"/>
      <c r="IH102" s="23"/>
      <c r="II102" s="23"/>
      <c r="IJ102" s="132"/>
      <c r="IK102" s="30">
        <f t="shared" si="26"/>
        <v>115400</v>
      </c>
      <c r="IL102" s="30">
        <f t="shared" si="27"/>
        <v>76562.7</v>
      </c>
      <c r="IM102" s="23"/>
      <c r="IN102" s="23"/>
      <c r="IO102" s="115"/>
      <c r="IP102" s="23"/>
      <c r="IQ102" s="27"/>
      <c r="IR102" s="115"/>
      <c r="IS102" s="23"/>
      <c r="IT102" s="27"/>
      <c r="IU102" s="115"/>
      <c r="IV102" s="23"/>
      <c r="IW102" s="23"/>
      <c r="IX102" s="115"/>
      <c r="IY102" s="23"/>
      <c r="IZ102" s="23"/>
      <c r="JA102" s="115"/>
      <c r="JB102" s="23"/>
      <c r="JC102" s="23"/>
      <c r="JD102" s="115"/>
      <c r="JE102" s="23"/>
      <c r="JF102" s="23"/>
      <c r="JG102" s="115"/>
      <c r="JH102" s="23"/>
      <c r="JI102" s="27"/>
      <c r="JJ102" s="115"/>
      <c r="JK102" s="23"/>
      <c r="JL102" s="23"/>
      <c r="JM102" s="115"/>
      <c r="JN102" s="23"/>
      <c r="JO102" s="23"/>
      <c r="JP102" s="115"/>
      <c r="JQ102" s="23"/>
      <c r="JR102" s="23"/>
      <c r="JS102" s="115"/>
      <c r="JT102" s="23"/>
      <c r="JU102" s="23"/>
      <c r="JV102" s="115"/>
      <c r="JW102" s="23"/>
      <c r="JX102" s="23"/>
      <c r="JY102" s="115"/>
      <c r="JZ102" s="23"/>
      <c r="KA102" s="27"/>
      <c r="KB102" s="115"/>
      <c r="KC102" s="23">
        <v>115400</v>
      </c>
      <c r="KD102" s="23">
        <v>76562.7</v>
      </c>
      <c r="KE102" s="115"/>
      <c r="KF102" s="23"/>
      <c r="KG102" s="23"/>
      <c r="KH102" s="115"/>
      <c r="KI102" s="29">
        <f t="shared" si="28"/>
        <v>0</v>
      </c>
      <c r="KJ102" s="29">
        <f t="shared" si="29"/>
        <v>0</v>
      </c>
      <c r="KK102" s="27"/>
      <c r="KL102" s="27"/>
      <c r="KM102" s="121"/>
      <c r="KN102" s="27"/>
      <c r="KO102" s="27"/>
      <c r="KP102" s="115"/>
      <c r="KQ102" s="28"/>
      <c r="KR102" s="28"/>
      <c r="KS102" s="118"/>
      <c r="KT102" s="27"/>
      <c r="KU102" s="27"/>
      <c r="KV102" s="121"/>
      <c r="KW102" s="26"/>
      <c r="KX102" s="26"/>
      <c r="KY102" s="121"/>
      <c r="KZ102" s="24"/>
      <c r="LA102" s="24"/>
      <c r="LB102" s="121"/>
      <c r="LC102" s="24"/>
      <c r="LD102" s="24"/>
      <c r="LE102" s="121"/>
      <c r="LF102" s="23"/>
      <c r="LG102" s="27"/>
      <c r="LH102" s="118"/>
      <c r="LI102" s="23"/>
      <c r="LJ102" s="27"/>
      <c r="LK102" s="121"/>
      <c r="LL102" s="25"/>
      <c r="LM102" s="25"/>
      <c r="LN102" s="121"/>
      <c r="LO102" s="27"/>
      <c r="LP102" s="27"/>
      <c r="LQ102" s="121"/>
      <c r="LR102" s="24"/>
      <c r="LS102" s="24"/>
      <c r="LT102" s="121"/>
      <c r="LU102" s="27"/>
      <c r="LV102" s="27"/>
      <c r="LW102" s="121"/>
      <c r="LX102" s="23"/>
      <c r="LY102" s="23"/>
      <c r="LZ102" s="130"/>
      <c r="MA102" s="9"/>
      <c r="MB102" s="9"/>
      <c r="MC102" s="9"/>
      <c r="MD102" s="7"/>
      <c r="ME102" s="7"/>
      <c r="MF102" s="9"/>
      <c r="MG102" s="9"/>
      <c r="MH102" s="9"/>
      <c r="MI102" s="9"/>
      <c r="MJ102" s="9"/>
      <c r="MK102" s="9"/>
      <c r="ML102" s="9"/>
      <c r="MM102" s="9"/>
      <c r="MN102" s="7"/>
      <c r="MO102" s="9"/>
      <c r="MP102" s="9"/>
      <c r="MQ102" s="9"/>
      <c r="MR102" s="7"/>
      <c r="MS102" s="9"/>
      <c r="MT102" s="7"/>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3"/>
      <c r="PY102" s="3"/>
      <c r="PZ102" s="3"/>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row>
    <row r="103" spans="1:743" x14ac:dyDescent="0.25">
      <c r="A103" s="46" t="s">
        <v>50</v>
      </c>
      <c r="B103" s="29">
        <f t="shared" si="20"/>
        <v>8676309.7400000002</v>
      </c>
      <c r="C103" s="29">
        <f t="shared" si="21"/>
        <v>6497224.6900000004</v>
      </c>
      <c r="D103" s="21">
        <f t="shared" si="22"/>
        <v>8560909.7400000002</v>
      </c>
      <c r="E103" s="21">
        <f t="shared" si="23"/>
        <v>6420685.7400000002</v>
      </c>
      <c r="F103" s="23">
        <v>8170300</v>
      </c>
      <c r="G103" s="40">
        <v>6127726</v>
      </c>
      <c r="H103" s="118"/>
      <c r="I103" s="23">
        <v>390609.74</v>
      </c>
      <c r="J103" s="49">
        <v>292959.74</v>
      </c>
      <c r="K103" s="118"/>
      <c r="L103" s="49"/>
      <c r="M103" s="49"/>
      <c r="N103" s="147"/>
      <c r="O103" s="29">
        <f t="shared" si="24"/>
        <v>0</v>
      </c>
      <c r="P103" s="29">
        <f t="shared" si="25"/>
        <v>0</v>
      </c>
      <c r="Q103" s="23"/>
      <c r="R103" s="23"/>
      <c r="S103" s="118"/>
      <c r="T103" s="23"/>
      <c r="U103" s="23"/>
      <c r="V103" s="118"/>
      <c r="W103" s="23"/>
      <c r="X103" s="23"/>
      <c r="Y103" s="118"/>
      <c r="Z103" s="23"/>
      <c r="AA103" s="23"/>
      <c r="AB103" s="118"/>
      <c r="AC103" s="28"/>
      <c r="AD103" s="28"/>
      <c r="AE103" s="121"/>
      <c r="AF103" s="23"/>
      <c r="AG103" s="23"/>
      <c r="AH103" s="118"/>
      <c r="AI103" s="23"/>
      <c r="AJ103" s="23"/>
      <c r="AK103" s="118"/>
      <c r="AL103" s="23"/>
      <c r="AM103" s="23"/>
      <c r="AN103" s="118"/>
      <c r="AO103" s="23"/>
      <c r="AP103" s="27"/>
      <c r="AQ103" s="118"/>
      <c r="AR103" s="28"/>
      <c r="AS103" s="28"/>
      <c r="AT103" s="118"/>
      <c r="AU103" s="28"/>
      <c r="AV103" s="28"/>
      <c r="AW103" s="118"/>
      <c r="AX103" s="28"/>
      <c r="AY103" s="28"/>
      <c r="AZ103" s="118"/>
      <c r="BA103" s="23"/>
      <c r="BB103" s="23"/>
      <c r="BC103" s="118"/>
      <c r="BD103" s="23"/>
      <c r="BE103" s="23"/>
      <c r="BF103" s="118"/>
      <c r="BG103" s="23"/>
      <c r="BH103" s="23"/>
      <c r="BI103" s="118"/>
      <c r="BJ103" s="38"/>
      <c r="BK103" s="23"/>
      <c r="BL103" s="118"/>
      <c r="BM103" s="23"/>
      <c r="BN103" s="27"/>
      <c r="BO103" s="118"/>
      <c r="BP103" s="23"/>
      <c r="BQ103" s="27"/>
      <c r="BR103" s="118"/>
      <c r="BS103" s="23"/>
      <c r="BT103" s="27"/>
      <c r="BU103" s="118"/>
      <c r="BV103" s="23"/>
      <c r="BW103" s="23"/>
      <c r="BX103" s="118"/>
      <c r="BY103" s="23"/>
      <c r="BZ103" s="27"/>
      <c r="CA103" s="118"/>
      <c r="CB103" s="31"/>
      <c r="CC103" s="31"/>
      <c r="CD103" s="118"/>
      <c r="CE103" s="23"/>
      <c r="CF103" s="23"/>
      <c r="CG103" s="118"/>
      <c r="CH103" s="28"/>
      <c r="CI103" s="28"/>
      <c r="CJ103" s="118"/>
      <c r="CK103" s="23"/>
      <c r="CL103" s="27"/>
      <c r="CM103" s="118"/>
      <c r="CN103" s="23"/>
      <c r="CO103" s="27"/>
      <c r="CP103" s="118"/>
      <c r="CQ103" s="28"/>
      <c r="CR103" s="28"/>
      <c r="CS103" s="118"/>
      <c r="CT103" s="28"/>
      <c r="CU103" s="28"/>
      <c r="CV103" s="118"/>
      <c r="CW103" s="23"/>
      <c r="CX103" s="27"/>
      <c r="CY103" s="118"/>
      <c r="CZ103" s="28"/>
      <c r="DA103" s="28"/>
      <c r="DB103" s="118"/>
      <c r="DC103" s="23"/>
      <c r="DD103" s="23"/>
      <c r="DE103" s="118"/>
      <c r="DF103" s="23"/>
      <c r="DG103" s="23"/>
      <c r="DH103" s="118"/>
      <c r="DI103" s="23"/>
      <c r="DJ103" s="27"/>
      <c r="DK103" s="118"/>
      <c r="DL103" s="27"/>
      <c r="DM103" s="27"/>
      <c r="DN103" s="140"/>
      <c r="DO103" s="27"/>
      <c r="DP103" s="27"/>
      <c r="DQ103" s="132"/>
      <c r="DR103" s="23"/>
      <c r="DS103" s="23"/>
      <c r="DT103" s="118"/>
      <c r="DU103" s="23"/>
      <c r="DV103" s="27"/>
      <c r="DW103" s="118"/>
      <c r="DX103" s="23"/>
      <c r="DY103" s="27"/>
      <c r="DZ103" s="118"/>
      <c r="EA103" s="23"/>
      <c r="EB103" s="23"/>
      <c r="EC103" s="115"/>
      <c r="ED103" s="23"/>
      <c r="EE103" s="23"/>
      <c r="EF103" s="118"/>
      <c r="EG103" s="23"/>
      <c r="EH103" s="23"/>
      <c r="EI103" s="118"/>
      <c r="EJ103" s="23"/>
      <c r="EK103" s="27"/>
      <c r="EL103" s="118"/>
      <c r="EM103" s="27"/>
      <c r="EN103" s="27"/>
      <c r="EO103" s="118"/>
      <c r="EP103" s="23"/>
      <c r="EQ103" s="27"/>
      <c r="ER103" s="115"/>
      <c r="ES103" s="28"/>
      <c r="ET103" s="28"/>
      <c r="EU103" s="118"/>
      <c r="EV103" s="27"/>
      <c r="EW103" s="27"/>
      <c r="EX103" s="118"/>
      <c r="EY103" s="23"/>
      <c r="EZ103" s="23"/>
      <c r="FA103" s="118"/>
      <c r="FB103" s="23"/>
      <c r="FC103" s="27"/>
      <c r="FD103" s="118"/>
      <c r="FE103" s="23"/>
      <c r="FF103" s="23"/>
      <c r="FG103" s="115"/>
      <c r="FH103" s="23"/>
      <c r="FI103" s="23"/>
      <c r="FJ103" s="118"/>
      <c r="FK103" s="23"/>
      <c r="FL103" s="23"/>
      <c r="FM103" s="115"/>
      <c r="FN103" s="31"/>
      <c r="FO103" s="31"/>
      <c r="FP103" s="118"/>
      <c r="FQ103" s="23"/>
      <c r="FR103" s="23"/>
      <c r="FS103" s="115"/>
      <c r="FT103" s="23"/>
      <c r="FU103" s="23"/>
      <c r="FV103" s="115"/>
      <c r="FW103" s="23"/>
      <c r="FX103" s="23"/>
      <c r="FY103" s="115"/>
      <c r="FZ103" s="27"/>
      <c r="GA103" s="27"/>
      <c r="GB103" s="115"/>
      <c r="GC103" s="31"/>
      <c r="GD103" s="31"/>
      <c r="GE103" s="118"/>
      <c r="GF103" s="35"/>
      <c r="GG103" s="34"/>
      <c r="GH103" s="115"/>
      <c r="GI103" s="23"/>
      <c r="GJ103" s="23"/>
      <c r="GK103" s="115"/>
      <c r="GL103" s="31"/>
      <c r="GM103" s="31"/>
      <c r="GN103" s="118"/>
      <c r="GO103" s="23"/>
      <c r="GP103" s="23"/>
      <c r="GQ103" s="115"/>
      <c r="GR103" s="23"/>
      <c r="GS103" s="27"/>
      <c r="GT103" s="115"/>
      <c r="GU103" s="23"/>
      <c r="GV103" s="23"/>
      <c r="GW103" s="118"/>
      <c r="GX103" s="31"/>
      <c r="GY103" s="31"/>
      <c r="GZ103" s="118"/>
      <c r="HA103" s="23"/>
      <c r="HB103" s="27"/>
      <c r="HC103" s="137"/>
      <c r="HD103" s="33"/>
      <c r="HE103" s="33"/>
      <c r="HF103" s="121"/>
      <c r="HG103" s="32"/>
      <c r="HH103" s="32"/>
      <c r="HI103" s="118"/>
      <c r="HJ103" s="28"/>
      <c r="HK103" s="28"/>
      <c r="HL103" s="118"/>
      <c r="HM103" s="23"/>
      <c r="HN103" s="23"/>
      <c r="HO103" s="118"/>
      <c r="HP103" s="23"/>
      <c r="HQ103" s="23"/>
      <c r="HR103" s="115"/>
      <c r="HS103" s="23"/>
      <c r="HT103" s="23"/>
      <c r="HU103" s="118"/>
      <c r="HV103" s="31"/>
      <c r="HW103" s="31"/>
      <c r="HX103" s="118"/>
      <c r="HY103" s="31"/>
      <c r="HZ103" s="31"/>
      <c r="IA103" s="118"/>
      <c r="IB103" s="23"/>
      <c r="IC103" s="27"/>
      <c r="ID103" s="132"/>
      <c r="IE103" s="23"/>
      <c r="IF103" s="27"/>
      <c r="IG103" s="134"/>
      <c r="IH103" s="23"/>
      <c r="II103" s="23"/>
      <c r="IJ103" s="132"/>
      <c r="IK103" s="30">
        <f t="shared" si="26"/>
        <v>115400</v>
      </c>
      <c r="IL103" s="30">
        <f t="shared" si="27"/>
        <v>76538.95</v>
      </c>
      <c r="IM103" s="23"/>
      <c r="IN103" s="23"/>
      <c r="IO103" s="115"/>
      <c r="IP103" s="23"/>
      <c r="IQ103" s="27"/>
      <c r="IR103" s="115"/>
      <c r="IS103" s="23"/>
      <c r="IT103" s="27"/>
      <c r="IU103" s="115"/>
      <c r="IV103" s="23"/>
      <c r="IW103" s="23"/>
      <c r="IX103" s="115"/>
      <c r="IY103" s="23"/>
      <c r="IZ103" s="23"/>
      <c r="JA103" s="115"/>
      <c r="JB103" s="23"/>
      <c r="JC103" s="23"/>
      <c r="JD103" s="115"/>
      <c r="JE103" s="23"/>
      <c r="JF103" s="23"/>
      <c r="JG103" s="115"/>
      <c r="JH103" s="23"/>
      <c r="JI103" s="27"/>
      <c r="JJ103" s="115"/>
      <c r="JK103" s="23"/>
      <c r="JL103" s="23"/>
      <c r="JM103" s="115"/>
      <c r="JN103" s="23"/>
      <c r="JO103" s="23"/>
      <c r="JP103" s="115"/>
      <c r="JQ103" s="23"/>
      <c r="JR103" s="23"/>
      <c r="JS103" s="115"/>
      <c r="JT103" s="23"/>
      <c r="JU103" s="23"/>
      <c r="JV103" s="115"/>
      <c r="JW103" s="23"/>
      <c r="JX103" s="23"/>
      <c r="JY103" s="115"/>
      <c r="JZ103" s="23"/>
      <c r="KA103" s="27"/>
      <c r="KB103" s="115"/>
      <c r="KC103" s="23">
        <v>115400</v>
      </c>
      <c r="KD103" s="23">
        <v>76538.95</v>
      </c>
      <c r="KE103" s="115"/>
      <c r="KF103" s="23"/>
      <c r="KG103" s="23"/>
      <c r="KH103" s="115"/>
      <c r="KI103" s="29">
        <f t="shared" si="28"/>
        <v>0</v>
      </c>
      <c r="KJ103" s="29">
        <f t="shared" si="29"/>
        <v>0</v>
      </c>
      <c r="KK103" s="27"/>
      <c r="KL103" s="27"/>
      <c r="KM103" s="121"/>
      <c r="KN103" s="27"/>
      <c r="KO103" s="27"/>
      <c r="KP103" s="115"/>
      <c r="KQ103" s="28"/>
      <c r="KR103" s="28"/>
      <c r="KS103" s="118"/>
      <c r="KT103" s="27"/>
      <c r="KU103" s="27"/>
      <c r="KV103" s="121"/>
      <c r="KW103" s="26"/>
      <c r="KX103" s="26"/>
      <c r="KY103" s="121"/>
      <c r="KZ103" s="24"/>
      <c r="LA103" s="24"/>
      <c r="LB103" s="121"/>
      <c r="LC103" s="24"/>
      <c r="LD103" s="24"/>
      <c r="LE103" s="121"/>
      <c r="LF103" s="23"/>
      <c r="LG103" s="27"/>
      <c r="LH103" s="118"/>
      <c r="LI103" s="23"/>
      <c r="LJ103" s="27"/>
      <c r="LK103" s="121"/>
      <c r="LL103" s="25"/>
      <c r="LM103" s="25"/>
      <c r="LN103" s="121"/>
      <c r="LO103" s="27"/>
      <c r="LP103" s="27"/>
      <c r="LQ103" s="121"/>
      <c r="LR103" s="24"/>
      <c r="LS103" s="24"/>
      <c r="LT103" s="121"/>
      <c r="LU103" s="27"/>
      <c r="LV103" s="27"/>
      <c r="LW103" s="121"/>
      <c r="LX103" s="23"/>
      <c r="LY103" s="23"/>
      <c r="LZ103" s="130"/>
      <c r="MA103" s="9"/>
      <c r="MB103" s="9"/>
      <c r="MC103" s="9"/>
      <c r="MD103" s="7"/>
      <c r="ME103" s="7"/>
      <c r="MF103" s="9"/>
      <c r="MG103" s="9"/>
      <c r="MH103" s="9"/>
      <c r="MI103" s="9"/>
      <c r="MJ103" s="9"/>
      <c r="MK103" s="9"/>
      <c r="ML103" s="9"/>
      <c r="MM103" s="9"/>
      <c r="MN103" s="7"/>
      <c r="MO103" s="9"/>
      <c r="MP103" s="9"/>
      <c r="MQ103" s="9"/>
      <c r="MR103" s="7"/>
      <c r="MS103" s="9"/>
      <c r="MT103" s="7"/>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3"/>
      <c r="PY103" s="3"/>
      <c r="PZ103" s="3"/>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row>
    <row r="104" spans="1:743" x14ac:dyDescent="0.25">
      <c r="A104" s="46" t="s">
        <v>49</v>
      </c>
      <c r="B104" s="29">
        <f t="shared" si="20"/>
        <v>3975147.31</v>
      </c>
      <c r="C104" s="29">
        <f t="shared" si="21"/>
        <v>2971501.85</v>
      </c>
      <c r="D104" s="21">
        <f t="shared" si="22"/>
        <v>3859747.31</v>
      </c>
      <c r="E104" s="21">
        <f t="shared" si="23"/>
        <v>2894815.31</v>
      </c>
      <c r="F104" s="23">
        <v>3505400</v>
      </c>
      <c r="G104" s="40">
        <v>2629052</v>
      </c>
      <c r="H104" s="118"/>
      <c r="I104" s="23">
        <v>354347.31</v>
      </c>
      <c r="J104" s="49">
        <v>265763.31</v>
      </c>
      <c r="K104" s="118"/>
      <c r="L104" s="49"/>
      <c r="M104" s="49"/>
      <c r="N104" s="147"/>
      <c r="O104" s="29">
        <f t="shared" si="24"/>
        <v>0</v>
      </c>
      <c r="P104" s="29">
        <f t="shared" si="25"/>
        <v>0</v>
      </c>
      <c r="Q104" s="23"/>
      <c r="R104" s="23"/>
      <c r="S104" s="118"/>
      <c r="T104" s="23"/>
      <c r="U104" s="23"/>
      <c r="V104" s="118"/>
      <c r="W104" s="23"/>
      <c r="X104" s="23"/>
      <c r="Y104" s="118"/>
      <c r="Z104" s="23"/>
      <c r="AA104" s="23"/>
      <c r="AB104" s="118"/>
      <c r="AC104" s="28"/>
      <c r="AD104" s="28"/>
      <c r="AE104" s="121"/>
      <c r="AF104" s="23"/>
      <c r="AG104" s="23"/>
      <c r="AH104" s="118"/>
      <c r="AI104" s="23"/>
      <c r="AJ104" s="23"/>
      <c r="AK104" s="118"/>
      <c r="AL104" s="23"/>
      <c r="AM104" s="23"/>
      <c r="AN104" s="118"/>
      <c r="AO104" s="23"/>
      <c r="AP104" s="27"/>
      <c r="AQ104" s="118"/>
      <c r="AR104" s="28"/>
      <c r="AS104" s="28"/>
      <c r="AT104" s="118"/>
      <c r="AU104" s="28"/>
      <c r="AV104" s="28"/>
      <c r="AW104" s="118"/>
      <c r="AX104" s="28"/>
      <c r="AY104" s="28"/>
      <c r="AZ104" s="118"/>
      <c r="BA104" s="23"/>
      <c r="BB104" s="23"/>
      <c r="BC104" s="118"/>
      <c r="BD104" s="23"/>
      <c r="BE104" s="23"/>
      <c r="BF104" s="118"/>
      <c r="BG104" s="23"/>
      <c r="BH104" s="23"/>
      <c r="BI104" s="118"/>
      <c r="BJ104" s="38"/>
      <c r="BK104" s="23"/>
      <c r="BL104" s="118"/>
      <c r="BM104" s="23"/>
      <c r="BN104" s="27"/>
      <c r="BO104" s="118"/>
      <c r="BP104" s="23"/>
      <c r="BQ104" s="27"/>
      <c r="BR104" s="118"/>
      <c r="BS104" s="23"/>
      <c r="BT104" s="27"/>
      <c r="BU104" s="118"/>
      <c r="BV104" s="23"/>
      <c r="BW104" s="23"/>
      <c r="BX104" s="118"/>
      <c r="BY104" s="23"/>
      <c r="BZ104" s="27"/>
      <c r="CA104" s="118"/>
      <c r="CB104" s="31"/>
      <c r="CC104" s="31"/>
      <c r="CD104" s="118"/>
      <c r="CE104" s="23"/>
      <c r="CF104" s="23"/>
      <c r="CG104" s="118"/>
      <c r="CH104" s="28"/>
      <c r="CI104" s="28"/>
      <c r="CJ104" s="118"/>
      <c r="CK104" s="23"/>
      <c r="CL104" s="27"/>
      <c r="CM104" s="118"/>
      <c r="CN104" s="23"/>
      <c r="CO104" s="27"/>
      <c r="CP104" s="118"/>
      <c r="CQ104" s="28"/>
      <c r="CR104" s="28"/>
      <c r="CS104" s="118"/>
      <c r="CT104" s="28"/>
      <c r="CU104" s="28"/>
      <c r="CV104" s="118"/>
      <c r="CW104" s="23"/>
      <c r="CX104" s="27"/>
      <c r="CY104" s="118"/>
      <c r="CZ104" s="28"/>
      <c r="DA104" s="28"/>
      <c r="DB104" s="118"/>
      <c r="DC104" s="23"/>
      <c r="DD104" s="23"/>
      <c r="DE104" s="118"/>
      <c r="DF104" s="23"/>
      <c r="DG104" s="23"/>
      <c r="DH104" s="118"/>
      <c r="DI104" s="23"/>
      <c r="DJ104" s="27"/>
      <c r="DK104" s="118"/>
      <c r="DL104" s="27"/>
      <c r="DM104" s="27"/>
      <c r="DN104" s="140"/>
      <c r="DO104" s="27"/>
      <c r="DP104" s="27"/>
      <c r="DQ104" s="132"/>
      <c r="DR104" s="23"/>
      <c r="DS104" s="23"/>
      <c r="DT104" s="118"/>
      <c r="DU104" s="23"/>
      <c r="DV104" s="27"/>
      <c r="DW104" s="118"/>
      <c r="DX104" s="23"/>
      <c r="DY104" s="27"/>
      <c r="DZ104" s="118"/>
      <c r="EA104" s="23"/>
      <c r="EB104" s="23"/>
      <c r="EC104" s="115"/>
      <c r="ED104" s="23"/>
      <c r="EE104" s="23"/>
      <c r="EF104" s="118"/>
      <c r="EG104" s="23"/>
      <c r="EH104" s="23"/>
      <c r="EI104" s="118"/>
      <c r="EJ104" s="23"/>
      <c r="EK104" s="27"/>
      <c r="EL104" s="118"/>
      <c r="EM104" s="27"/>
      <c r="EN104" s="27"/>
      <c r="EO104" s="118"/>
      <c r="EP104" s="23"/>
      <c r="EQ104" s="27"/>
      <c r="ER104" s="115"/>
      <c r="ES104" s="28"/>
      <c r="ET104" s="28"/>
      <c r="EU104" s="118"/>
      <c r="EV104" s="27"/>
      <c r="EW104" s="27"/>
      <c r="EX104" s="118"/>
      <c r="EY104" s="23"/>
      <c r="EZ104" s="23"/>
      <c r="FA104" s="118"/>
      <c r="FB104" s="23"/>
      <c r="FC104" s="27"/>
      <c r="FD104" s="118"/>
      <c r="FE104" s="23"/>
      <c r="FF104" s="23"/>
      <c r="FG104" s="115"/>
      <c r="FH104" s="23"/>
      <c r="FI104" s="23"/>
      <c r="FJ104" s="118"/>
      <c r="FK104" s="23"/>
      <c r="FL104" s="23"/>
      <c r="FM104" s="115"/>
      <c r="FN104" s="31"/>
      <c r="FO104" s="31"/>
      <c r="FP104" s="118"/>
      <c r="FQ104" s="23"/>
      <c r="FR104" s="23"/>
      <c r="FS104" s="115"/>
      <c r="FT104" s="23"/>
      <c r="FU104" s="23"/>
      <c r="FV104" s="115"/>
      <c r="FW104" s="23"/>
      <c r="FX104" s="23"/>
      <c r="FY104" s="115"/>
      <c r="FZ104" s="27"/>
      <c r="GA104" s="27"/>
      <c r="GB104" s="115"/>
      <c r="GC104" s="31"/>
      <c r="GD104" s="31"/>
      <c r="GE104" s="118"/>
      <c r="GF104" s="35"/>
      <c r="GG104" s="34"/>
      <c r="GH104" s="115"/>
      <c r="GI104" s="23"/>
      <c r="GJ104" s="23"/>
      <c r="GK104" s="115"/>
      <c r="GL104" s="31"/>
      <c r="GM104" s="31"/>
      <c r="GN104" s="118"/>
      <c r="GO104" s="23"/>
      <c r="GP104" s="23"/>
      <c r="GQ104" s="115"/>
      <c r="GR104" s="23"/>
      <c r="GS104" s="27"/>
      <c r="GT104" s="115"/>
      <c r="GU104" s="23"/>
      <c r="GV104" s="23"/>
      <c r="GW104" s="118"/>
      <c r="GX104" s="31"/>
      <c r="GY104" s="31"/>
      <c r="GZ104" s="118"/>
      <c r="HA104" s="23"/>
      <c r="HB104" s="27"/>
      <c r="HC104" s="137"/>
      <c r="HD104" s="33"/>
      <c r="HE104" s="33"/>
      <c r="HF104" s="121"/>
      <c r="HG104" s="32"/>
      <c r="HH104" s="32"/>
      <c r="HI104" s="118"/>
      <c r="HJ104" s="28"/>
      <c r="HK104" s="28"/>
      <c r="HL104" s="118"/>
      <c r="HM104" s="23"/>
      <c r="HN104" s="23"/>
      <c r="HO104" s="118"/>
      <c r="HP104" s="23"/>
      <c r="HQ104" s="23"/>
      <c r="HR104" s="115"/>
      <c r="HS104" s="23"/>
      <c r="HT104" s="23"/>
      <c r="HU104" s="118"/>
      <c r="HV104" s="31"/>
      <c r="HW104" s="31"/>
      <c r="HX104" s="118"/>
      <c r="HY104" s="31"/>
      <c r="HZ104" s="31"/>
      <c r="IA104" s="118"/>
      <c r="IB104" s="23"/>
      <c r="IC104" s="27"/>
      <c r="ID104" s="132"/>
      <c r="IE104" s="23"/>
      <c r="IF104" s="27"/>
      <c r="IG104" s="134"/>
      <c r="IH104" s="23"/>
      <c r="II104" s="23"/>
      <c r="IJ104" s="132"/>
      <c r="IK104" s="30">
        <f t="shared" si="26"/>
        <v>115400</v>
      </c>
      <c r="IL104" s="30">
        <f t="shared" si="27"/>
        <v>76686.539999999994</v>
      </c>
      <c r="IM104" s="23"/>
      <c r="IN104" s="23"/>
      <c r="IO104" s="115"/>
      <c r="IP104" s="23"/>
      <c r="IQ104" s="27"/>
      <c r="IR104" s="115"/>
      <c r="IS104" s="23"/>
      <c r="IT104" s="27"/>
      <c r="IU104" s="115"/>
      <c r="IV104" s="23"/>
      <c r="IW104" s="23"/>
      <c r="IX104" s="115"/>
      <c r="IY104" s="23"/>
      <c r="IZ104" s="23"/>
      <c r="JA104" s="115"/>
      <c r="JB104" s="23"/>
      <c r="JC104" s="23"/>
      <c r="JD104" s="115"/>
      <c r="JE104" s="23"/>
      <c r="JF104" s="23"/>
      <c r="JG104" s="115"/>
      <c r="JH104" s="23"/>
      <c r="JI104" s="27"/>
      <c r="JJ104" s="115"/>
      <c r="JK104" s="23"/>
      <c r="JL104" s="23"/>
      <c r="JM104" s="115"/>
      <c r="JN104" s="23"/>
      <c r="JO104" s="23"/>
      <c r="JP104" s="115"/>
      <c r="JQ104" s="23"/>
      <c r="JR104" s="23"/>
      <c r="JS104" s="115"/>
      <c r="JT104" s="23"/>
      <c r="JU104" s="23"/>
      <c r="JV104" s="115"/>
      <c r="JW104" s="23"/>
      <c r="JX104" s="23"/>
      <c r="JY104" s="115"/>
      <c r="JZ104" s="23"/>
      <c r="KA104" s="27"/>
      <c r="KB104" s="115"/>
      <c r="KC104" s="23">
        <v>115400</v>
      </c>
      <c r="KD104" s="23">
        <v>76686.539999999994</v>
      </c>
      <c r="KE104" s="115"/>
      <c r="KF104" s="23"/>
      <c r="KG104" s="23"/>
      <c r="KH104" s="115"/>
      <c r="KI104" s="29">
        <f t="shared" si="28"/>
        <v>0</v>
      </c>
      <c r="KJ104" s="29">
        <f t="shared" si="29"/>
        <v>0</v>
      </c>
      <c r="KK104" s="27"/>
      <c r="KL104" s="27"/>
      <c r="KM104" s="121"/>
      <c r="KN104" s="27"/>
      <c r="KO104" s="27"/>
      <c r="KP104" s="115"/>
      <c r="KQ104" s="28"/>
      <c r="KR104" s="28"/>
      <c r="KS104" s="118"/>
      <c r="KT104" s="27"/>
      <c r="KU104" s="27"/>
      <c r="KV104" s="121"/>
      <c r="KW104" s="26"/>
      <c r="KX104" s="26"/>
      <c r="KY104" s="121"/>
      <c r="KZ104" s="24"/>
      <c r="LA104" s="24"/>
      <c r="LB104" s="121"/>
      <c r="LC104" s="24"/>
      <c r="LD104" s="24"/>
      <c r="LE104" s="121"/>
      <c r="LF104" s="23"/>
      <c r="LG104" s="27"/>
      <c r="LH104" s="118"/>
      <c r="LI104" s="23"/>
      <c r="LJ104" s="27"/>
      <c r="LK104" s="121"/>
      <c r="LL104" s="25"/>
      <c r="LM104" s="25"/>
      <c r="LN104" s="121"/>
      <c r="LO104" s="27"/>
      <c r="LP104" s="27"/>
      <c r="LQ104" s="121"/>
      <c r="LR104" s="24"/>
      <c r="LS104" s="24"/>
      <c r="LT104" s="121"/>
      <c r="LU104" s="27"/>
      <c r="LV104" s="27"/>
      <c r="LW104" s="121"/>
      <c r="LX104" s="23"/>
      <c r="LY104" s="23"/>
      <c r="LZ104" s="130"/>
      <c r="MA104" s="9"/>
      <c r="MB104" s="9"/>
      <c r="MC104" s="9"/>
      <c r="MD104" s="7"/>
      <c r="ME104" s="7"/>
      <c r="MF104" s="9"/>
      <c r="MG104" s="9"/>
      <c r="MH104" s="9"/>
      <c r="MI104" s="9"/>
      <c r="MJ104" s="9"/>
      <c r="MK104" s="9"/>
      <c r="ML104" s="9"/>
      <c r="MM104" s="9"/>
      <c r="MN104" s="7"/>
      <c r="MO104" s="9"/>
      <c r="MP104" s="9"/>
      <c r="MQ104" s="9"/>
      <c r="MR104" s="7"/>
      <c r="MS104" s="9"/>
      <c r="MT104" s="7"/>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3"/>
      <c r="PY104" s="3"/>
      <c r="PZ104" s="3"/>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row>
    <row r="105" spans="1:743" x14ac:dyDescent="0.25">
      <c r="A105" s="46" t="s">
        <v>48</v>
      </c>
      <c r="B105" s="29">
        <f t="shared" ref="B105:B136" si="30">D105+O105+IK105+KI105</f>
        <v>8263253.0800000001</v>
      </c>
      <c r="C105" s="29">
        <f t="shared" ref="C105:C136" si="31">E105+P105+IL105+KJ105</f>
        <v>6504617.9299999997</v>
      </c>
      <c r="D105" s="21">
        <f t="shared" ref="D105:D136" si="32">F105+I105+L105</f>
        <v>6883835.9199999999</v>
      </c>
      <c r="E105" s="21">
        <f t="shared" ref="E105:E136" si="33">G105+J105+M105</f>
        <v>5162879.92</v>
      </c>
      <c r="F105" s="23">
        <v>6354400</v>
      </c>
      <c r="G105" s="40">
        <v>4765801</v>
      </c>
      <c r="H105" s="118"/>
      <c r="I105" s="23">
        <v>529435.92000000004</v>
      </c>
      <c r="J105" s="49">
        <v>397078.92</v>
      </c>
      <c r="K105" s="118"/>
      <c r="L105" s="49"/>
      <c r="M105" s="49"/>
      <c r="N105" s="147"/>
      <c r="O105" s="29">
        <f t="shared" ref="O105:O136" si="34">Q105+T105+W105+Z105+AC105+AF105+AI105+AL105+AO105+AR105+AU105+AX105+BA105+BD105+BG105+BJ105+BM105+BP105+BS105+BV105+BY105+CE105+CH105+CK105+CN105+CT105+CW105+CZ105+DC105+DF105+DI105+DL105+DO105+DR105+DU105+DX105+EA105+ED105+EG105+EJ105+EM105+EP105+ES105+EV105+EY105+FB105+FE105+FH105+FK105+FQ105+FT105+FW105+FZ105+GC105+GF105+GI105+GL105+GO105+GR105+GU105+HA105+HG105+HJ105+HM105+HP105+HS105+IB105+IE105+IH105+CB105+CQ105+FN105+GX105+HD105+HV105+HY105</f>
        <v>1264017.1599999999</v>
      </c>
      <c r="P105" s="29">
        <f t="shared" ref="P105:P136" si="35">R105+U105+X105+AA105+AD105+AG105+AJ105+AM105+AP105+AS105+AV105+AY105+BB105+BE105+BH105+BK105+BN105+BQ105+BT105+BW105+BZ105+CF105+CI105+CL105+CO105+CU105+CX105+DA105+DD105+DG105+DJ105+DM105+DP105+DS105+DV105+DY105+EB105+EE105+EH105+EK105+EN105+EQ105+ET105+EW105+EZ105+FC105+FF105+FI105+FL105+FR105+FU105+FX105+GA105+GD105+GG105+GJ105+GM105+GP105+GS105+GV105+HB105+HH105+HK105+HN105+HQ105+HT105+IC105+IF105+II105+CC105+CR105+FO105+GY105+HE105+HW105+HZ105</f>
        <v>1264017.1599999999</v>
      </c>
      <c r="Q105" s="23"/>
      <c r="R105" s="23"/>
      <c r="S105" s="118"/>
      <c r="T105" s="23"/>
      <c r="U105" s="23"/>
      <c r="V105" s="118"/>
      <c r="W105" s="23"/>
      <c r="X105" s="23"/>
      <c r="Y105" s="118"/>
      <c r="Z105" s="23"/>
      <c r="AA105" s="23"/>
      <c r="AB105" s="118"/>
      <c r="AC105" s="28"/>
      <c r="AD105" s="28"/>
      <c r="AE105" s="121"/>
      <c r="AF105" s="23"/>
      <c r="AG105" s="23"/>
      <c r="AH105" s="118"/>
      <c r="AI105" s="23"/>
      <c r="AJ105" s="23"/>
      <c r="AK105" s="118"/>
      <c r="AL105" s="23"/>
      <c r="AM105" s="23"/>
      <c r="AN105" s="118"/>
      <c r="AO105" s="23"/>
      <c r="AP105" s="27"/>
      <c r="AQ105" s="118"/>
      <c r="AR105" s="28"/>
      <c r="AS105" s="28"/>
      <c r="AT105" s="118"/>
      <c r="AU105" s="28"/>
      <c r="AV105" s="28"/>
      <c r="AW105" s="118"/>
      <c r="AX105" s="28"/>
      <c r="AY105" s="28"/>
      <c r="AZ105" s="118"/>
      <c r="BA105" s="23"/>
      <c r="BB105" s="23"/>
      <c r="BC105" s="118"/>
      <c r="BD105" s="23"/>
      <c r="BE105" s="23"/>
      <c r="BF105" s="118"/>
      <c r="BG105" s="23"/>
      <c r="BH105" s="23"/>
      <c r="BI105" s="118"/>
      <c r="BJ105" s="38"/>
      <c r="BK105" s="23"/>
      <c r="BL105" s="118"/>
      <c r="BM105" s="23"/>
      <c r="BN105" s="27"/>
      <c r="BO105" s="118"/>
      <c r="BP105" s="23"/>
      <c r="BQ105" s="27"/>
      <c r="BR105" s="118"/>
      <c r="BS105" s="23"/>
      <c r="BT105" s="27"/>
      <c r="BU105" s="118"/>
      <c r="BV105" s="23"/>
      <c r="BW105" s="23"/>
      <c r="BX105" s="118"/>
      <c r="BY105" s="23"/>
      <c r="BZ105" s="27"/>
      <c r="CA105" s="118"/>
      <c r="CB105" s="31"/>
      <c r="CC105" s="31"/>
      <c r="CD105" s="118"/>
      <c r="CE105" s="23"/>
      <c r="CF105" s="23"/>
      <c r="CG105" s="118"/>
      <c r="CH105" s="28"/>
      <c r="CI105" s="28"/>
      <c r="CJ105" s="118"/>
      <c r="CK105" s="23"/>
      <c r="CL105" s="27"/>
      <c r="CM105" s="118"/>
      <c r="CN105" s="23"/>
      <c r="CO105" s="27"/>
      <c r="CP105" s="118"/>
      <c r="CQ105" s="28"/>
      <c r="CR105" s="28"/>
      <c r="CS105" s="118"/>
      <c r="CT105" s="28"/>
      <c r="CU105" s="28"/>
      <c r="CV105" s="118"/>
      <c r="CW105" s="23"/>
      <c r="CX105" s="27"/>
      <c r="CY105" s="118"/>
      <c r="CZ105" s="28"/>
      <c r="DA105" s="28"/>
      <c r="DB105" s="118"/>
      <c r="DC105" s="23">
        <f>297436.08+549318.08</f>
        <v>846754.15999999992</v>
      </c>
      <c r="DD105" s="23">
        <v>846754.15999999992</v>
      </c>
      <c r="DE105" s="118"/>
      <c r="DF105" s="23"/>
      <c r="DG105" s="23"/>
      <c r="DH105" s="118"/>
      <c r="DI105" s="23"/>
      <c r="DJ105" s="27"/>
      <c r="DK105" s="118"/>
      <c r="DL105" s="27"/>
      <c r="DM105" s="27"/>
      <c r="DN105" s="140"/>
      <c r="DO105" s="27"/>
      <c r="DP105" s="27"/>
      <c r="DQ105" s="132"/>
      <c r="DR105" s="23"/>
      <c r="DS105" s="23"/>
      <c r="DT105" s="118"/>
      <c r="DU105" s="23"/>
      <c r="DV105" s="27"/>
      <c r="DW105" s="118"/>
      <c r="DX105" s="23"/>
      <c r="DY105" s="27"/>
      <c r="DZ105" s="118"/>
      <c r="EA105" s="23"/>
      <c r="EB105" s="23"/>
      <c r="EC105" s="115"/>
      <c r="ED105" s="23"/>
      <c r="EE105" s="23"/>
      <c r="EF105" s="118"/>
      <c r="EG105" s="23"/>
      <c r="EH105" s="23"/>
      <c r="EI105" s="118"/>
      <c r="EJ105" s="23"/>
      <c r="EK105" s="27"/>
      <c r="EL105" s="118"/>
      <c r="EM105" s="27"/>
      <c r="EN105" s="27"/>
      <c r="EO105" s="118"/>
      <c r="EP105" s="23"/>
      <c r="EQ105" s="27"/>
      <c r="ER105" s="115"/>
      <c r="ES105" s="28"/>
      <c r="ET105" s="28"/>
      <c r="EU105" s="118"/>
      <c r="EV105" s="27"/>
      <c r="EW105" s="27"/>
      <c r="EX105" s="118"/>
      <c r="EY105" s="23"/>
      <c r="EZ105" s="23"/>
      <c r="FA105" s="118"/>
      <c r="FB105" s="23"/>
      <c r="FC105" s="27"/>
      <c r="FD105" s="118"/>
      <c r="FE105" s="23"/>
      <c r="FF105" s="23"/>
      <c r="FG105" s="115"/>
      <c r="FH105" s="23">
        <v>417263</v>
      </c>
      <c r="FI105" s="23">
        <v>417263</v>
      </c>
      <c r="FJ105" s="118"/>
      <c r="FK105" s="23"/>
      <c r="FL105" s="23"/>
      <c r="FM105" s="115"/>
      <c r="FN105" s="31"/>
      <c r="FO105" s="31"/>
      <c r="FP105" s="118"/>
      <c r="FQ105" s="23"/>
      <c r="FR105" s="23"/>
      <c r="FS105" s="115"/>
      <c r="FT105" s="23"/>
      <c r="FU105" s="23"/>
      <c r="FV105" s="115"/>
      <c r="FW105" s="23"/>
      <c r="FX105" s="23"/>
      <c r="FY105" s="115"/>
      <c r="FZ105" s="27"/>
      <c r="GA105" s="27"/>
      <c r="GB105" s="115"/>
      <c r="GC105" s="31"/>
      <c r="GD105" s="31"/>
      <c r="GE105" s="118"/>
      <c r="GF105" s="35"/>
      <c r="GG105" s="34"/>
      <c r="GH105" s="115"/>
      <c r="GI105" s="23"/>
      <c r="GJ105" s="23"/>
      <c r="GK105" s="115"/>
      <c r="GL105" s="31"/>
      <c r="GM105" s="31"/>
      <c r="GN105" s="118"/>
      <c r="GO105" s="23"/>
      <c r="GP105" s="23"/>
      <c r="GQ105" s="115"/>
      <c r="GR105" s="23"/>
      <c r="GS105" s="27"/>
      <c r="GT105" s="115"/>
      <c r="GU105" s="23"/>
      <c r="GV105" s="23"/>
      <c r="GW105" s="118"/>
      <c r="GX105" s="31"/>
      <c r="GY105" s="31"/>
      <c r="GZ105" s="118"/>
      <c r="HA105" s="23"/>
      <c r="HB105" s="27"/>
      <c r="HC105" s="137"/>
      <c r="HD105" s="33"/>
      <c r="HE105" s="33"/>
      <c r="HF105" s="121"/>
      <c r="HG105" s="32"/>
      <c r="HH105" s="32"/>
      <c r="HI105" s="118"/>
      <c r="HJ105" s="28"/>
      <c r="HK105" s="28"/>
      <c r="HL105" s="118"/>
      <c r="HM105" s="23"/>
      <c r="HN105" s="23"/>
      <c r="HO105" s="118"/>
      <c r="HP105" s="23"/>
      <c r="HQ105" s="23"/>
      <c r="HR105" s="115"/>
      <c r="HS105" s="23"/>
      <c r="HT105" s="23"/>
      <c r="HU105" s="118"/>
      <c r="HV105" s="31"/>
      <c r="HW105" s="31"/>
      <c r="HX105" s="118"/>
      <c r="HY105" s="31"/>
      <c r="HZ105" s="31"/>
      <c r="IA105" s="118"/>
      <c r="IB105" s="23"/>
      <c r="IC105" s="27"/>
      <c r="ID105" s="132"/>
      <c r="IE105" s="23"/>
      <c r="IF105" s="27"/>
      <c r="IG105" s="134"/>
      <c r="IH105" s="23"/>
      <c r="II105" s="23"/>
      <c r="IJ105" s="132"/>
      <c r="IK105" s="30">
        <f t="shared" ref="IK105:IK136" si="36">IM105+IP105+IS105+IV105+IY105+JB105+JE105+JH105+JK105+JN105+JQ105+JT105+JW105+JZ105+KC105+KF105</f>
        <v>115400</v>
      </c>
      <c r="IL105" s="30">
        <f t="shared" ref="IL105:IL136" si="37">IN105+IQ105+IT105+IW105+IZ105+JC105+JF105+JI105+JL105+JO105+JR105+JU105+JX105+KA105+KD105+KG105</f>
        <v>77720.850000000006</v>
      </c>
      <c r="IM105" s="23"/>
      <c r="IN105" s="23"/>
      <c r="IO105" s="115"/>
      <c r="IP105" s="23"/>
      <c r="IQ105" s="27"/>
      <c r="IR105" s="115"/>
      <c r="IS105" s="23"/>
      <c r="IT105" s="27"/>
      <c r="IU105" s="115"/>
      <c r="IV105" s="23"/>
      <c r="IW105" s="23"/>
      <c r="IX105" s="115"/>
      <c r="IY105" s="23"/>
      <c r="IZ105" s="23"/>
      <c r="JA105" s="115"/>
      <c r="JB105" s="23"/>
      <c r="JC105" s="23"/>
      <c r="JD105" s="115"/>
      <c r="JE105" s="23"/>
      <c r="JF105" s="23"/>
      <c r="JG105" s="115"/>
      <c r="JH105" s="23"/>
      <c r="JI105" s="27"/>
      <c r="JJ105" s="115"/>
      <c r="JK105" s="23"/>
      <c r="JL105" s="23"/>
      <c r="JM105" s="115"/>
      <c r="JN105" s="23"/>
      <c r="JO105" s="23"/>
      <c r="JP105" s="115"/>
      <c r="JQ105" s="23"/>
      <c r="JR105" s="23"/>
      <c r="JS105" s="115"/>
      <c r="JT105" s="23"/>
      <c r="JU105" s="23"/>
      <c r="JV105" s="115"/>
      <c r="JW105" s="23"/>
      <c r="JX105" s="23"/>
      <c r="JY105" s="115"/>
      <c r="JZ105" s="23"/>
      <c r="KA105" s="27"/>
      <c r="KB105" s="115"/>
      <c r="KC105" s="23">
        <v>115400</v>
      </c>
      <c r="KD105" s="23">
        <v>77720.850000000006</v>
      </c>
      <c r="KE105" s="115"/>
      <c r="KF105" s="23"/>
      <c r="KG105" s="23"/>
      <c r="KH105" s="115"/>
      <c r="KI105" s="29">
        <f t="shared" ref="KI105:KI136" si="38">KK105+KN105+KQ105+KT105+KW105+KZ105+LC105+LF105+LI105+LL105+LO105+LR105+LU105+LX105</f>
        <v>0</v>
      </c>
      <c r="KJ105" s="29">
        <f t="shared" ref="KJ105:KJ136" si="39">KL105+KO105+KR105+KU105+KX105+LG105+LJ105+LM105+LP105+LV105+LY105+LA105+LD105+LS105</f>
        <v>0</v>
      </c>
      <c r="KK105" s="27"/>
      <c r="KL105" s="27"/>
      <c r="KM105" s="121"/>
      <c r="KN105" s="27"/>
      <c r="KO105" s="27"/>
      <c r="KP105" s="115"/>
      <c r="KQ105" s="28"/>
      <c r="KR105" s="28"/>
      <c r="KS105" s="118"/>
      <c r="KT105" s="27"/>
      <c r="KU105" s="27"/>
      <c r="KV105" s="121"/>
      <c r="KW105" s="26"/>
      <c r="KX105" s="26"/>
      <c r="KY105" s="121"/>
      <c r="KZ105" s="24"/>
      <c r="LA105" s="24"/>
      <c r="LB105" s="121"/>
      <c r="LC105" s="24"/>
      <c r="LD105" s="24"/>
      <c r="LE105" s="121"/>
      <c r="LF105" s="23"/>
      <c r="LG105" s="27"/>
      <c r="LH105" s="118"/>
      <c r="LI105" s="23"/>
      <c r="LJ105" s="27"/>
      <c r="LK105" s="121"/>
      <c r="LL105" s="25"/>
      <c r="LM105" s="25"/>
      <c r="LN105" s="121"/>
      <c r="LO105" s="27"/>
      <c r="LP105" s="27"/>
      <c r="LQ105" s="121"/>
      <c r="LR105" s="24"/>
      <c r="LS105" s="24"/>
      <c r="LT105" s="121"/>
      <c r="LU105" s="27"/>
      <c r="LV105" s="27"/>
      <c r="LW105" s="121"/>
      <c r="LX105" s="23"/>
      <c r="LY105" s="23"/>
      <c r="LZ105" s="130"/>
      <c r="MA105" s="9"/>
      <c r="MB105" s="9"/>
      <c r="MC105" s="9"/>
      <c r="MD105" s="7"/>
      <c r="ME105" s="7"/>
      <c r="MF105" s="9"/>
      <c r="MG105" s="9"/>
      <c r="MH105" s="9"/>
      <c r="MI105" s="9"/>
      <c r="MJ105" s="9"/>
      <c r="MK105" s="9"/>
      <c r="ML105" s="9"/>
      <c r="MM105" s="9"/>
      <c r="MN105" s="7"/>
      <c r="MO105" s="9"/>
      <c r="MP105" s="9"/>
      <c r="MQ105" s="9"/>
      <c r="MR105" s="7"/>
      <c r="MS105" s="9"/>
      <c r="MT105" s="7"/>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3"/>
      <c r="PY105" s="3"/>
      <c r="PZ105" s="3"/>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row>
    <row r="106" spans="1:743" x14ac:dyDescent="0.25">
      <c r="A106" s="57" t="s">
        <v>47</v>
      </c>
      <c r="B106" s="29">
        <f t="shared" si="30"/>
        <v>909344485.19999993</v>
      </c>
      <c r="C106" s="29">
        <f t="shared" si="31"/>
        <v>412293239.38999999</v>
      </c>
      <c r="D106" s="21">
        <f t="shared" si="32"/>
        <v>224920960.63999999</v>
      </c>
      <c r="E106" s="21">
        <f t="shared" si="33"/>
        <v>170151298.63999999</v>
      </c>
      <c r="F106" s="23">
        <v>169737500</v>
      </c>
      <c r="G106" s="40">
        <v>127303127</v>
      </c>
      <c r="H106" s="118"/>
      <c r="I106" s="23">
        <f>5842303
+49341157.64</f>
        <v>55183460.640000001</v>
      </c>
      <c r="J106" s="39">
        <v>42848171.640000001</v>
      </c>
      <c r="K106" s="118"/>
      <c r="L106" s="39"/>
      <c r="M106" s="39"/>
      <c r="N106" s="147"/>
      <c r="O106" s="29">
        <f t="shared" si="34"/>
        <v>435960482.47000003</v>
      </c>
      <c r="P106" s="29">
        <f t="shared" si="35"/>
        <v>62032887.640000001</v>
      </c>
      <c r="Q106" s="23"/>
      <c r="R106" s="23"/>
      <c r="S106" s="118"/>
      <c r="T106" s="23">
        <v>2502919.2000000002</v>
      </c>
      <c r="U106" s="23">
        <v>2502919.2000000002</v>
      </c>
      <c r="V106" s="118"/>
      <c r="W106" s="23"/>
      <c r="X106" s="23"/>
      <c r="Y106" s="118"/>
      <c r="Z106" s="23"/>
      <c r="AA106" s="23"/>
      <c r="AB106" s="118"/>
      <c r="AC106" s="28">
        <v>200000</v>
      </c>
      <c r="AD106" s="28"/>
      <c r="AE106" s="121"/>
      <c r="AF106" s="23">
        <v>2208552.83</v>
      </c>
      <c r="AG106" s="23">
        <v>1656540</v>
      </c>
      <c r="AH106" s="118"/>
      <c r="AI106" s="23">
        <v>3675760</v>
      </c>
      <c r="AJ106" s="23">
        <v>2756820</v>
      </c>
      <c r="AK106" s="118"/>
      <c r="AL106" s="23">
        <v>1266031.8400000001</v>
      </c>
      <c r="AM106" s="23">
        <v>949523.88</v>
      </c>
      <c r="AN106" s="118"/>
      <c r="AO106" s="23">
        <v>2860000</v>
      </c>
      <c r="AP106" s="27">
        <v>2850348.44</v>
      </c>
      <c r="AQ106" s="118"/>
      <c r="AR106" s="28"/>
      <c r="AS106" s="28"/>
      <c r="AT106" s="118"/>
      <c r="AU106" s="28"/>
      <c r="AV106" s="28"/>
      <c r="AW106" s="118"/>
      <c r="AX106" s="28"/>
      <c r="AY106" s="28"/>
      <c r="AZ106" s="118"/>
      <c r="BA106" s="44">
        <v>11000000</v>
      </c>
      <c r="BB106" s="23">
        <v>0</v>
      </c>
      <c r="BC106" s="118"/>
      <c r="BD106" s="23">
        <v>15868782.76</v>
      </c>
      <c r="BE106" s="23">
        <v>6879938.0999999996</v>
      </c>
      <c r="BF106" s="118"/>
      <c r="BG106" s="23">
        <v>907200</v>
      </c>
      <c r="BH106" s="23">
        <v>907200</v>
      </c>
      <c r="BI106" s="118"/>
      <c r="BJ106" s="38"/>
      <c r="BK106" s="23"/>
      <c r="BL106" s="118"/>
      <c r="BM106" s="23"/>
      <c r="BN106" s="27"/>
      <c r="BO106" s="118"/>
      <c r="BP106" s="23">
        <v>2411967</v>
      </c>
      <c r="BQ106" s="27">
        <v>1808975.25</v>
      </c>
      <c r="BR106" s="118"/>
      <c r="BS106" s="23"/>
      <c r="BT106" s="27"/>
      <c r="BU106" s="118"/>
      <c r="BV106" s="23"/>
      <c r="BW106" s="23"/>
      <c r="BX106" s="118"/>
      <c r="BY106" s="23">
        <v>10580751.890000001</v>
      </c>
      <c r="BZ106" s="27">
        <v>3174225.55</v>
      </c>
      <c r="CA106" s="118"/>
      <c r="CB106" s="31"/>
      <c r="CC106" s="31"/>
      <c r="CD106" s="118"/>
      <c r="CE106" s="23"/>
      <c r="CF106" s="23"/>
      <c r="CG106" s="118"/>
      <c r="CH106" s="28">
        <v>38000</v>
      </c>
      <c r="CI106" s="28">
        <v>0</v>
      </c>
      <c r="CJ106" s="118"/>
      <c r="CK106" s="23">
        <v>38396.339999999997</v>
      </c>
      <c r="CL106" s="27">
        <v>0</v>
      </c>
      <c r="CM106" s="118"/>
      <c r="CN106" s="23"/>
      <c r="CO106" s="27"/>
      <c r="CP106" s="118"/>
      <c r="CQ106" s="28"/>
      <c r="CR106" s="28"/>
      <c r="CS106" s="118"/>
      <c r="CT106" s="28"/>
      <c r="CU106" s="28"/>
      <c r="CV106" s="118"/>
      <c r="CW106" s="23"/>
      <c r="CX106" s="27"/>
      <c r="CY106" s="118"/>
      <c r="CZ106" s="28"/>
      <c r="DA106" s="28"/>
      <c r="DB106" s="118"/>
      <c r="DC106" s="23"/>
      <c r="DD106" s="23"/>
      <c r="DE106" s="118"/>
      <c r="DF106" s="23"/>
      <c r="DG106" s="23"/>
      <c r="DH106" s="118"/>
      <c r="DI106" s="23"/>
      <c r="DJ106" s="27"/>
      <c r="DK106" s="118"/>
      <c r="DL106" s="27"/>
      <c r="DM106" s="27"/>
      <c r="DN106" s="140"/>
      <c r="DO106" s="44">
        <v>1382250</v>
      </c>
      <c r="DP106" s="27">
        <v>0</v>
      </c>
      <c r="DQ106" s="132"/>
      <c r="DR106" s="23"/>
      <c r="DS106" s="23"/>
      <c r="DT106" s="118"/>
      <c r="DU106" s="23">
        <v>7076170</v>
      </c>
      <c r="DV106" s="27">
        <v>5696316.8499999996</v>
      </c>
      <c r="DW106" s="118"/>
      <c r="DX106" s="23">
        <v>3291182.8</v>
      </c>
      <c r="DY106" s="27">
        <v>3287688.51</v>
      </c>
      <c r="DZ106" s="118"/>
      <c r="EA106" s="23"/>
      <c r="EB106" s="23"/>
      <c r="EC106" s="115"/>
      <c r="ED106" s="23"/>
      <c r="EE106" s="23"/>
      <c r="EF106" s="118"/>
      <c r="EG106" s="23"/>
      <c r="EH106" s="23"/>
      <c r="EI106" s="118"/>
      <c r="EJ106" s="23"/>
      <c r="EK106" s="27"/>
      <c r="EL106" s="118"/>
      <c r="EM106" s="27"/>
      <c r="EN106" s="27"/>
      <c r="EO106" s="118"/>
      <c r="EP106" s="23">
        <v>53763.44</v>
      </c>
      <c r="EQ106" s="27">
        <v>53763.44</v>
      </c>
      <c r="ER106" s="115"/>
      <c r="ES106" s="28"/>
      <c r="ET106" s="28"/>
      <c r="EU106" s="118"/>
      <c r="EV106" s="27">
        <v>117878</v>
      </c>
      <c r="EW106" s="27">
        <v>117878</v>
      </c>
      <c r="EX106" s="118"/>
      <c r="EY106" s="43">
        <v>2622000</v>
      </c>
      <c r="EZ106" s="23">
        <v>2622000</v>
      </c>
      <c r="FA106" s="118"/>
      <c r="FB106" s="23">
        <v>15642006</v>
      </c>
      <c r="FC106" s="27">
        <v>11731505</v>
      </c>
      <c r="FD106" s="118"/>
      <c r="FE106" s="23"/>
      <c r="FF106" s="23"/>
      <c r="FG106" s="115"/>
      <c r="FH106" s="23"/>
      <c r="FI106" s="23"/>
      <c r="FJ106" s="118"/>
      <c r="FK106" s="23"/>
      <c r="FL106" s="23"/>
      <c r="FM106" s="115"/>
      <c r="FN106" s="31"/>
      <c r="FO106" s="31"/>
      <c r="FP106" s="118"/>
      <c r="FQ106" s="23">
        <v>1160000</v>
      </c>
      <c r="FR106" s="23">
        <f>560000+600000</f>
        <v>1160000</v>
      </c>
      <c r="FS106" s="115"/>
      <c r="FT106" s="23"/>
      <c r="FU106" s="23"/>
      <c r="FV106" s="115"/>
      <c r="FW106" s="23">
        <v>1140000</v>
      </c>
      <c r="FX106" s="23">
        <v>1140000</v>
      </c>
      <c r="FY106" s="115"/>
      <c r="FZ106" s="27"/>
      <c r="GA106" s="27"/>
      <c r="GB106" s="115"/>
      <c r="GC106" s="28">
        <v>100000</v>
      </c>
      <c r="GD106" s="28">
        <v>0</v>
      </c>
      <c r="GE106" s="118"/>
      <c r="GF106" s="35"/>
      <c r="GG106" s="34"/>
      <c r="GH106" s="115"/>
      <c r="GI106" s="23"/>
      <c r="GJ106" s="23"/>
      <c r="GK106" s="115"/>
      <c r="GL106" s="31"/>
      <c r="GM106" s="31"/>
      <c r="GN106" s="118"/>
      <c r="GO106" s="23"/>
      <c r="GP106" s="23"/>
      <c r="GQ106" s="115"/>
      <c r="GR106" s="23"/>
      <c r="GS106" s="27"/>
      <c r="GT106" s="115"/>
      <c r="GU106" s="23"/>
      <c r="GV106" s="23"/>
      <c r="GW106" s="118"/>
      <c r="GX106" s="28">
        <v>297000000</v>
      </c>
      <c r="GY106" s="31"/>
      <c r="GZ106" s="118"/>
      <c r="HA106" s="23"/>
      <c r="HB106" s="27"/>
      <c r="HC106" s="137"/>
      <c r="HD106" s="33"/>
      <c r="HE106" s="33"/>
      <c r="HF106" s="121"/>
      <c r="HG106" s="32"/>
      <c r="HH106" s="32"/>
      <c r="HI106" s="118"/>
      <c r="HJ106" s="28"/>
      <c r="HK106" s="28"/>
      <c r="HL106" s="118"/>
      <c r="HM106" s="23">
        <f>13443274+36636596.77</f>
        <v>50079870.770000003</v>
      </c>
      <c r="HN106" s="23">
        <v>12737245.42</v>
      </c>
      <c r="HO106" s="118"/>
      <c r="HP106" s="23"/>
      <c r="HQ106" s="23"/>
      <c r="HR106" s="115"/>
      <c r="HS106" s="23"/>
      <c r="HT106" s="23"/>
      <c r="HU106" s="118"/>
      <c r="HV106" s="31"/>
      <c r="HW106" s="31"/>
      <c r="HX106" s="118"/>
      <c r="HY106" s="31"/>
      <c r="HZ106" s="31"/>
      <c r="IA106" s="118"/>
      <c r="IB106" s="23"/>
      <c r="IC106" s="27"/>
      <c r="ID106" s="132"/>
      <c r="IE106" s="23">
        <v>2736999.6</v>
      </c>
      <c r="IF106" s="27">
        <v>0</v>
      </c>
      <c r="IG106" s="134"/>
      <c r="IH106" s="23"/>
      <c r="II106" s="23"/>
      <c r="IJ106" s="132"/>
      <c r="IK106" s="30">
        <f t="shared" si="36"/>
        <v>231199136.28</v>
      </c>
      <c r="IL106" s="30">
        <f t="shared" si="37"/>
        <v>171298337.09999999</v>
      </c>
      <c r="IM106" s="23">
        <v>123130451.5</v>
      </c>
      <c r="IN106" s="23">
        <v>92346000</v>
      </c>
      <c r="IO106" s="115"/>
      <c r="IP106" s="56"/>
      <c r="IQ106" s="27"/>
      <c r="IR106" s="115"/>
      <c r="IS106" s="23">
        <v>96232542</v>
      </c>
      <c r="IT106" s="27">
        <v>71855000</v>
      </c>
      <c r="IU106" s="115"/>
      <c r="IV106" s="23"/>
      <c r="IW106" s="23"/>
      <c r="IX106" s="115"/>
      <c r="IY106" s="23">
        <v>1265077.44</v>
      </c>
      <c r="IZ106" s="23">
        <v>123100.56</v>
      </c>
      <c r="JA106" s="115"/>
      <c r="JB106" s="23">
        <v>42891</v>
      </c>
      <c r="JC106" s="23">
        <v>0</v>
      </c>
      <c r="JD106" s="115"/>
      <c r="JE106" s="23">
        <v>1251471</v>
      </c>
      <c r="JF106" s="23">
        <v>706000</v>
      </c>
      <c r="JG106" s="115"/>
      <c r="JH106" s="55">
        <v>4222505.5599999996</v>
      </c>
      <c r="JI106" s="27">
        <v>1995049.06</v>
      </c>
      <c r="JJ106" s="115"/>
      <c r="JK106" s="55">
        <v>3577318.85</v>
      </c>
      <c r="JL106" s="23">
        <v>3296399.48</v>
      </c>
      <c r="JM106" s="115"/>
      <c r="JN106" s="23">
        <v>85050</v>
      </c>
      <c r="JO106" s="23">
        <v>85050</v>
      </c>
      <c r="JP106" s="115"/>
      <c r="JQ106" s="23">
        <v>15964.5</v>
      </c>
      <c r="JR106" s="23">
        <v>0</v>
      </c>
      <c r="JS106" s="115"/>
      <c r="JT106" s="23">
        <v>1130280.55</v>
      </c>
      <c r="JU106" s="23">
        <v>856640</v>
      </c>
      <c r="JV106" s="115"/>
      <c r="JW106" s="23">
        <v>210485.88</v>
      </c>
      <c r="JX106" s="23">
        <v>0</v>
      </c>
      <c r="JY106" s="115"/>
      <c r="JZ106" s="23">
        <v>35098</v>
      </c>
      <c r="KA106" s="27">
        <v>35098</v>
      </c>
      <c r="KB106" s="115"/>
      <c r="KC106" s="23"/>
      <c r="KD106" s="23"/>
      <c r="KE106" s="115"/>
      <c r="KF106" s="23"/>
      <c r="KG106" s="23"/>
      <c r="KH106" s="115"/>
      <c r="KI106" s="29">
        <f t="shared" si="38"/>
        <v>17263905.809999999</v>
      </c>
      <c r="KJ106" s="29">
        <f t="shared" si="39"/>
        <v>8810716.0100000016</v>
      </c>
      <c r="KK106" s="27">
        <v>427066.86</v>
      </c>
      <c r="KL106" s="27">
        <v>33000</v>
      </c>
      <c r="KM106" s="121"/>
      <c r="KN106" s="27">
        <v>10311840</v>
      </c>
      <c r="KO106" s="27">
        <v>7333129.7400000002</v>
      </c>
      <c r="KP106" s="115"/>
      <c r="KQ106" s="28">
        <v>2133092</v>
      </c>
      <c r="KR106" s="28">
        <v>127014.19</v>
      </c>
      <c r="KS106" s="118"/>
      <c r="KT106" s="27"/>
      <c r="KU106" s="27"/>
      <c r="KV106" s="121"/>
      <c r="KW106" s="26"/>
      <c r="KX106" s="26"/>
      <c r="KY106" s="121"/>
      <c r="KZ106" s="24"/>
      <c r="LA106" s="24"/>
      <c r="LB106" s="121"/>
      <c r="LC106" s="24"/>
      <c r="LD106" s="24"/>
      <c r="LE106" s="121"/>
      <c r="LF106" s="23"/>
      <c r="LG106" s="27"/>
      <c r="LH106" s="118"/>
      <c r="LI106" s="23">
        <v>4391906.95</v>
      </c>
      <c r="LJ106" s="27">
        <v>1317572.08</v>
      </c>
      <c r="LK106" s="121"/>
      <c r="LL106" s="25"/>
      <c r="LM106" s="25"/>
      <c r="LN106" s="121"/>
      <c r="LO106" s="27"/>
      <c r="LP106" s="27"/>
      <c r="LQ106" s="121"/>
      <c r="LR106" s="24"/>
      <c r="LS106" s="24"/>
      <c r="LT106" s="121"/>
      <c r="LU106" s="27"/>
      <c r="LV106" s="27"/>
      <c r="LW106" s="121"/>
      <c r="LX106" s="23"/>
      <c r="LY106" s="23"/>
      <c r="LZ106" s="130"/>
      <c r="MA106" s="9"/>
      <c r="MB106" s="9"/>
      <c r="MC106" s="9"/>
      <c r="MD106" s="7"/>
      <c r="ME106" s="7"/>
      <c r="MF106" s="9"/>
      <c r="MG106" s="9"/>
      <c r="MH106" s="9"/>
      <c r="MI106" s="9"/>
      <c r="MJ106" s="9"/>
      <c r="MK106" s="9"/>
      <c r="ML106" s="9"/>
      <c r="MM106" s="9"/>
      <c r="MN106" s="7"/>
      <c r="MO106" s="9"/>
      <c r="MP106" s="9"/>
      <c r="MQ106" s="9"/>
      <c r="MR106" s="7"/>
      <c r="MS106" s="9"/>
      <c r="MT106" s="7"/>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3"/>
      <c r="PY106" s="3"/>
      <c r="PZ106" s="3"/>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row>
    <row r="107" spans="1:743" x14ac:dyDescent="0.25">
      <c r="A107" s="46" t="s">
        <v>46</v>
      </c>
      <c r="B107" s="29">
        <f t="shared" si="30"/>
        <v>191834778.27000001</v>
      </c>
      <c r="C107" s="29">
        <f t="shared" si="31"/>
        <v>49926626.460000001</v>
      </c>
      <c r="D107" s="21">
        <f t="shared" si="32"/>
        <v>31351300</v>
      </c>
      <c r="E107" s="21">
        <f t="shared" si="33"/>
        <v>31351300</v>
      </c>
      <c r="F107" s="23">
        <v>31351300</v>
      </c>
      <c r="G107" s="40">
        <v>31351300</v>
      </c>
      <c r="H107" s="118"/>
      <c r="I107" s="23"/>
      <c r="J107" s="54"/>
      <c r="K107" s="118"/>
      <c r="L107" s="54"/>
      <c r="M107" s="54"/>
      <c r="N107" s="147"/>
      <c r="O107" s="29">
        <f t="shared" si="34"/>
        <v>140941943.59</v>
      </c>
      <c r="P107" s="29">
        <f t="shared" si="35"/>
        <v>12712866.060000001</v>
      </c>
      <c r="Q107" s="23"/>
      <c r="R107" s="23"/>
      <c r="S107" s="118"/>
      <c r="T107" s="23"/>
      <c r="U107" s="23"/>
      <c r="V107" s="118"/>
      <c r="W107" s="23"/>
      <c r="X107" s="23"/>
      <c r="Y107" s="118"/>
      <c r="Z107" s="23"/>
      <c r="AA107" s="23"/>
      <c r="AB107" s="118"/>
      <c r="AC107" s="28"/>
      <c r="AD107" s="28"/>
      <c r="AE107" s="121"/>
      <c r="AF107" s="23"/>
      <c r="AG107" s="23"/>
      <c r="AH107" s="118"/>
      <c r="AI107" s="23"/>
      <c r="AJ107" s="23"/>
      <c r="AK107" s="118"/>
      <c r="AL107" s="23"/>
      <c r="AM107" s="23"/>
      <c r="AN107" s="118"/>
      <c r="AO107" s="23"/>
      <c r="AP107" s="27"/>
      <c r="AQ107" s="118"/>
      <c r="AR107" s="28"/>
      <c r="AS107" s="28"/>
      <c r="AT107" s="118"/>
      <c r="AU107" s="28"/>
      <c r="AV107" s="28"/>
      <c r="AW107" s="118"/>
      <c r="AX107" s="28"/>
      <c r="AY107" s="28"/>
      <c r="AZ107" s="118"/>
      <c r="BA107" s="23"/>
      <c r="BB107" s="23"/>
      <c r="BC107" s="118"/>
      <c r="BD107" s="23"/>
      <c r="BE107" s="23"/>
      <c r="BF107" s="118"/>
      <c r="BG107" s="23"/>
      <c r="BH107" s="23"/>
      <c r="BI107" s="118"/>
      <c r="BJ107" s="38"/>
      <c r="BK107" s="23"/>
      <c r="BL107" s="118"/>
      <c r="BM107" s="23"/>
      <c r="BN107" s="27"/>
      <c r="BO107" s="118"/>
      <c r="BP107" s="23"/>
      <c r="BQ107" s="27"/>
      <c r="BR107" s="118"/>
      <c r="BS107" s="23"/>
      <c r="BT107" s="27"/>
      <c r="BU107" s="118"/>
      <c r="BV107" s="23"/>
      <c r="BW107" s="23"/>
      <c r="BX107" s="118"/>
      <c r="BY107" s="23">
        <v>30319106.109999999</v>
      </c>
      <c r="BZ107" s="27">
        <v>9095731.8300000001</v>
      </c>
      <c r="CA107" s="118"/>
      <c r="CB107" s="31"/>
      <c r="CC107" s="31"/>
      <c r="CD107" s="118"/>
      <c r="CE107" s="23"/>
      <c r="CF107" s="23"/>
      <c r="CG107" s="118"/>
      <c r="CH107" s="28"/>
      <c r="CI107" s="28"/>
      <c r="CJ107" s="118"/>
      <c r="CK107" s="23"/>
      <c r="CL107" s="27"/>
      <c r="CM107" s="118"/>
      <c r="CN107" s="23"/>
      <c r="CO107" s="27"/>
      <c r="CP107" s="118"/>
      <c r="CQ107" s="28"/>
      <c r="CR107" s="28"/>
      <c r="CS107" s="118"/>
      <c r="CT107" s="28"/>
      <c r="CU107" s="28"/>
      <c r="CV107" s="118"/>
      <c r="CW107" s="23"/>
      <c r="CX107" s="27"/>
      <c r="CY107" s="118"/>
      <c r="CZ107" s="28"/>
      <c r="DA107" s="28"/>
      <c r="DB107" s="118"/>
      <c r="DC107" s="23">
        <f>896917.12+898629.14+899304.46+892500+894305.43</f>
        <v>4481656.1499999994</v>
      </c>
      <c r="DD107" s="23">
        <v>863218.55</v>
      </c>
      <c r="DE107" s="118"/>
      <c r="DF107" s="23"/>
      <c r="DG107" s="23"/>
      <c r="DH107" s="118"/>
      <c r="DI107" s="23"/>
      <c r="DJ107" s="27"/>
      <c r="DK107" s="118"/>
      <c r="DL107" s="27"/>
      <c r="DM107" s="27"/>
      <c r="DN107" s="140"/>
      <c r="DO107" s="27"/>
      <c r="DP107" s="27"/>
      <c r="DQ107" s="132"/>
      <c r="DR107" s="23"/>
      <c r="DS107" s="23"/>
      <c r="DT107" s="118"/>
      <c r="DU107" s="23"/>
      <c r="DV107" s="27"/>
      <c r="DW107" s="118"/>
      <c r="DX107" s="23"/>
      <c r="DY107" s="27"/>
      <c r="DZ107" s="118"/>
      <c r="EA107" s="23"/>
      <c r="EB107" s="23"/>
      <c r="EC107" s="115"/>
      <c r="ED107" s="23"/>
      <c r="EE107" s="23"/>
      <c r="EF107" s="118"/>
      <c r="EG107" s="23"/>
      <c r="EH107" s="23"/>
      <c r="EI107" s="118"/>
      <c r="EJ107" s="23"/>
      <c r="EK107" s="27"/>
      <c r="EL107" s="118"/>
      <c r="EM107" s="27"/>
      <c r="EN107" s="27"/>
      <c r="EO107" s="118"/>
      <c r="EP107" s="23"/>
      <c r="EQ107" s="27"/>
      <c r="ER107" s="115"/>
      <c r="ES107" s="28"/>
      <c r="ET107" s="28"/>
      <c r="EU107" s="118"/>
      <c r="EV107" s="27"/>
      <c r="EW107" s="27"/>
      <c r="EX107" s="118"/>
      <c r="EY107" s="23"/>
      <c r="EZ107" s="23"/>
      <c r="FA107" s="118"/>
      <c r="FB107" s="23"/>
      <c r="FC107" s="27"/>
      <c r="FD107" s="118"/>
      <c r="FE107" s="23"/>
      <c r="FF107" s="23"/>
      <c r="FG107" s="115"/>
      <c r="FH107" s="23"/>
      <c r="FI107" s="23"/>
      <c r="FJ107" s="118"/>
      <c r="FK107" s="23"/>
      <c r="FL107" s="23"/>
      <c r="FM107" s="115"/>
      <c r="FN107" s="31"/>
      <c r="FO107" s="31"/>
      <c r="FP107" s="118"/>
      <c r="FQ107" s="23"/>
      <c r="FR107" s="23"/>
      <c r="FS107" s="115"/>
      <c r="FT107" s="23"/>
      <c r="FU107" s="23"/>
      <c r="FV107" s="115"/>
      <c r="FW107" s="23"/>
      <c r="FX107" s="23"/>
      <c r="FY107" s="115"/>
      <c r="FZ107" s="27">
        <v>200000</v>
      </c>
      <c r="GA107" s="27">
        <v>0</v>
      </c>
      <c r="GB107" s="115"/>
      <c r="GC107" s="31"/>
      <c r="GD107" s="31"/>
      <c r="GE107" s="118"/>
      <c r="GF107" s="35"/>
      <c r="GG107" s="34"/>
      <c r="GH107" s="115"/>
      <c r="GI107" s="23"/>
      <c r="GJ107" s="23"/>
      <c r="GK107" s="115"/>
      <c r="GL107" s="31"/>
      <c r="GM107" s="31"/>
      <c r="GN107" s="118"/>
      <c r="GO107" s="23"/>
      <c r="GP107" s="23"/>
      <c r="GQ107" s="115"/>
      <c r="GR107" s="23"/>
      <c r="GS107" s="27"/>
      <c r="GT107" s="115"/>
      <c r="GU107" s="23"/>
      <c r="GV107" s="23"/>
      <c r="GW107" s="118"/>
      <c r="GX107" s="31"/>
      <c r="GY107" s="31"/>
      <c r="GZ107" s="118"/>
      <c r="HA107" s="23"/>
      <c r="HB107" s="27"/>
      <c r="HC107" s="137"/>
      <c r="HD107" s="33"/>
      <c r="HE107" s="33"/>
      <c r="HF107" s="121"/>
      <c r="HG107" s="32">
        <v>38853249.93</v>
      </c>
      <c r="HH107" s="32">
        <v>1439376.52</v>
      </c>
      <c r="HI107" s="118"/>
      <c r="HJ107" s="28">
        <v>65787931.399999999</v>
      </c>
      <c r="HK107" s="28">
        <v>14539.16</v>
      </c>
      <c r="HL107" s="118"/>
      <c r="HM107" s="23"/>
      <c r="HN107" s="23"/>
      <c r="HO107" s="118"/>
      <c r="HP107" s="23"/>
      <c r="HQ107" s="23"/>
      <c r="HR107" s="115"/>
      <c r="HS107" s="23">
        <v>1300000</v>
      </c>
      <c r="HT107" s="23">
        <v>1300000</v>
      </c>
      <c r="HU107" s="118"/>
      <c r="HV107" s="31"/>
      <c r="HW107" s="31"/>
      <c r="HX107" s="118"/>
      <c r="HY107" s="31"/>
      <c r="HZ107" s="31"/>
      <c r="IA107" s="118"/>
      <c r="IB107" s="23"/>
      <c r="IC107" s="27"/>
      <c r="ID107" s="132"/>
      <c r="IE107" s="23"/>
      <c r="IF107" s="27"/>
      <c r="IG107" s="134"/>
      <c r="IH107" s="23"/>
      <c r="II107" s="23"/>
      <c r="IJ107" s="132"/>
      <c r="IK107" s="30">
        <f t="shared" si="36"/>
        <v>0</v>
      </c>
      <c r="IL107" s="30">
        <f t="shared" si="37"/>
        <v>0</v>
      </c>
      <c r="IM107" s="23"/>
      <c r="IN107" s="23"/>
      <c r="IO107" s="115"/>
      <c r="IP107" s="23"/>
      <c r="IQ107" s="27"/>
      <c r="IR107" s="115"/>
      <c r="IS107" s="23"/>
      <c r="IT107" s="27"/>
      <c r="IU107" s="115"/>
      <c r="IV107" s="23"/>
      <c r="IW107" s="23"/>
      <c r="IX107" s="115"/>
      <c r="IY107" s="23"/>
      <c r="IZ107" s="23"/>
      <c r="JA107" s="115"/>
      <c r="JB107" s="23"/>
      <c r="JC107" s="23"/>
      <c r="JD107" s="115"/>
      <c r="JE107" s="23"/>
      <c r="JF107" s="23"/>
      <c r="JG107" s="115"/>
      <c r="JH107" s="42"/>
      <c r="JI107" s="27"/>
      <c r="JJ107" s="115"/>
      <c r="JK107" s="42"/>
      <c r="JL107" s="23"/>
      <c r="JM107" s="115"/>
      <c r="JN107" s="23"/>
      <c r="JO107" s="23"/>
      <c r="JP107" s="115"/>
      <c r="JQ107" s="23"/>
      <c r="JR107" s="23"/>
      <c r="JS107" s="115"/>
      <c r="JT107" s="23"/>
      <c r="JU107" s="23"/>
      <c r="JV107" s="115"/>
      <c r="JW107" s="23"/>
      <c r="JX107" s="23"/>
      <c r="JY107" s="115"/>
      <c r="JZ107" s="23"/>
      <c r="KA107" s="27"/>
      <c r="KB107" s="115"/>
      <c r="KC107" s="23"/>
      <c r="KD107" s="23"/>
      <c r="KE107" s="115"/>
      <c r="KF107" s="23"/>
      <c r="KG107" s="23"/>
      <c r="KH107" s="115"/>
      <c r="KI107" s="29">
        <f t="shared" si="38"/>
        <v>19541534.68</v>
      </c>
      <c r="KJ107" s="29">
        <f t="shared" si="39"/>
        <v>5862460.4000000004</v>
      </c>
      <c r="KK107" s="27"/>
      <c r="KL107" s="27"/>
      <c r="KM107" s="121"/>
      <c r="KN107" s="27"/>
      <c r="KO107" s="27"/>
      <c r="KP107" s="115"/>
      <c r="KQ107" s="28"/>
      <c r="KR107" s="28"/>
      <c r="KS107" s="118"/>
      <c r="KT107" s="27"/>
      <c r="KU107" s="27"/>
      <c r="KV107" s="121"/>
      <c r="KW107" s="26"/>
      <c r="KX107" s="26"/>
      <c r="KY107" s="121"/>
      <c r="KZ107" s="24"/>
      <c r="LA107" s="24"/>
      <c r="LB107" s="121"/>
      <c r="LC107" s="24"/>
      <c r="LD107" s="24"/>
      <c r="LE107" s="121"/>
      <c r="LF107" s="23"/>
      <c r="LG107" s="27"/>
      <c r="LH107" s="118"/>
      <c r="LI107" s="23">
        <v>19541534.68</v>
      </c>
      <c r="LJ107" s="27">
        <v>5862460.4000000004</v>
      </c>
      <c r="LK107" s="121"/>
      <c r="LL107" s="25"/>
      <c r="LM107" s="25"/>
      <c r="LN107" s="121"/>
      <c r="LO107" s="27"/>
      <c r="LP107" s="27"/>
      <c r="LQ107" s="121"/>
      <c r="LR107" s="24"/>
      <c r="LS107" s="24"/>
      <c r="LT107" s="121"/>
      <c r="LU107" s="27"/>
      <c r="LV107" s="27"/>
      <c r="LW107" s="121"/>
      <c r="LX107" s="23"/>
      <c r="LY107" s="23"/>
      <c r="LZ107" s="130"/>
      <c r="MA107" s="9"/>
      <c r="MB107" s="9"/>
      <c r="MC107" s="9"/>
      <c r="MD107" s="7"/>
      <c r="ME107" s="7"/>
      <c r="MF107" s="9"/>
      <c r="MG107" s="9"/>
      <c r="MH107" s="9"/>
      <c r="MI107" s="9"/>
      <c r="MJ107" s="9"/>
      <c r="MK107" s="9"/>
      <c r="ML107" s="9"/>
      <c r="MM107" s="9"/>
      <c r="MN107" s="7"/>
      <c r="MO107" s="9"/>
      <c r="MP107" s="9"/>
      <c r="MQ107" s="9"/>
      <c r="MR107" s="7"/>
      <c r="MS107" s="9"/>
      <c r="MT107" s="7"/>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3"/>
      <c r="PY107" s="3"/>
      <c r="PZ107" s="3"/>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row>
    <row r="108" spans="1:743" x14ac:dyDescent="0.25">
      <c r="A108" s="46" t="s">
        <v>45</v>
      </c>
      <c r="B108" s="29">
        <f t="shared" si="30"/>
        <v>14298831.039999999</v>
      </c>
      <c r="C108" s="29">
        <f t="shared" si="31"/>
        <v>9885714.8999999985</v>
      </c>
      <c r="D108" s="21">
        <f t="shared" si="32"/>
        <v>11706173.83</v>
      </c>
      <c r="E108" s="21">
        <f t="shared" si="33"/>
        <v>8779631.8300000001</v>
      </c>
      <c r="F108" s="23">
        <v>10773000</v>
      </c>
      <c r="G108" s="40">
        <v>8079750</v>
      </c>
      <c r="H108" s="118"/>
      <c r="I108" s="23">
        <v>933173.83</v>
      </c>
      <c r="J108" s="49">
        <v>699881.83</v>
      </c>
      <c r="K108" s="118"/>
      <c r="L108" s="49"/>
      <c r="M108" s="49"/>
      <c r="N108" s="147"/>
      <c r="O108" s="29">
        <f t="shared" si="34"/>
        <v>2304057.21</v>
      </c>
      <c r="P108" s="29">
        <f t="shared" si="35"/>
        <v>909987.21</v>
      </c>
      <c r="Q108" s="23"/>
      <c r="R108" s="23"/>
      <c r="S108" s="118"/>
      <c r="T108" s="23"/>
      <c r="U108" s="23"/>
      <c r="V108" s="118"/>
      <c r="W108" s="23"/>
      <c r="X108" s="23"/>
      <c r="Y108" s="118"/>
      <c r="Z108" s="23"/>
      <c r="AA108" s="23"/>
      <c r="AB108" s="118"/>
      <c r="AC108" s="28"/>
      <c r="AD108" s="28"/>
      <c r="AE108" s="121"/>
      <c r="AF108" s="23"/>
      <c r="AG108" s="23"/>
      <c r="AH108" s="118"/>
      <c r="AI108" s="23"/>
      <c r="AJ108" s="23"/>
      <c r="AK108" s="118"/>
      <c r="AL108" s="23"/>
      <c r="AM108" s="23"/>
      <c r="AN108" s="118"/>
      <c r="AO108" s="23"/>
      <c r="AP108" s="27"/>
      <c r="AQ108" s="118"/>
      <c r="AR108" s="28"/>
      <c r="AS108" s="28"/>
      <c r="AT108" s="118"/>
      <c r="AU108" s="28"/>
      <c r="AV108" s="28"/>
      <c r="AW108" s="118"/>
      <c r="AX108" s="28"/>
      <c r="AY108" s="28"/>
      <c r="AZ108" s="118"/>
      <c r="BA108" s="23"/>
      <c r="BB108" s="23"/>
      <c r="BC108" s="118"/>
      <c r="BD108" s="23"/>
      <c r="BE108" s="23"/>
      <c r="BF108" s="118"/>
      <c r="BG108" s="23"/>
      <c r="BH108" s="23"/>
      <c r="BI108" s="118"/>
      <c r="BJ108" s="38"/>
      <c r="BK108" s="23"/>
      <c r="BL108" s="118"/>
      <c r="BM108" s="23"/>
      <c r="BN108" s="27"/>
      <c r="BO108" s="118"/>
      <c r="BP108" s="23"/>
      <c r="BQ108" s="27"/>
      <c r="BR108" s="118"/>
      <c r="BS108" s="23"/>
      <c r="BT108" s="27"/>
      <c r="BU108" s="118"/>
      <c r="BV108" s="23"/>
      <c r="BW108" s="23"/>
      <c r="BX108" s="118"/>
      <c r="BY108" s="23"/>
      <c r="BZ108" s="27"/>
      <c r="CA108" s="118"/>
      <c r="CB108" s="31"/>
      <c r="CC108" s="31"/>
      <c r="CD108" s="118"/>
      <c r="CE108" s="23"/>
      <c r="CF108" s="23"/>
      <c r="CG108" s="118"/>
      <c r="CH108" s="28"/>
      <c r="CI108" s="28"/>
      <c r="CJ108" s="118"/>
      <c r="CK108" s="23"/>
      <c r="CL108" s="27"/>
      <c r="CM108" s="118"/>
      <c r="CN108" s="23"/>
      <c r="CO108" s="27"/>
      <c r="CP108" s="118"/>
      <c r="CQ108" s="28"/>
      <c r="CR108" s="28"/>
      <c r="CS108" s="118"/>
      <c r="CT108" s="28"/>
      <c r="CU108" s="28"/>
      <c r="CV108" s="118"/>
      <c r="CW108" s="23"/>
      <c r="CX108" s="27"/>
      <c r="CY108" s="118"/>
      <c r="CZ108" s="28"/>
      <c r="DA108" s="28"/>
      <c r="DB108" s="118"/>
      <c r="DC108" s="23">
        <f>843909.4+843909.4</f>
        <v>1687818.8</v>
      </c>
      <c r="DD108" s="23">
        <v>909987.21</v>
      </c>
      <c r="DE108" s="118"/>
      <c r="DF108" s="23"/>
      <c r="DG108" s="23"/>
      <c r="DH108" s="118"/>
      <c r="DI108" s="23"/>
      <c r="DJ108" s="27"/>
      <c r="DK108" s="118"/>
      <c r="DL108" s="27"/>
      <c r="DM108" s="27"/>
      <c r="DN108" s="140"/>
      <c r="DO108" s="27"/>
      <c r="DP108" s="27"/>
      <c r="DQ108" s="132"/>
      <c r="DR108" s="23"/>
      <c r="DS108" s="23"/>
      <c r="DT108" s="118"/>
      <c r="DU108" s="23"/>
      <c r="DV108" s="27"/>
      <c r="DW108" s="118"/>
      <c r="DX108" s="23"/>
      <c r="DY108" s="27"/>
      <c r="DZ108" s="118"/>
      <c r="EA108" s="23"/>
      <c r="EB108" s="23"/>
      <c r="EC108" s="115"/>
      <c r="ED108" s="23"/>
      <c r="EE108" s="23"/>
      <c r="EF108" s="118"/>
      <c r="EG108" s="23"/>
      <c r="EH108" s="23"/>
      <c r="EI108" s="118"/>
      <c r="EJ108" s="23"/>
      <c r="EK108" s="27"/>
      <c r="EL108" s="118"/>
      <c r="EM108" s="27"/>
      <c r="EN108" s="27"/>
      <c r="EO108" s="118"/>
      <c r="EP108" s="23"/>
      <c r="EQ108" s="27"/>
      <c r="ER108" s="115"/>
      <c r="ES108" s="28"/>
      <c r="ET108" s="28"/>
      <c r="EU108" s="118"/>
      <c r="EV108" s="27"/>
      <c r="EW108" s="27"/>
      <c r="EX108" s="118"/>
      <c r="EY108" s="23"/>
      <c r="EZ108" s="23"/>
      <c r="FA108" s="118"/>
      <c r="FB108" s="23"/>
      <c r="FC108" s="27"/>
      <c r="FD108" s="118"/>
      <c r="FE108" s="23"/>
      <c r="FF108" s="23"/>
      <c r="FG108" s="115"/>
      <c r="FH108" s="23">
        <v>616238.41</v>
      </c>
      <c r="FI108" s="23">
        <v>0</v>
      </c>
      <c r="FJ108" s="118"/>
      <c r="FK108" s="23"/>
      <c r="FL108" s="23"/>
      <c r="FM108" s="115"/>
      <c r="FN108" s="31"/>
      <c r="FO108" s="31"/>
      <c r="FP108" s="118"/>
      <c r="FQ108" s="23"/>
      <c r="FR108" s="23"/>
      <c r="FS108" s="115"/>
      <c r="FT108" s="23"/>
      <c r="FU108" s="23"/>
      <c r="FV108" s="115"/>
      <c r="FW108" s="23"/>
      <c r="FX108" s="23"/>
      <c r="FY108" s="115"/>
      <c r="FZ108" s="27"/>
      <c r="GA108" s="27"/>
      <c r="GB108" s="115"/>
      <c r="GC108" s="31"/>
      <c r="GD108" s="31"/>
      <c r="GE108" s="118"/>
      <c r="GF108" s="35"/>
      <c r="GG108" s="34"/>
      <c r="GH108" s="115"/>
      <c r="GI108" s="23"/>
      <c r="GJ108" s="23"/>
      <c r="GK108" s="115"/>
      <c r="GL108" s="31"/>
      <c r="GM108" s="31"/>
      <c r="GN108" s="118"/>
      <c r="GO108" s="23"/>
      <c r="GP108" s="23"/>
      <c r="GQ108" s="115"/>
      <c r="GR108" s="23"/>
      <c r="GS108" s="27"/>
      <c r="GT108" s="115"/>
      <c r="GU108" s="23"/>
      <c r="GV108" s="23"/>
      <c r="GW108" s="118"/>
      <c r="GX108" s="31"/>
      <c r="GY108" s="31"/>
      <c r="GZ108" s="118"/>
      <c r="HA108" s="23"/>
      <c r="HB108" s="27"/>
      <c r="HC108" s="137"/>
      <c r="HD108" s="33"/>
      <c r="HE108" s="33"/>
      <c r="HF108" s="121"/>
      <c r="HG108" s="32"/>
      <c r="HH108" s="32"/>
      <c r="HI108" s="118"/>
      <c r="HJ108" s="28"/>
      <c r="HK108" s="28"/>
      <c r="HL108" s="118"/>
      <c r="HM108" s="23"/>
      <c r="HN108" s="23"/>
      <c r="HO108" s="118"/>
      <c r="HP108" s="23"/>
      <c r="HQ108" s="23"/>
      <c r="HR108" s="115"/>
      <c r="HS108" s="23"/>
      <c r="HT108" s="23"/>
      <c r="HU108" s="118"/>
      <c r="HV108" s="31"/>
      <c r="HW108" s="31"/>
      <c r="HX108" s="118"/>
      <c r="HY108" s="31"/>
      <c r="HZ108" s="31"/>
      <c r="IA108" s="118"/>
      <c r="IB108" s="23"/>
      <c r="IC108" s="27"/>
      <c r="ID108" s="132"/>
      <c r="IE108" s="23"/>
      <c r="IF108" s="27"/>
      <c r="IG108" s="134"/>
      <c r="IH108" s="23"/>
      <c r="II108" s="23"/>
      <c r="IJ108" s="132"/>
      <c r="IK108" s="30">
        <f t="shared" si="36"/>
        <v>288600</v>
      </c>
      <c r="IL108" s="30">
        <f t="shared" si="37"/>
        <v>196095.86</v>
      </c>
      <c r="IM108" s="23"/>
      <c r="IN108" s="23"/>
      <c r="IO108" s="115"/>
      <c r="IP108" s="23"/>
      <c r="IQ108" s="27"/>
      <c r="IR108" s="115"/>
      <c r="IS108" s="23"/>
      <c r="IT108" s="27"/>
      <c r="IU108" s="115"/>
      <c r="IV108" s="23"/>
      <c r="IW108" s="23"/>
      <c r="IX108" s="115"/>
      <c r="IY108" s="23"/>
      <c r="IZ108" s="23"/>
      <c r="JA108" s="115"/>
      <c r="JB108" s="23"/>
      <c r="JC108" s="23"/>
      <c r="JD108" s="115"/>
      <c r="JE108" s="23"/>
      <c r="JF108" s="23"/>
      <c r="JG108" s="115"/>
      <c r="JH108" s="53"/>
      <c r="JI108" s="27"/>
      <c r="JJ108" s="115"/>
      <c r="JK108" s="23"/>
      <c r="JL108" s="23"/>
      <c r="JM108" s="115"/>
      <c r="JN108" s="23"/>
      <c r="JO108" s="23"/>
      <c r="JP108" s="115"/>
      <c r="JQ108" s="23"/>
      <c r="JR108" s="23"/>
      <c r="JS108" s="115"/>
      <c r="JT108" s="23"/>
      <c r="JU108" s="23"/>
      <c r="JV108" s="115"/>
      <c r="JW108" s="23"/>
      <c r="JX108" s="23"/>
      <c r="JY108" s="115"/>
      <c r="JZ108" s="23"/>
      <c r="KA108" s="27"/>
      <c r="KB108" s="115"/>
      <c r="KC108" s="23">
        <v>288600</v>
      </c>
      <c r="KD108" s="23">
        <v>196095.86</v>
      </c>
      <c r="KE108" s="115"/>
      <c r="KF108" s="23"/>
      <c r="KG108" s="23"/>
      <c r="KH108" s="115"/>
      <c r="KI108" s="29">
        <f t="shared" si="38"/>
        <v>0</v>
      </c>
      <c r="KJ108" s="29">
        <f t="shared" si="39"/>
        <v>0</v>
      </c>
      <c r="KK108" s="27"/>
      <c r="KL108" s="27"/>
      <c r="KM108" s="121"/>
      <c r="KN108" s="27"/>
      <c r="KO108" s="27"/>
      <c r="KP108" s="115"/>
      <c r="KQ108" s="28"/>
      <c r="KR108" s="28"/>
      <c r="KS108" s="118"/>
      <c r="KT108" s="27"/>
      <c r="KU108" s="27"/>
      <c r="KV108" s="121"/>
      <c r="KW108" s="26"/>
      <c r="KX108" s="26"/>
      <c r="KY108" s="121"/>
      <c r="KZ108" s="24"/>
      <c r="LA108" s="24"/>
      <c r="LB108" s="121"/>
      <c r="LC108" s="24"/>
      <c r="LD108" s="24"/>
      <c r="LE108" s="121"/>
      <c r="LF108" s="23"/>
      <c r="LG108" s="27"/>
      <c r="LH108" s="118"/>
      <c r="LI108" s="23"/>
      <c r="LJ108" s="27"/>
      <c r="LK108" s="121"/>
      <c r="LL108" s="25"/>
      <c r="LM108" s="25"/>
      <c r="LN108" s="121"/>
      <c r="LO108" s="27"/>
      <c r="LP108" s="27"/>
      <c r="LQ108" s="121"/>
      <c r="LR108" s="24"/>
      <c r="LS108" s="24"/>
      <c r="LT108" s="121"/>
      <c r="LU108" s="27"/>
      <c r="LV108" s="27"/>
      <c r="LW108" s="121"/>
      <c r="LX108" s="23"/>
      <c r="LY108" s="23"/>
      <c r="LZ108" s="130"/>
      <c r="MA108" s="9"/>
      <c r="MB108" s="9"/>
      <c r="MC108" s="9"/>
      <c r="MD108" s="7"/>
      <c r="ME108" s="7"/>
      <c r="MF108" s="9"/>
      <c r="MG108" s="9"/>
      <c r="MH108" s="9"/>
      <c r="MI108" s="9"/>
      <c r="MJ108" s="9"/>
      <c r="MK108" s="9"/>
      <c r="ML108" s="9"/>
      <c r="MM108" s="9"/>
      <c r="MN108" s="7"/>
      <c r="MO108" s="9"/>
      <c r="MP108" s="9"/>
      <c r="MQ108" s="9"/>
      <c r="MR108" s="7"/>
      <c r="MS108" s="9"/>
      <c r="MT108" s="7"/>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3"/>
      <c r="PY108" s="3"/>
      <c r="PZ108" s="3"/>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row>
    <row r="109" spans="1:743" x14ac:dyDescent="0.25">
      <c r="A109" s="46" t="s">
        <v>44</v>
      </c>
      <c r="B109" s="29">
        <f t="shared" si="30"/>
        <v>12715532.110000001</v>
      </c>
      <c r="C109" s="29">
        <f t="shared" si="31"/>
        <v>9733293.8300000019</v>
      </c>
      <c r="D109" s="21">
        <f t="shared" si="32"/>
        <v>11423432.130000001</v>
      </c>
      <c r="E109" s="21">
        <f t="shared" si="33"/>
        <v>8567576.1300000008</v>
      </c>
      <c r="F109" s="23">
        <v>10716700</v>
      </c>
      <c r="G109" s="40">
        <v>8037526</v>
      </c>
      <c r="H109" s="118"/>
      <c r="I109" s="23">
        <v>706732.13</v>
      </c>
      <c r="J109" s="49">
        <v>530050.13</v>
      </c>
      <c r="K109" s="118"/>
      <c r="L109" s="49"/>
      <c r="M109" s="49"/>
      <c r="N109" s="147"/>
      <c r="O109" s="29">
        <f t="shared" si="34"/>
        <v>1003499.98</v>
      </c>
      <c r="P109" s="29">
        <f t="shared" si="35"/>
        <v>1003499.98</v>
      </c>
      <c r="Q109" s="23"/>
      <c r="R109" s="23"/>
      <c r="S109" s="118"/>
      <c r="T109" s="23"/>
      <c r="U109" s="23"/>
      <c r="V109" s="118"/>
      <c r="W109" s="23"/>
      <c r="X109" s="23"/>
      <c r="Y109" s="118"/>
      <c r="Z109" s="23"/>
      <c r="AA109" s="23"/>
      <c r="AB109" s="118"/>
      <c r="AC109" s="28"/>
      <c r="AD109" s="28"/>
      <c r="AE109" s="121"/>
      <c r="AF109" s="23"/>
      <c r="AG109" s="23"/>
      <c r="AH109" s="118"/>
      <c r="AI109" s="23"/>
      <c r="AJ109" s="23"/>
      <c r="AK109" s="118"/>
      <c r="AL109" s="23"/>
      <c r="AM109" s="23"/>
      <c r="AN109" s="118"/>
      <c r="AO109" s="23"/>
      <c r="AP109" s="27"/>
      <c r="AQ109" s="118"/>
      <c r="AR109" s="28"/>
      <c r="AS109" s="28"/>
      <c r="AT109" s="118"/>
      <c r="AU109" s="28"/>
      <c r="AV109" s="28"/>
      <c r="AW109" s="118"/>
      <c r="AX109" s="28"/>
      <c r="AY109" s="28"/>
      <c r="AZ109" s="118"/>
      <c r="BA109" s="23"/>
      <c r="BB109" s="23"/>
      <c r="BC109" s="118"/>
      <c r="BD109" s="23"/>
      <c r="BE109" s="23"/>
      <c r="BF109" s="118"/>
      <c r="BG109" s="23"/>
      <c r="BH109" s="23"/>
      <c r="BI109" s="118"/>
      <c r="BJ109" s="38"/>
      <c r="BK109" s="23"/>
      <c r="BL109" s="118"/>
      <c r="BM109" s="23"/>
      <c r="BN109" s="27"/>
      <c r="BO109" s="118"/>
      <c r="BP109" s="23"/>
      <c r="BQ109" s="27"/>
      <c r="BR109" s="118"/>
      <c r="BS109" s="23"/>
      <c r="BT109" s="27"/>
      <c r="BU109" s="118"/>
      <c r="BV109" s="23"/>
      <c r="BW109" s="23"/>
      <c r="BX109" s="118"/>
      <c r="BY109" s="23"/>
      <c r="BZ109" s="27"/>
      <c r="CA109" s="118"/>
      <c r="CB109" s="31"/>
      <c r="CC109" s="31"/>
      <c r="CD109" s="118"/>
      <c r="CE109" s="23"/>
      <c r="CF109" s="23"/>
      <c r="CG109" s="118"/>
      <c r="CH109" s="28"/>
      <c r="CI109" s="28"/>
      <c r="CJ109" s="118"/>
      <c r="CK109" s="23"/>
      <c r="CL109" s="27"/>
      <c r="CM109" s="118"/>
      <c r="CN109" s="23"/>
      <c r="CO109" s="27"/>
      <c r="CP109" s="118"/>
      <c r="CQ109" s="28"/>
      <c r="CR109" s="28"/>
      <c r="CS109" s="118"/>
      <c r="CT109" s="28"/>
      <c r="CU109" s="28"/>
      <c r="CV109" s="118"/>
      <c r="CW109" s="23"/>
      <c r="CX109" s="27"/>
      <c r="CY109" s="118"/>
      <c r="CZ109" s="28"/>
      <c r="DA109" s="28"/>
      <c r="DB109" s="118"/>
      <c r="DC109" s="23">
        <f>508499.99+494999.99</f>
        <v>1003499.98</v>
      </c>
      <c r="DD109" s="23">
        <v>1003499.98</v>
      </c>
      <c r="DE109" s="118"/>
      <c r="DF109" s="23"/>
      <c r="DG109" s="23"/>
      <c r="DH109" s="118"/>
      <c r="DI109" s="23"/>
      <c r="DJ109" s="27"/>
      <c r="DK109" s="118"/>
      <c r="DL109" s="27"/>
      <c r="DM109" s="27"/>
      <c r="DN109" s="140"/>
      <c r="DO109" s="27"/>
      <c r="DP109" s="27"/>
      <c r="DQ109" s="132"/>
      <c r="DR109" s="23"/>
      <c r="DS109" s="23"/>
      <c r="DT109" s="118"/>
      <c r="DU109" s="23"/>
      <c r="DV109" s="27"/>
      <c r="DW109" s="118"/>
      <c r="DX109" s="23"/>
      <c r="DY109" s="27"/>
      <c r="DZ109" s="118"/>
      <c r="EA109" s="23"/>
      <c r="EB109" s="23"/>
      <c r="EC109" s="115"/>
      <c r="ED109" s="23"/>
      <c r="EE109" s="23"/>
      <c r="EF109" s="118"/>
      <c r="EG109" s="23"/>
      <c r="EH109" s="23"/>
      <c r="EI109" s="118"/>
      <c r="EJ109" s="23"/>
      <c r="EK109" s="27"/>
      <c r="EL109" s="118"/>
      <c r="EM109" s="27"/>
      <c r="EN109" s="27"/>
      <c r="EO109" s="118"/>
      <c r="EP109" s="23"/>
      <c r="EQ109" s="27"/>
      <c r="ER109" s="115"/>
      <c r="ES109" s="28"/>
      <c r="ET109" s="28"/>
      <c r="EU109" s="118"/>
      <c r="EV109" s="27"/>
      <c r="EW109" s="27"/>
      <c r="EX109" s="118"/>
      <c r="EY109" s="23"/>
      <c r="EZ109" s="23"/>
      <c r="FA109" s="118"/>
      <c r="FB109" s="23"/>
      <c r="FC109" s="27"/>
      <c r="FD109" s="118"/>
      <c r="FE109" s="23"/>
      <c r="FF109" s="23"/>
      <c r="FG109" s="115"/>
      <c r="FH109" s="23"/>
      <c r="FI109" s="23"/>
      <c r="FJ109" s="118"/>
      <c r="FK109" s="23"/>
      <c r="FL109" s="23"/>
      <c r="FM109" s="115"/>
      <c r="FN109" s="31"/>
      <c r="FO109" s="31"/>
      <c r="FP109" s="118"/>
      <c r="FQ109" s="23"/>
      <c r="FR109" s="23"/>
      <c r="FS109" s="115"/>
      <c r="FT109" s="23"/>
      <c r="FU109" s="23"/>
      <c r="FV109" s="115"/>
      <c r="FW109" s="23"/>
      <c r="FX109" s="23"/>
      <c r="FY109" s="115"/>
      <c r="FZ109" s="27"/>
      <c r="GA109" s="27"/>
      <c r="GB109" s="115"/>
      <c r="GC109" s="31"/>
      <c r="GD109" s="31"/>
      <c r="GE109" s="118"/>
      <c r="GF109" s="35"/>
      <c r="GG109" s="34"/>
      <c r="GH109" s="115"/>
      <c r="GI109" s="23"/>
      <c r="GJ109" s="23"/>
      <c r="GK109" s="115"/>
      <c r="GL109" s="31"/>
      <c r="GM109" s="31"/>
      <c r="GN109" s="118"/>
      <c r="GO109" s="23"/>
      <c r="GP109" s="23"/>
      <c r="GQ109" s="115"/>
      <c r="GR109" s="23"/>
      <c r="GS109" s="27"/>
      <c r="GT109" s="115"/>
      <c r="GU109" s="23"/>
      <c r="GV109" s="23"/>
      <c r="GW109" s="118"/>
      <c r="GX109" s="31"/>
      <c r="GY109" s="31"/>
      <c r="GZ109" s="118"/>
      <c r="HA109" s="23"/>
      <c r="HB109" s="27"/>
      <c r="HC109" s="137"/>
      <c r="HD109" s="33"/>
      <c r="HE109" s="33"/>
      <c r="HF109" s="121"/>
      <c r="HG109" s="32"/>
      <c r="HH109" s="32"/>
      <c r="HI109" s="118"/>
      <c r="HJ109" s="28"/>
      <c r="HK109" s="28"/>
      <c r="HL109" s="118"/>
      <c r="HM109" s="23"/>
      <c r="HN109" s="23"/>
      <c r="HO109" s="118"/>
      <c r="HP109" s="23"/>
      <c r="HQ109" s="23"/>
      <c r="HR109" s="115"/>
      <c r="HS109" s="23"/>
      <c r="HT109" s="23"/>
      <c r="HU109" s="118"/>
      <c r="HV109" s="31"/>
      <c r="HW109" s="31"/>
      <c r="HX109" s="118"/>
      <c r="HY109" s="31"/>
      <c r="HZ109" s="31"/>
      <c r="IA109" s="118"/>
      <c r="IB109" s="23"/>
      <c r="IC109" s="27"/>
      <c r="ID109" s="132"/>
      <c r="IE109" s="23"/>
      <c r="IF109" s="27"/>
      <c r="IG109" s="134"/>
      <c r="IH109" s="23"/>
      <c r="II109" s="23"/>
      <c r="IJ109" s="132"/>
      <c r="IK109" s="30">
        <f t="shared" si="36"/>
        <v>288600</v>
      </c>
      <c r="IL109" s="30">
        <f t="shared" si="37"/>
        <v>162217.72</v>
      </c>
      <c r="IM109" s="23"/>
      <c r="IN109" s="23"/>
      <c r="IO109" s="115"/>
      <c r="IP109" s="23"/>
      <c r="IQ109" s="27"/>
      <c r="IR109" s="115"/>
      <c r="IS109" s="23"/>
      <c r="IT109" s="27"/>
      <c r="IU109" s="115"/>
      <c r="IV109" s="23"/>
      <c r="IW109" s="23"/>
      <c r="IX109" s="115"/>
      <c r="IY109" s="23"/>
      <c r="IZ109" s="23"/>
      <c r="JA109" s="115"/>
      <c r="JB109" s="23"/>
      <c r="JC109" s="23"/>
      <c r="JD109" s="115"/>
      <c r="JE109" s="23"/>
      <c r="JF109" s="23"/>
      <c r="JG109" s="115"/>
      <c r="JH109" s="23"/>
      <c r="JI109" s="27"/>
      <c r="JJ109" s="115"/>
      <c r="JK109" s="23"/>
      <c r="JL109" s="23"/>
      <c r="JM109" s="115"/>
      <c r="JN109" s="23"/>
      <c r="JO109" s="23"/>
      <c r="JP109" s="115"/>
      <c r="JQ109" s="23"/>
      <c r="JR109" s="23"/>
      <c r="JS109" s="115"/>
      <c r="JT109" s="23"/>
      <c r="JU109" s="23"/>
      <c r="JV109" s="115"/>
      <c r="JW109" s="23"/>
      <c r="JX109" s="23"/>
      <c r="JY109" s="115"/>
      <c r="JZ109" s="23"/>
      <c r="KA109" s="27"/>
      <c r="KB109" s="115"/>
      <c r="KC109" s="23">
        <v>288600</v>
      </c>
      <c r="KD109" s="23">
        <v>162217.72</v>
      </c>
      <c r="KE109" s="115"/>
      <c r="KF109" s="23"/>
      <c r="KG109" s="23"/>
      <c r="KH109" s="115"/>
      <c r="KI109" s="29">
        <f t="shared" si="38"/>
        <v>0</v>
      </c>
      <c r="KJ109" s="29">
        <f t="shared" si="39"/>
        <v>0</v>
      </c>
      <c r="KK109" s="27"/>
      <c r="KL109" s="27"/>
      <c r="KM109" s="121"/>
      <c r="KN109" s="27"/>
      <c r="KO109" s="27"/>
      <c r="KP109" s="115"/>
      <c r="KQ109" s="28"/>
      <c r="KR109" s="28"/>
      <c r="KS109" s="118"/>
      <c r="KT109" s="27"/>
      <c r="KU109" s="27"/>
      <c r="KV109" s="121"/>
      <c r="KW109" s="26"/>
      <c r="KX109" s="26"/>
      <c r="KY109" s="121"/>
      <c r="KZ109" s="24"/>
      <c r="LA109" s="24"/>
      <c r="LB109" s="121"/>
      <c r="LC109" s="24"/>
      <c r="LD109" s="24"/>
      <c r="LE109" s="121"/>
      <c r="LF109" s="23"/>
      <c r="LG109" s="27"/>
      <c r="LH109" s="118"/>
      <c r="LI109" s="23"/>
      <c r="LJ109" s="27"/>
      <c r="LK109" s="121"/>
      <c r="LL109" s="25"/>
      <c r="LM109" s="25"/>
      <c r="LN109" s="121"/>
      <c r="LO109" s="27"/>
      <c r="LP109" s="27"/>
      <c r="LQ109" s="121"/>
      <c r="LR109" s="24"/>
      <c r="LS109" s="24"/>
      <c r="LT109" s="121"/>
      <c r="LU109" s="27"/>
      <c r="LV109" s="27"/>
      <c r="LW109" s="121"/>
      <c r="LX109" s="23"/>
      <c r="LY109" s="23"/>
      <c r="LZ109" s="130"/>
      <c r="MA109" s="9"/>
      <c r="MB109" s="9"/>
      <c r="MC109" s="9"/>
      <c r="MD109" s="7"/>
      <c r="ME109" s="7"/>
      <c r="MF109" s="9"/>
      <c r="MG109" s="9"/>
      <c r="MH109" s="9"/>
      <c r="MI109" s="9"/>
      <c r="MJ109" s="9"/>
      <c r="MK109" s="9"/>
      <c r="ML109" s="9"/>
      <c r="MM109" s="9"/>
      <c r="MN109" s="7"/>
      <c r="MO109" s="9"/>
      <c r="MP109" s="9"/>
      <c r="MQ109" s="9"/>
      <c r="MR109" s="7"/>
      <c r="MS109" s="9"/>
      <c r="MT109" s="7"/>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3"/>
      <c r="PY109" s="3"/>
      <c r="PZ109" s="3"/>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row>
    <row r="110" spans="1:743" x14ac:dyDescent="0.25">
      <c r="A110" s="46" t="s">
        <v>43</v>
      </c>
      <c r="B110" s="29">
        <f t="shared" si="30"/>
        <v>10918886.139999999</v>
      </c>
      <c r="C110" s="29">
        <f t="shared" si="31"/>
        <v>6751682.6199999992</v>
      </c>
      <c r="D110" s="21">
        <f t="shared" si="32"/>
        <v>8878155.1899999995</v>
      </c>
      <c r="E110" s="21">
        <f t="shared" si="33"/>
        <v>6658620.1899999995</v>
      </c>
      <c r="F110" s="23">
        <v>8102600</v>
      </c>
      <c r="G110" s="40">
        <v>6076952</v>
      </c>
      <c r="H110" s="118"/>
      <c r="I110" s="23">
        <v>775555.19</v>
      </c>
      <c r="J110" s="49">
        <v>581668.18999999994</v>
      </c>
      <c r="K110" s="118"/>
      <c r="L110" s="49"/>
      <c r="M110" s="49"/>
      <c r="N110" s="147"/>
      <c r="O110" s="29">
        <f t="shared" si="34"/>
        <v>1752130.95</v>
      </c>
      <c r="P110" s="29">
        <f t="shared" si="35"/>
        <v>0</v>
      </c>
      <c r="Q110" s="23"/>
      <c r="R110" s="23"/>
      <c r="S110" s="118"/>
      <c r="T110" s="23"/>
      <c r="U110" s="23"/>
      <c r="V110" s="118"/>
      <c r="W110" s="23"/>
      <c r="X110" s="23"/>
      <c r="Y110" s="118"/>
      <c r="Z110" s="23"/>
      <c r="AA110" s="23"/>
      <c r="AB110" s="118"/>
      <c r="AC110" s="28"/>
      <c r="AD110" s="28"/>
      <c r="AE110" s="121"/>
      <c r="AF110" s="23"/>
      <c r="AG110" s="23"/>
      <c r="AH110" s="118"/>
      <c r="AI110" s="23"/>
      <c r="AJ110" s="23"/>
      <c r="AK110" s="118"/>
      <c r="AL110" s="23"/>
      <c r="AM110" s="23"/>
      <c r="AN110" s="118"/>
      <c r="AO110" s="23"/>
      <c r="AP110" s="27"/>
      <c r="AQ110" s="118"/>
      <c r="AR110" s="28"/>
      <c r="AS110" s="28"/>
      <c r="AT110" s="118"/>
      <c r="AU110" s="28"/>
      <c r="AV110" s="28"/>
      <c r="AW110" s="118"/>
      <c r="AX110" s="28"/>
      <c r="AY110" s="28"/>
      <c r="AZ110" s="118"/>
      <c r="BA110" s="23"/>
      <c r="BB110" s="23"/>
      <c r="BC110" s="118"/>
      <c r="BD110" s="23"/>
      <c r="BE110" s="23"/>
      <c r="BF110" s="118"/>
      <c r="BG110" s="23"/>
      <c r="BH110" s="23"/>
      <c r="BI110" s="118"/>
      <c r="BJ110" s="38"/>
      <c r="BK110" s="23"/>
      <c r="BL110" s="118"/>
      <c r="BM110" s="23"/>
      <c r="BN110" s="27"/>
      <c r="BO110" s="118"/>
      <c r="BP110" s="23"/>
      <c r="BQ110" s="27"/>
      <c r="BR110" s="118"/>
      <c r="BS110" s="23"/>
      <c r="BT110" s="27"/>
      <c r="BU110" s="118"/>
      <c r="BV110" s="23"/>
      <c r="BW110" s="23"/>
      <c r="BX110" s="118"/>
      <c r="BY110" s="23"/>
      <c r="BZ110" s="27"/>
      <c r="CA110" s="118"/>
      <c r="CB110" s="31"/>
      <c r="CC110" s="31"/>
      <c r="CD110" s="118"/>
      <c r="CE110" s="23"/>
      <c r="CF110" s="23"/>
      <c r="CG110" s="118"/>
      <c r="CH110" s="28"/>
      <c r="CI110" s="28"/>
      <c r="CJ110" s="118"/>
      <c r="CK110" s="23"/>
      <c r="CL110" s="27"/>
      <c r="CM110" s="118"/>
      <c r="CN110" s="23"/>
      <c r="CO110" s="27"/>
      <c r="CP110" s="118"/>
      <c r="CQ110" s="28"/>
      <c r="CR110" s="28"/>
      <c r="CS110" s="118"/>
      <c r="CT110" s="28"/>
      <c r="CU110" s="28"/>
      <c r="CV110" s="118"/>
      <c r="CW110" s="23"/>
      <c r="CX110" s="27"/>
      <c r="CY110" s="118"/>
      <c r="CZ110" s="28"/>
      <c r="DA110" s="28"/>
      <c r="DB110" s="118"/>
      <c r="DC110" s="23">
        <f>852130.95+900000</f>
        <v>1752130.95</v>
      </c>
      <c r="DD110" s="23">
        <v>0</v>
      </c>
      <c r="DE110" s="118"/>
      <c r="DF110" s="23"/>
      <c r="DG110" s="23"/>
      <c r="DH110" s="118"/>
      <c r="DI110" s="23"/>
      <c r="DJ110" s="27"/>
      <c r="DK110" s="118"/>
      <c r="DL110" s="27"/>
      <c r="DM110" s="27"/>
      <c r="DN110" s="140"/>
      <c r="DO110" s="27"/>
      <c r="DP110" s="27"/>
      <c r="DQ110" s="132"/>
      <c r="DR110" s="23"/>
      <c r="DS110" s="23"/>
      <c r="DT110" s="118"/>
      <c r="DU110" s="23"/>
      <c r="DV110" s="27"/>
      <c r="DW110" s="118"/>
      <c r="DX110" s="23"/>
      <c r="DY110" s="27"/>
      <c r="DZ110" s="118"/>
      <c r="EA110" s="23"/>
      <c r="EB110" s="23"/>
      <c r="EC110" s="115"/>
      <c r="ED110" s="23"/>
      <c r="EE110" s="23"/>
      <c r="EF110" s="118"/>
      <c r="EG110" s="23"/>
      <c r="EH110" s="23"/>
      <c r="EI110" s="118"/>
      <c r="EJ110" s="23"/>
      <c r="EK110" s="27"/>
      <c r="EL110" s="118"/>
      <c r="EM110" s="27"/>
      <c r="EN110" s="27"/>
      <c r="EO110" s="118"/>
      <c r="EP110" s="23"/>
      <c r="EQ110" s="27"/>
      <c r="ER110" s="115"/>
      <c r="ES110" s="28"/>
      <c r="ET110" s="28"/>
      <c r="EU110" s="118"/>
      <c r="EV110" s="27"/>
      <c r="EW110" s="27"/>
      <c r="EX110" s="118"/>
      <c r="EY110" s="23"/>
      <c r="EZ110" s="23"/>
      <c r="FA110" s="118"/>
      <c r="FB110" s="23"/>
      <c r="FC110" s="27"/>
      <c r="FD110" s="118"/>
      <c r="FE110" s="23"/>
      <c r="FF110" s="23"/>
      <c r="FG110" s="115"/>
      <c r="FH110" s="23"/>
      <c r="FI110" s="23"/>
      <c r="FJ110" s="118"/>
      <c r="FK110" s="23"/>
      <c r="FL110" s="23"/>
      <c r="FM110" s="115"/>
      <c r="FN110" s="31"/>
      <c r="FO110" s="31"/>
      <c r="FP110" s="118"/>
      <c r="FQ110" s="23"/>
      <c r="FR110" s="23"/>
      <c r="FS110" s="115"/>
      <c r="FT110" s="23"/>
      <c r="FU110" s="23"/>
      <c r="FV110" s="115"/>
      <c r="FW110" s="23"/>
      <c r="FX110" s="23"/>
      <c r="FY110" s="115"/>
      <c r="FZ110" s="27"/>
      <c r="GA110" s="27"/>
      <c r="GB110" s="115"/>
      <c r="GC110" s="31"/>
      <c r="GD110" s="31"/>
      <c r="GE110" s="118"/>
      <c r="GF110" s="35"/>
      <c r="GG110" s="34"/>
      <c r="GH110" s="115"/>
      <c r="GI110" s="23"/>
      <c r="GJ110" s="23"/>
      <c r="GK110" s="115"/>
      <c r="GL110" s="31"/>
      <c r="GM110" s="31"/>
      <c r="GN110" s="118"/>
      <c r="GO110" s="23"/>
      <c r="GP110" s="23"/>
      <c r="GQ110" s="115"/>
      <c r="GR110" s="23"/>
      <c r="GS110" s="27"/>
      <c r="GT110" s="115"/>
      <c r="GU110" s="23"/>
      <c r="GV110" s="23"/>
      <c r="GW110" s="118"/>
      <c r="GX110" s="31"/>
      <c r="GY110" s="31"/>
      <c r="GZ110" s="118"/>
      <c r="HA110" s="23"/>
      <c r="HB110" s="27"/>
      <c r="HC110" s="137"/>
      <c r="HD110" s="33"/>
      <c r="HE110" s="33"/>
      <c r="HF110" s="121"/>
      <c r="HG110" s="32"/>
      <c r="HH110" s="32"/>
      <c r="HI110" s="118"/>
      <c r="HJ110" s="28"/>
      <c r="HK110" s="28"/>
      <c r="HL110" s="118"/>
      <c r="HM110" s="23"/>
      <c r="HN110" s="23"/>
      <c r="HO110" s="118"/>
      <c r="HP110" s="23"/>
      <c r="HQ110" s="23"/>
      <c r="HR110" s="115"/>
      <c r="HS110" s="23"/>
      <c r="HT110" s="23"/>
      <c r="HU110" s="118"/>
      <c r="HV110" s="31"/>
      <c r="HW110" s="31"/>
      <c r="HX110" s="118"/>
      <c r="HY110" s="31"/>
      <c r="HZ110" s="31"/>
      <c r="IA110" s="118"/>
      <c r="IB110" s="23"/>
      <c r="IC110" s="27"/>
      <c r="ID110" s="132"/>
      <c r="IE110" s="23"/>
      <c r="IF110" s="27"/>
      <c r="IG110" s="134"/>
      <c r="IH110" s="23"/>
      <c r="II110" s="23"/>
      <c r="IJ110" s="132"/>
      <c r="IK110" s="30">
        <f t="shared" si="36"/>
        <v>288600</v>
      </c>
      <c r="IL110" s="30">
        <f t="shared" si="37"/>
        <v>93062.43</v>
      </c>
      <c r="IM110" s="23"/>
      <c r="IN110" s="23"/>
      <c r="IO110" s="115"/>
      <c r="IP110" s="23"/>
      <c r="IQ110" s="27"/>
      <c r="IR110" s="115"/>
      <c r="IS110" s="23"/>
      <c r="IT110" s="27"/>
      <c r="IU110" s="115"/>
      <c r="IV110" s="23"/>
      <c r="IW110" s="23"/>
      <c r="IX110" s="115"/>
      <c r="IY110" s="23"/>
      <c r="IZ110" s="23"/>
      <c r="JA110" s="115"/>
      <c r="JB110" s="23"/>
      <c r="JC110" s="23"/>
      <c r="JD110" s="115"/>
      <c r="JE110" s="23"/>
      <c r="JF110" s="23"/>
      <c r="JG110" s="115"/>
      <c r="JH110" s="23"/>
      <c r="JI110" s="27"/>
      <c r="JJ110" s="115"/>
      <c r="JK110" s="23"/>
      <c r="JL110" s="23"/>
      <c r="JM110" s="115"/>
      <c r="JN110" s="23"/>
      <c r="JO110" s="23"/>
      <c r="JP110" s="115"/>
      <c r="JQ110" s="23"/>
      <c r="JR110" s="23"/>
      <c r="JS110" s="115"/>
      <c r="JT110" s="23"/>
      <c r="JU110" s="23"/>
      <c r="JV110" s="115"/>
      <c r="JW110" s="23"/>
      <c r="JX110" s="23"/>
      <c r="JY110" s="115"/>
      <c r="JZ110" s="23"/>
      <c r="KA110" s="27"/>
      <c r="KB110" s="115"/>
      <c r="KC110" s="23">
        <v>288600</v>
      </c>
      <c r="KD110" s="23">
        <v>93062.43</v>
      </c>
      <c r="KE110" s="115"/>
      <c r="KF110" s="23"/>
      <c r="KG110" s="23"/>
      <c r="KH110" s="115"/>
      <c r="KI110" s="29">
        <f t="shared" si="38"/>
        <v>0</v>
      </c>
      <c r="KJ110" s="29">
        <f t="shared" si="39"/>
        <v>0</v>
      </c>
      <c r="KK110" s="27"/>
      <c r="KL110" s="27"/>
      <c r="KM110" s="121"/>
      <c r="KN110" s="27"/>
      <c r="KO110" s="27"/>
      <c r="KP110" s="115"/>
      <c r="KQ110" s="28"/>
      <c r="KR110" s="28"/>
      <c r="KS110" s="118"/>
      <c r="KT110" s="27"/>
      <c r="KU110" s="27"/>
      <c r="KV110" s="121"/>
      <c r="KW110" s="26"/>
      <c r="KX110" s="26"/>
      <c r="KY110" s="121"/>
      <c r="KZ110" s="24"/>
      <c r="LA110" s="24"/>
      <c r="LB110" s="121"/>
      <c r="LC110" s="24"/>
      <c r="LD110" s="24"/>
      <c r="LE110" s="121"/>
      <c r="LF110" s="23"/>
      <c r="LG110" s="27"/>
      <c r="LH110" s="118"/>
      <c r="LI110" s="23"/>
      <c r="LJ110" s="27"/>
      <c r="LK110" s="121"/>
      <c r="LL110" s="25"/>
      <c r="LM110" s="25"/>
      <c r="LN110" s="121"/>
      <c r="LO110" s="27"/>
      <c r="LP110" s="27"/>
      <c r="LQ110" s="121"/>
      <c r="LR110" s="24"/>
      <c r="LS110" s="24"/>
      <c r="LT110" s="121"/>
      <c r="LU110" s="27"/>
      <c r="LV110" s="27"/>
      <c r="LW110" s="121"/>
      <c r="LX110" s="23"/>
      <c r="LY110" s="23"/>
      <c r="LZ110" s="130"/>
      <c r="MA110" s="9"/>
      <c r="MB110" s="9"/>
      <c r="MC110" s="9"/>
      <c r="MD110" s="7"/>
      <c r="ME110" s="7"/>
      <c r="MF110" s="9"/>
      <c r="MG110" s="9"/>
      <c r="MH110" s="9"/>
      <c r="MI110" s="9"/>
      <c r="MJ110" s="9"/>
      <c r="MK110" s="9"/>
      <c r="ML110" s="9"/>
      <c r="MM110" s="9"/>
      <c r="MN110" s="7"/>
      <c r="MO110" s="9"/>
      <c r="MP110" s="9"/>
      <c r="MQ110" s="9"/>
      <c r="MR110" s="7"/>
      <c r="MS110" s="9"/>
      <c r="MT110" s="7"/>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3"/>
      <c r="PY110" s="3"/>
      <c r="PZ110" s="3"/>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row>
    <row r="111" spans="1:743" x14ac:dyDescent="0.25">
      <c r="A111" s="45" t="s">
        <v>42</v>
      </c>
      <c r="B111" s="29">
        <f t="shared" si="30"/>
        <v>213379342.94</v>
      </c>
      <c r="C111" s="29">
        <f t="shared" si="31"/>
        <v>156212339.56</v>
      </c>
      <c r="D111" s="21">
        <f t="shared" si="32"/>
        <v>86830960.170000002</v>
      </c>
      <c r="E111" s="21">
        <f t="shared" si="33"/>
        <v>66071965.170000002</v>
      </c>
      <c r="F111" s="23">
        <v>62623700</v>
      </c>
      <c r="G111" s="40">
        <v>46967777</v>
      </c>
      <c r="H111" s="118"/>
      <c r="I111" s="23">
        <f>3794965
+20412295.17</f>
        <v>24207260.170000002</v>
      </c>
      <c r="J111" s="39">
        <v>19104188.170000002</v>
      </c>
      <c r="K111" s="118"/>
      <c r="L111" s="39"/>
      <c r="M111" s="39"/>
      <c r="N111" s="147"/>
      <c r="O111" s="29">
        <f t="shared" si="34"/>
        <v>31428016.590000004</v>
      </c>
      <c r="P111" s="29">
        <f t="shared" si="35"/>
        <v>16129947.939999999</v>
      </c>
      <c r="Q111" s="23"/>
      <c r="R111" s="23"/>
      <c r="S111" s="118"/>
      <c r="T111" s="23"/>
      <c r="U111" s="23"/>
      <c r="V111" s="118"/>
      <c r="W111" s="23">
        <v>184687.26</v>
      </c>
      <c r="X111" s="23">
        <v>184687.26</v>
      </c>
      <c r="Y111" s="118"/>
      <c r="Z111" s="23"/>
      <c r="AA111" s="23"/>
      <c r="AB111" s="118"/>
      <c r="AC111" s="28"/>
      <c r="AD111" s="28"/>
      <c r="AE111" s="121"/>
      <c r="AF111" s="23">
        <v>619075.38</v>
      </c>
      <c r="AG111" s="23">
        <v>464310</v>
      </c>
      <c r="AH111" s="118"/>
      <c r="AI111" s="23">
        <v>1131747</v>
      </c>
      <c r="AJ111" s="23">
        <v>848810</v>
      </c>
      <c r="AK111" s="118"/>
      <c r="AL111" s="23"/>
      <c r="AM111" s="23"/>
      <c r="AN111" s="118"/>
      <c r="AO111" s="23"/>
      <c r="AP111" s="27"/>
      <c r="AQ111" s="118"/>
      <c r="AR111" s="28"/>
      <c r="AS111" s="28"/>
      <c r="AT111" s="118"/>
      <c r="AU111" s="28"/>
      <c r="AV111" s="28"/>
      <c r="AW111" s="118"/>
      <c r="AX111" s="28"/>
      <c r="AY111" s="28"/>
      <c r="AZ111" s="118"/>
      <c r="BA111" s="44">
        <f>1746076.89+1640317.61+3255897.97+1857707.53</f>
        <v>8500000</v>
      </c>
      <c r="BB111" s="23">
        <v>5880328</v>
      </c>
      <c r="BC111" s="118"/>
      <c r="BD111" s="23">
        <v>4502172.25</v>
      </c>
      <c r="BE111" s="23">
        <v>2284000.9900000002</v>
      </c>
      <c r="BF111" s="118"/>
      <c r="BG111" s="23">
        <v>340200</v>
      </c>
      <c r="BH111" s="23">
        <v>340200</v>
      </c>
      <c r="BI111" s="118"/>
      <c r="BJ111" s="38"/>
      <c r="BK111" s="23"/>
      <c r="BL111" s="118"/>
      <c r="BM111" s="23"/>
      <c r="BN111" s="27"/>
      <c r="BO111" s="118"/>
      <c r="BP111" s="23">
        <v>1106767</v>
      </c>
      <c r="BQ111" s="27">
        <v>830075.25</v>
      </c>
      <c r="BR111" s="118"/>
      <c r="BS111" s="23"/>
      <c r="BT111" s="27"/>
      <c r="BU111" s="118"/>
      <c r="BV111" s="23"/>
      <c r="BW111" s="23"/>
      <c r="BX111" s="118"/>
      <c r="BY111" s="23">
        <v>6748111.4900000002</v>
      </c>
      <c r="BZ111" s="27">
        <v>2024433.44</v>
      </c>
      <c r="CA111" s="118"/>
      <c r="CB111" s="31"/>
      <c r="CC111" s="31"/>
      <c r="CD111" s="118"/>
      <c r="CE111" s="23"/>
      <c r="CF111" s="23"/>
      <c r="CG111" s="118"/>
      <c r="CH111" s="28"/>
      <c r="CI111" s="28"/>
      <c r="CJ111" s="118"/>
      <c r="CK111" s="23">
        <v>122736.21</v>
      </c>
      <c r="CL111" s="27">
        <v>0</v>
      </c>
      <c r="CM111" s="118"/>
      <c r="CN111" s="23"/>
      <c r="CO111" s="27"/>
      <c r="CP111" s="118"/>
      <c r="CQ111" s="28"/>
      <c r="CR111" s="28"/>
      <c r="CS111" s="118"/>
      <c r="CT111" s="28"/>
      <c r="CU111" s="28"/>
      <c r="CV111" s="118"/>
      <c r="CW111" s="23"/>
      <c r="CX111" s="27"/>
      <c r="CY111" s="118"/>
      <c r="CZ111" s="28"/>
      <c r="DA111" s="28"/>
      <c r="DB111" s="118"/>
      <c r="DC111" s="23"/>
      <c r="DD111" s="23"/>
      <c r="DE111" s="118"/>
      <c r="DF111" s="23"/>
      <c r="DG111" s="23"/>
      <c r="DH111" s="118"/>
      <c r="DI111" s="23"/>
      <c r="DJ111" s="27"/>
      <c r="DK111" s="118"/>
      <c r="DL111" s="27"/>
      <c r="DM111" s="27"/>
      <c r="DN111" s="140"/>
      <c r="DO111" s="44">
        <v>4645500</v>
      </c>
      <c r="DP111" s="27">
        <v>0</v>
      </c>
      <c r="DQ111" s="132"/>
      <c r="DR111" s="23"/>
      <c r="DS111" s="23"/>
      <c r="DT111" s="118"/>
      <c r="DU111" s="23"/>
      <c r="DV111" s="27"/>
      <c r="DW111" s="118"/>
      <c r="DX111" s="23"/>
      <c r="DY111" s="27"/>
      <c r="DZ111" s="118"/>
      <c r="EA111" s="23"/>
      <c r="EB111" s="23"/>
      <c r="EC111" s="115"/>
      <c r="ED111" s="23"/>
      <c r="EE111" s="23"/>
      <c r="EF111" s="118"/>
      <c r="EG111" s="23"/>
      <c r="EH111" s="23"/>
      <c r="EI111" s="118"/>
      <c r="EJ111" s="23"/>
      <c r="EK111" s="27"/>
      <c r="EL111" s="118"/>
      <c r="EM111" s="27"/>
      <c r="EN111" s="27"/>
      <c r="EO111" s="118"/>
      <c r="EP111" s="23"/>
      <c r="EQ111" s="27"/>
      <c r="ER111" s="115"/>
      <c r="ES111" s="28"/>
      <c r="ET111" s="28"/>
      <c r="EU111" s="118"/>
      <c r="EV111" s="27">
        <v>19449</v>
      </c>
      <c r="EW111" s="27">
        <v>19449</v>
      </c>
      <c r="EX111" s="118"/>
      <c r="EY111" s="43"/>
      <c r="EZ111" s="23"/>
      <c r="FA111" s="118"/>
      <c r="FB111" s="23">
        <v>1015671</v>
      </c>
      <c r="FC111" s="27">
        <v>761754</v>
      </c>
      <c r="FD111" s="118"/>
      <c r="FE111" s="23"/>
      <c r="FF111" s="23"/>
      <c r="FG111" s="115"/>
      <c r="FH111" s="23"/>
      <c r="FI111" s="23"/>
      <c r="FJ111" s="118"/>
      <c r="FK111" s="47"/>
      <c r="FL111" s="23"/>
      <c r="FM111" s="115"/>
      <c r="FN111" s="31"/>
      <c r="FO111" s="31"/>
      <c r="FP111" s="118"/>
      <c r="FQ111" s="23">
        <v>2291900</v>
      </c>
      <c r="FR111" s="23">
        <f>750000+1541900</f>
        <v>2291900</v>
      </c>
      <c r="FS111" s="115"/>
      <c r="FT111" s="23"/>
      <c r="FU111" s="23"/>
      <c r="FV111" s="115"/>
      <c r="FW111" s="23"/>
      <c r="FX111" s="23"/>
      <c r="FY111" s="115"/>
      <c r="FZ111" s="27"/>
      <c r="GA111" s="27"/>
      <c r="GB111" s="115"/>
      <c r="GC111" s="31"/>
      <c r="GD111" s="31"/>
      <c r="GE111" s="118"/>
      <c r="GF111" s="35">
        <v>200000</v>
      </c>
      <c r="GG111" s="34">
        <v>200000</v>
      </c>
      <c r="GH111" s="115"/>
      <c r="GI111" s="23"/>
      <c r="GJ111" s="23"/>
      <c r="GK111" s="115"/>
      <c r="GL111" s="31"/>
      <c r="GM111" s="31"/>
      <c r="GN111" s="118"/>
      <c r="GO111" s="23"/>
      <c r="GP111" s="23"/>
      <c r="GQ111" s="115"/>
      <c r="GR111" s="23"/>
      <c r="GS111" s="27"/>
      <c r="GT111" s="115"/>
      <c r="GU111" s="23"/>
      <c r="GV111" s="23"/>
      <c r="GW111" s="118"/>
      <c r="GX111" s="31"/>
      <c r="GY111" s="31"/>
      <c r="GZ111" s="118"/>
      <c r="HA111" s="23"/>
      <c r="HB111" s="27"/>
      <c r="HC111" s="137"/>
      <c r="HD111" s="33"/>
      <c r="HE111" s="33"/>
      <c r="HF111" s="121"/>
      <c r="HG111" s="32"/>
      <c r="HH111" s="32"/>
      <c r="HI111" s="118"/>
      <c r="HJ111" s="28"/>
      <c r="HK111" s="28"/>
      <c r="HL111" s="118"/>
      <c r="HM111" s="23"/>
      <c r="HN111" s="23"/>
      <c r="HO111" s="118"/>
      <c r="HP111" s="23"/>
      <c r="HQ111" s="23"/>
      <c r="HR111" s="115"/>
      <c r="HS111" s="23"/>
      <c r="HT111" s="23"/>
      <c r="HU111" s="118"/>
      <c r="HV111" s="31"/>
      <c r="HW111" s="31"/>
      <c r="HX111" s="118"/>
      <c r="HY111" s="31"/>
      <c r="HZ111" s="31"/>
      <c r="IA111" s="118"/>
      <c r="IB111" s="23"/>
      <c r="IC111" s="27"/>
      <c r="ID111" s="132"/>
      <c r="IE111" s="23"/>
      <c r="IF111" s="27"/>
      <c r="IG111" s="134"/>
      <c r="IH111" s="23"/>
      <c r="II111" s="52"/>
      <c r="IJ111" s="132"/>
      <c r="IK111" s="30">
        <f t="shared" si="36"/>
        <v>89776157.249999985</v>
      </c>
      <c r="IL111" s="30">
        <f t="shared" si="37"/>
        <v>70253872.859999999</v>
      </c>
      <c r="IM111" s="23">
        <v>62676146.75</v>
      </c>
      <c r="IN111" s="23">
        <v>49160000</v>
      </c>
      <c r="IO111" s="115"/>
      <c r="IP111" s="23"/>
      <c r="IQ111" s="27"/>
      <c r="IR111" s="115"/>
      <c r="IS111" s="23">
        <v>22182726</v>
      </c>
      <c r="IT111" s="27">
        <v>17500000</v>
      </c>
      <c r="IU111" s="115"/>
      <c r="IV111" s="23"/>
      <c r="IW111" s="23"/>
      <c r="IX111" s="115"/>
      <c r="IY111" s="23">
        <v>363528</v>
      </c>
      <c r="IZ111" s="23">
        <v>193050.15</v>
      </c>
      <c r="JA111" s="115"/>
      <c r="JB111" s="23"/>
      <c r="JC111" s="23"/>
      <c r="JD111" s="115"/>
      <c r="JE111" s="23">
        <v>81108</v>
      </c>
      <c r="JF111" s="23">
        <v>60831</v>
      </c>
      <c r="JG111" s="115"/>
      <c r="JH111" s="23">
        <v>528965.82999999996</v>
      </c>
      <c r="JI111" s="27">
        <v>158263</v>
      </c>
      <c r="JJ111" s="115"/>
      <c r="JK111" s="23">
        <v>3228241.5</v>
      </c>
      <c r="JL111" s="23">
        <v>2783754.58</v>
      </c>
      <c r="JM111" s="115"/>
      <c r="JN111" s="23">
        <v>28350</v>
      </c>
      <c r="JO111" s="23">
        <v>28350</v>
      </c>
      <c r="JP111" s="115"/>
      <c r="JQ111" s="23">
        <v>5974.8</v>
      </c>
      <c r="JR111" s="23">
        <v>0</v>
      </c>
      <c r="JS111" s="115"/>
      <c r="JT111" s="23">
        <v>505627.13</v>
      </c>
      <c r="JU111" s="23">
        <v>369624.13</v>
      </c>
      <c r="JV111" s="115"/>
      <c r="JW111" s="23">
        <v>105242.94</v>
      </c>
      <c r="JX111" s="23">
        <v>0</v>
      </c>
      <c r="JY111" s="115"/>
      <c r="JZ111" s="23">
        <v>70196</v>
      </c>
      <c r="KA111" s="27">
        <v>0</v>
      </c>
      <c r="KB111" s="115"/>
      <c r="KC111" s="23"/>
      <c r="KD111" s="23"/>
      <c r="KE111" s="115"/>
      <c r="KF111" s="23">
        <v>50.3</v>
      </c>
      <c r="KG111" s="23">
        <v>0</v>
      </c>
      <c r="KH111" s="115"/>
      <c r="KI111" s="29">
        <f t="shared" si="38"/>
        <v>5344208.93</v>
      </c>
      <c r="KJ111" s="29">
        <f t="shared" si="39"/>
        <v>3756553.59</v>
      </c>
      <c r="KK111" s="27">
        <v>213533.43</v>
      </c>
      <c r="KL111" s="27">
        <v>53383.360000000001</v>
      </c>
      <c r="KM111" s="121"/>
      <c r="KN111" s="27">
        <v>4765320</v>
      </c>
      <c r="KO111" s="27">
        <v>3669483.02</v>
      </c>
      <c r="KP111" s="115"/>
      <c r="KQ111" s="28">
        <v>365355.5</v>
      </c>
      <c r="KR111" s="28">
        <v>33687.21</v>
      </c>
      <c r="KS111" s="118"/>
      <c r="KT111" s="27"/>
      <c r="KU111" s="27"/>
      <c r="KV111" s="121"/>
      <c r="KW111" s="26"/>
      <c r="KX111" s="26"/>
      <c r="KY111" s="121"/>
      <c r="KZ111" s="24"/>
      <c r="LA111" s="24"/>
      <c r="LB111" s="121"/>
      <c r="LC111" s="24"/>
      <c r="LD111" s="24"/>
      <c r="LE111" s="121"/>
      <c r="LF111" s="23"/>
      <c r="LG111" s="27"/>
      <c r="LH111" s="118"/>
      <c r="LI111" s="23"/>
      <c r="LJ111" s="27"/>
      <c r="LK111" s="121"/>
      <c r="LL111" s="25"/>
      <c r="LM111" s="25"/>
      <c r="LN111" s="121"/>
      <c r="LO111" s="27"/>
      <c r="LP111" s="27"/>
      <c r="LQ111" s="121"/>
      <c r="LR111" s="24"/>
      <c r="LS111" s="24"/>
      <c r="LT111" s="121"/>
      <c r="LU111" s="27"/>
      <c r="LV111" s="27"/>
      <c r="LW111" s="121"/>
      <c r="LX111" s="23"/>
      <c r="LY111" s="23"/>
      <c r="LZ111" s="130"/>
      <c r="MA111" s="9"/>
      <c r="MB111" s="9"/>
      <c r="MC111" s="9"/>
      <c r="MD111" s="7"/>
      <c r="ME111" s="7"/>
      <c r="MF111" s="9"/>
      <c r="MG111" s="9"/>
      <c r="MH111" s="9"/>
      <c r="MI111" s="9"/>
      <c r="MJ111" s="9"/>
      <c r="MK111" s="9"/>
      <c r="ML111" s="9"/>
      <c r="MM111" s="9"/>
      <c r="MN111" s="7"/>
      <c r="MO111" s="9"/>
      <c r="MP111" s="9"/>
      <c r="MQ111" s="9"/>
      <c r="MR111" s="7"/>
      <c r="MS111" s="9"/>
      <c r="MT111" s="7"/>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3"/>
      <c r="PY111" s="3"/>
      <c r="PZ111" s="3"/>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row>
    <row r="112" spans="1:743" x14ac:dyDescent="0.25">
      <c r="A112" s="46" t="s">
        <v>41</v>
      </c>
      <c r="B112" s="29">
        <f t="shared" si="30"/>
        <v>24648369.520000003</v>
      </c>
      <c r="C112" s="29">
        <f t="shared" si="31"/>
        <v>15459204.060000001</v>
      </c>
      <c r="D112" s="21">
        <f t="shared" si="32"/>
        <v>8247493.6500000004</v>
      </c>
      <c r="E112" s="21">
        <f t="shared" si="33"/>
        <v>6185623.6500000004</v>
      </c>
      <c r="F112" s="23">
        <v>5848000</v>
      </c>
      <c r="G112" s="40">
        <v>4386001</v>
      </c>
      <c r="H112" s="118"/>
      <c r="I112" s="23">
        <v>2399493.65</v>
      </c>
      <c r="J112" s="49">
        <v>1799622.65</v>
      </c>
      <c r="K112" s="118"/>
      <c r="L112" s="49"/>
      <c r="M112" s="49"/>
      <c r="N112" s="147"/>
      <c r="O112" s="29">
        <f t="shared" si="34"/>
        <v>16112275.870000001</v>
      </c>
      <c r="P112" s="29">
        <f t="shared" si="35"/>
        <v>9104974.6999999993</v>
      </c>
      <c r="Q112" s="23"/>
      <c r="R112" s="23"/>
      <c r="S112" s="118"/>
      <c r="T112" s="23"/>
      <c r="U112" s="23"/>
      <c r="V112" s="118"/>
      <c r="W112" s="23"/>
      <c r="X112" s="23"/>
      <c r="Y112" s="118"/>
      <c r="Z112" s="23"/>
      <c r="AA112" s="23"/>
      <c r="AB112" s="118"/>
      <c r="AC112" s="28"/>
      <c r="AD112" s="28"/>
      <c r="AE112" s="121"/>
      <c r="AF112" s="23"/>
      <c r="AG112" s="23"/>
      <c r="AH112" s="118"/>
      <c r="AI112" s="23"/>
      <c r="AJ112" s="23"/>
      <c r="AK112" s="118"/>
      <c r="AL112" s="23"/>
      <c r="AM112" s="23"/>
      <c r="AN112" s="118"/>
      <c r="AO112" s="23"/>
      <c r="AP112" s="27"/>
      <c r="AQ112" s="118"/>
      <c r="AR112" s="28"/>
      <c r="AS112" s="28"/>
      <c r="AT112" s="118"/>
      <c r="AU112" s="28"/>
      <c r="AV112" s="28"/>
      <c r="AW112" s="118"/>
      <c r="AX112" s="28"/>
      <c r="AY112" s="28"/>
      <c r="AZ112" s="118"/>
      <c r="BA112" s="23"/>
      <c r="BB112" s="23"/>
      <c r="BC112" s="118"/>
      <c r="BD112" s="23"/>
      <c r="BE112" s="23"/>
      <c r="BF112" s="118"/>
      <c r="BG112" s="23"/>
      <c r="BH112" s="23"/>
      <c r="BI112" s="118"/>
      <c r="BJ112" s="38"/>
      <c r="BK112" s="23"/>
      <c r="BL112" s="118"/>
      <c r="BM112" s="23"/>
      <c r="BN112" s="27"/>
      <c r="BO112" s="118"/>
      <c r="BP112" s="23"/>
      <c r="BQ112" s="27"/>
      <c r="BR112" s="118"/>
      <c r="BS112" s="23"/>
      <c r="BT112" s="27"/>
      <c r="BU112" s="118"/>
      <c r="BV112" s="23"/>
      <c r="BW112" s="23"/>
      <c r="BX112" s="118"/>
      <c r="BY112" s="23">
        <v>6007715.0599999996</v>
      </c>
      <c r="BZ112" s="27">
        <v>1797132.15</v>
      </c>
      <c r="CA112" s="118"/>
      <c r="CB112" s="31"/>
      <c r="CC112" s="31"/>
      <c r="CD112" s="118"/>
      <c r="CE112" s="23"/>
      <c r="CF112" s="23"/>
      <c r="CG112" s="118"/>
      <c r="CH112" s="28"/>
      <c r="CI112" s="28"/>
      <c r="CJ112" s="118"/>
      <c r="CK112" s="23"/>
      <c r="CL112" s="27"/>
      <c r="CM112" s="118"/>
      <c r="CN112" s="23"/>
      <c r="CO112" s="27"/>
      <c r="CP112" s="118"/>
      <c r="CQ112" s="28"/>
      <c r="CR112" s="28"/>
      <c r="CS112" s="118"/>
      <c r="CT112" s="28"/>
      <c r="CU112" s="28"/>
      <c r="CV112" s="118"/>
      <c r="CW112" s="23">
        <v>2020202.02</v>
      </c>
      <c r="CX112" s="27">
        <v>2020202.02</v>
      </c>
      <c r="CY112" s="118"/>
      <c r="CZ112" s="28"/>
      <c r="DA112" s="28"/>
      <c r="DB112" s="118"/>
      <c r="DC112" s="23">
        <v>659942.79</v>
      </c>
      <c r="DD112" s="23">
        <v>0</v>
      </c>
      <c r="DE112" s="118"/>
      <c r="DF112" s="23"/>
      <c r="DG112" s="23"/>
      <c r="DH112" s="118"/>
      <c r="DI112" s="23"/>
      <c r="DJ112" s="27"/>
      <c r="DK112" s="118"/>
      <c r="DL112" s="27"/>
      <c r="DM112" s="27"/>
      <c r="DN112" s="140"/>
      <c r="DO112" s="27"/>
      <c r="DP112" s="27"/>
      <c r="DQ112" s="132"/>
      <c r="DR112" s="23"/>
      <c r="DS112" s="23"/>
      <c r="DT112" s="118"/>
      <c r="DU112" s="23"/>
      <c r="DV112" s="27"/>
      <c r="DW112" s="118"/>
      <c r="DX112" s="23"/>
      <c r="DY112" s="27"/>
      <c r="DZ112" s="118"/>
      <c r="EA112" s="23"/>
      <c r="EB112" s="23"/>
      <c r="EC112" s="115"/>
      <c r="ED112" s="23"/>
      <c r="EE112" s="23"/>
      <c r="EF112" s="118"/>
      <c r="EG112" s="23"/>
      <c r="EH112" s="23"/>
      <c r="EI112" s="118"/>
      <c r="EJ112" s="23"/>
      <c r="EK112" s="27"/>
      <c r="EL112" s="118"/>
      <c r="EM112" s="27"/>
      <c r="EN112" s="27"/>
      <c r="EO112" s="118"/>
      <c r="EP112" s="23"/>
      <c r="EQ112" s="27"/>
      <c r="ER112" s="115"/>
      <c r="ES112" s="28"/>
      <c r="ET112" s="28"/>
      <c r="EU112" s="118"/>
      <c r="EV112" s="27">
        <v>17315</v>
      </c>
      <c r="EW112" s="27">
        <v>17315</v>
      </c>
      <c r="EX112" s="118"/>
      <c r="EY112" s="23"/>
      <c r="EZ112" s="23"/>
      <c r="FA112" s="118"/>
      <c r="FB112" s="23">
        <v>5707101</v>
      </c>
      <c r="FC112" s="27">
        <v>4280326</v>
      </c>
      <c r="FD112" s="118"/>
      <c r="FE112" s="23"/>
      <c r="FF112" s="23"/>
      <c r="FG112" s="115"/>
      <c r="FH112" s="23"/>
      <c r="FI112" s="23"/>
      <c r="FJ112" s="118"/>
      <c r="FK112" s="23"/>
      <c r="FL112" s="23"/>
      <c r="FM112" s="115"/>
      <c r="FN112" s="31"/>
      <c r="FO112" s="31"/>
      <c r="FP112" s="118"/>
      <c r="FQ112" s="23"/>
      <c r="FR112" s="23"/>
      <c r="FS112" s="115"/>
      <c r="FT112" s="23"/>
      <c r="FU112" s="23"/>
      <c r="FV112" s="115"/>
      <c r="FW112" s="23">
        <v>800000</v>
      </c>
      <c r="FX112" s="23">
        <v>800000</v>
      </c>
      <c r="FY112" s="115"/>
      <c r="FZ112" s="27">
        <v>900000</v>
      </c>
      <c r="GA112" s="27">
        <v>189999.53</v>
      </c>
      <c r="GB112" s="115"/>
      <c r="GC112" s="31"/>
      <c r="GD112" s="31"/>
      <c r="GE112" s="118"/>
      <c r="GF112" s="35"/>
      <c r="GG112" s="34"/>
      <c r="GH112" s="115"/>
      <c r="GI112" s="23"/>
      <c r="GJ112" s="23"/>
      <c r="GK112" s="115"/>
      <c r="GL112" s="31"/>
      <c r="GM112" s="31"/>
      <c r="GN112" s="118"/>
      <c r="GO112" s="23"/>
      <c r="GP112" s="23"/>
      <c r="GQ112" s="115"/>
      <c r="GR112" s="23"/>
      <c r="GS112" s="27"/>
      <c r="GT112" s="115"/>
      <c r="GU112" s="23"/>
      <c r="GV112" s="23"/>
      <c r="GW112" s="118"/>
      <c r="GX112" s="31"/>
      <c r="GY112" s="31"/>
      <c r="GZ112" s="118"/>
      <c r="HA112" s="23"/>
      <c r="HB112" s="27"/>
      <c r="HC112" s="137"/>
      <c r="HD112" s="33"/>
      <c r="HE112" s="33"/>
      <c r="HF112" s="121"/>
      <c r="HG112" s="32"/>
      <c r="HH112" s="32"/>
      <c r="HI112" s="118"/>
      <c r="HJ112" s="28"/>
      <c r="HK112" s="28"/>
      <c r="HL112" s="118"/>
      <c r="HM112" s="23"/>
      <c r="HN112" s="23"/>
      <c r="HO112" s="118"/>
      <c r="HP112" s="23"/>
      <c r="HQ112" s="23"/>
      <c r="HR112" s="115"/>
      <c r="HS112" s="23"/>
      <c r="HT112" s="23"/>
      <c r="HU112" s="118"/>
      <c r="HV112" s="31"/>
      <c r="HW112" s="31"/>
      <c r="HX112" s="118"/>
      <c r="HY112" s="31"/>
      <c r="HZ112" s="31"/>
      <c r="IA112" s="118"/>
      <c r="IB112" s="42"/>
      <c r="IC112" s="50"/>
      <c r="ID112" s="132"/>
      <c r="IE112" s="23"/>
      <c r="IF112" s="27"/>
      <c r="IG112" s="134"/>
      <c r="IH112" s="23"/>
      <c r="II112" s="23"/>
      <c r="IJ112" s="132"/>
      <c r="IK112" s="30">
        <f t="shared" si="36"/>
        <v>288600</v>
      </c>
      <c r="IL112" s="30">
        <f t="shared" si="37"/>
        <v>168605.71</v>
      </c>
      <c r="IM112" s="23"/>
      <c r="IN112" s="23"/>
      <c r="IO112" s="115"/>
      <c r="IP112" s="23"/>
      <c r="IQ112" s="27"/>
      <c r="IR112" s="115"/>
      <c r="IS112" s="23"/>
      <c r="IT112" s="27"/>
      <c r="IU112" s="115"/>
      <c r="IV112" s="23"/>
      <c r="IW112" s="23"/>
      <c r="IX112" s="115"/>
      <c r="IY112" s="23"/>
      <c r="IZ112" s="23"/>
      <c r="JA112" s="115"/>
      <c r="JB112" s="23"/>
      <c r="JC112" s="23"/>
      <c r="JD112" s="115"/>
      <c r="JE112" s="23"/>
      <c r="JF112" s="23"/>
      <c r="JG112" s="115"/>
      <c r="JH112" s="23"/>
      <c r="JI112" s="27"/>
      <c r="JJ112" s="115"/>
      <c r="JK112" s="23"/>
      <c r="JL112" s="23"/>
      <c r="JM112" s="115"/>
      <c r="JN112" s="23"/>
      <c r="JO112" s="23"/>
      <c r="JP112" s="115"/>
      <c r="JQ112" s="23"/>
      <c r="JR112" s="23"/>
      <c r="JS112" s="115"/>
      <c r="JT112" s="23"/>
      <c r="JU112" s="23"/>
      <c r="JV112" s="115"/>
      <c r="JW112" s="23"/>
      <c r="JX112" s="23"/>
      <c r="JY112" s="115"/>
      <c r="JZ112" s="23"/>
      <c r="KA112" s="27"/>
      <c r="KB112" s="115"/>
      <c r="KC112" s="23">
        <v>288600</v>
      </c>
      <c r="KD112" s="23">
        <v>168605.71</v>
      </c>
      <c r="KE112" s="115"/>
      <c r="KF112" s="23"/>
      <c r="KG112" s="23"/>
      <c r="KH112" s="115"/>
      <c r="KI112" s="29">
        <f t="shared" si="38"/>
        <v>0</v>
      </c>
      <c r="KJ112" s="29">
        <f t="shared" si="39"/>
        <v>0</v>
      </c>
      <c r="KK112" s="27"/>
      <c r="KL112" s="27"/>
      <c r="KM112" s="121"/>
      <c r="KN112" s="27"/>
      <c r="KO112" s="27"/>
      <c r="KP112" s="115"/>
      <c r="KQ112" s="28"/>
      <c r="KR112" s="28"/>
      <c r="KS112" s="118"/>
      <c r="KT112" s="27"/>
      <c r="KU112" s="27"/>
      <c r="KV112" s="121"/>
      <c r="KW112" s="26"/>
      <c r="KX112" s="26"/>
      <c r="KY112" s="121"/>
      <c r="KZ112" s="24"/>
      <c r="LA112" s="24"/>
      <c r="LB112" s="121"/>
      <c r="LC112" s="24"/>
      <c r="LD112" s="24"/>
      <c r="LE112" s="121"/>
      <c r="LF112" s="23"/>
      <c r="LG112" s="27"/>
      <c r="LH112" s="118"/>
      <c r="LI112" s="23"/>
      <c r="LJ112" s="27"/>
      <c r="LK112" s="121"/>
      <c r="LL112" s="25"/>
      <c r="LM112" s="25"/>
      <c r="LN112" s="121"/>
      <c r="LO112" s="27"/>
      <c r="LP112" s="27"/>
      <c r="LQ112" s="121"/>
      <c r="LR112" s="24"/>
      <c r="LS112" s="24"/>
      <c r="LT112" s="121"/>
      <c r="LU112" s="27"/>
      <c r="LV112" s="27"/>
      <c r="LW112" s="121"/>
      <c r="LX112" s="23"/>
      <c r="LY112" s="23"/>
      <c r="LZ112" s="130"/>
      <c r="MA112" s="9"/>
      <c r="MB112" s="9"/>
      <c r="MC112" s="9"/>
      <c r="MD112" s="7"/>
      <c r="ME112" s="7"/>
      <c r="MF112" s="9"/>
      <c r="MG112" s="9"/>
      <c r="MH112" s="9"/>
      <c r="MI112" s="9"/>
      <c r="MJ112" s="9"/>
      <c r="MK112" s="9"/>
      <c r="ML112" s="9"/>
      <c r="MM112" s="9"/>
      <c r="MN112" s="7"/>
      <c r="MO112" s="9"/>
      <c r="MP112" s="9"/>
      <c r="MQ112" s="9"/>
      <c r="MR112" s="7"/>
      <c r="MS112" s="9"/>
      <c r="MT112" s="7"/>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3"/>
      <c r="PY112" s="3"/>
      <c r="PZ112" s="3"/>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row>
    <row r="113" spans="1:743" x14ac:dyDescent="0.25">
      <c r="A113" s="46" t="s">
        <v>40</v>
      </c>
      <c r="B113" s="29">
        <f t="shared" si="30"/>
        <v>4717882.41</v>
      </c>
      <c r="C113" s="29">
        <f t="shared" si="31"/>
        <v>3921816.6300000004</v>
      </c>
      <c r="D113" s="21">
        <f t="shared" si="32"/>
        <v>3800118.41</v>
      </c>
      <c r="E113" s="21">
        <f t="shared" si="33"/>
        <v>3120034.41</v>
      </c>
      <c r="F113" s="23">
        <v>3239300</v>
      </c>
      <c r="G113" s="40">
        <v>2699418</v>
      </c>
      <c r="H113" s="118"/>
      <c r="I113" s="23">
        <v>560818.41</v>
      </c>
      <c r="J113" s="49">
        <v>420616.41</v>
      </c>
      <c r="K113" s="118"/>
      <c r="L113" s="49"/>
      <c r="M113" s="49"/>
      <c r="N113" s="147"/>
      <c r="O113" s="29">
        <f t="shared" si="34"/>
        <v>802364</v>
      </c>
      <c r="P113" s="29">
        <f t="shared" si="35"/>
        <v>726773</v>
      </c>
      <c r="Q113" s="23"/>
      <c r="R113" s="23"/>
      <c r="S113" s="118"/>
      <c r="T113" s="23"/>
      <c r="U113" s="23"/>
      <c r="V113" s="118"/>
      <c r="W113" s="23"/>
      <c r="X113" s="23"/>
      <c r="Y113" s="118"/>
      <c r="Z113" s="23"/>
      <c r="AA113" s="23"/>
      <c r="AB113" s="118"/>
      <c r="AC113" s="28"/>
      <c r="AD113" s="28"/>
      <c r="AE113" s="121"/>
      <c r="AF113" s="23"/>
      <c r="AG113" s="23"/>
      <c r="AH113" s="118"/>
      <c r="AI113" s="23"/>
      <c r="AJ113" s="23"/>
      <c r="AK113" s="118"/>
      <c r="AL113" s="23"/>
      <c r="AM113" s="23"/>
      <c r="AN113" s="118"/>
      <c r="AO113" s="23"/>
      <c r="AP113" s="27"/>
      <c r="AQ113" s="118"/>
      <c r="AR113" s="28"/>
      <c r="AS113" s="28"/>
      <c r="AT113" s="118"/>
      <c r="AU113" s="28"/>
      <c r="AV113" s="28"/>
      <c r="AW113" s="118"/>
      <c r="AX113" s="28"/>
      <c r="AY113" s="28"/>
      <c r="AZ113" s="118"/>
      <c r="BA113" s="23"/>
      <c r="BB113" s="23"/>
      <c r="BC113" s="118"/>
      <c r="BD113" s="23"/>
      <c r="BE113" s="23"/>
      <c r="BF113" s="118"/>
      <c r="BG113" s="23"/>
      <c r="BH113" s="23"/>
      <c r="BI113" s="118"/>
      <c r="BJ113" s="38"/>
      <c r="BK113" s="23"/>
      <c r="BL113" s="118"/>
      <c r="BM113" s="23"/>
      <c r="BN113" s="27"/>
      <c r="BO113" s="118"/>
      <c r="BP113" s="23"/>
      <c r="BQ113" s="27"/>
      <c r="BR113" s="118"/>
      <c r="BS113" s="23"/>
      <c r="BT113" s="27"/>
      <c r="BU113" s="118"/>
      <c r="BV113" s="23"/>
      <c r="BW113" s="23"/>
      <c r="BX113" s="118"/>
      <c r="BY113" s="23"/>
      <c r="BZ113" s="27"/>
      <c r="CA113" s="118"/>
      <c r="CB113" s="31"/>
      <c r="CC113" s="31"/>
      <c r="CD113" s="118"/>
      <c r="CE113" s="23"/>
      <c r="CF113" s="23"/>
      <c r="CG113" s="118"/>
      <c r="CH113" s="28"/>
      <c r="CI113" s="28"/>
      <c r="CJ113" s="118"/>
      <c r="CK113" s="23"/>
      <c r="CL113" s="27"/>
      <c r="CM113" s="118"/>
      <c r="CN113" s="23"/>
      <c r="CO113" s="27"/>
      <c r="CP113" s="118"/>
      <c r="CQ113" s="28"/>
      <c r="CR113" s="28"/>
      <c r="CS113" s="118"/>
      <c r="CT113" s="28"/>
      <c r="CU113" s="28"/>
      <c r="CV113" s="118"/>
      <c r="CW113" s="23"/>
      <c r="CX113" s="27"/>
      <c r="CY113" s="118"/>
      <c r="CZ113" s="28"/>
      <c r="DA113" s="28"/>
      <c r="DB113" s="118"/>
      <c r="DC113" s="23"/>
      <c r="DD113" s="23"/>
      <c r="DE113" s="118"/>
      <c r="DF113" s="23"/>
      <c r="DG113" s="23"/>
      <c r="DH113" s="118"/>
      <c r="DI113" s="23"/>
      <c r="DJ113" s="27"/>
      <c r="DK113" s="118"/>
      <c r="DL113" s="27"/>
      <c r="DM113" s="27"/>
      <c r="DN113" s="140"/>
      <c r="DO113" s="27"/>
      <c r="DP113" s="27"/>
      <c r="DQ113" s="132"/>
      <c r="DR113" s="23"/>
      <c r="DS113" s="23"/>
      <c r="DT113" s="118"/>
      <c r="DU113" s="23"/>
      <c r="DV113" s="27"/>
      <c r="DW113" s="118"/>
      <c r="DX113" s="23"/>
      <c r="DY113" s="27"/>
      <c r="DZ113" s="118"/>
      <c r="EA113" s="23"/>
      <c r="EB113" s="23"/>
      <c r="EC113" s="115"/>
      <c r="ED113" s="23"/>
      <c r="EE113" s="23"/>
      <c r="EF113" s="118"/>
      <c r="EG113" s="23"/>
      <c r="EH113" s="23"/>
      <c r="EI113" s="118"/>
      <c r="EJ113" s="23"/>
      <c r="EK113" s="27"/>
      <c r="EL113" s="118"/>
      <c r="EM113" s="27"/>
      <c r="EN113" s="27"/>
      <c r="EO113" s="118"/>
      <c r="EP113" s="23"/>
      <c r="EQ113" s="27"/>
      <c r="ER113" s="115"/>
      <c r="ES113" s="28"/>
      <c r="ET113" s="28"/>
      <c r="EU113" s="118"/>
      <c r="EV113" s="27"/>
      <c r="EW113" s="27"/>
      <c r="EX113" s="118"/>
      <c r="EY113" s="23">
        <v>500000</v>
      </c>
      <c r="EZ113" s="23">
        <v>500000</v>
      </c>
      <c r="FA113" s="118"/>
      <c r="FB113" s="23">
        <v>302364</v>
      </c>
      <c r="FC113" s="27">
        <v>226773</v>
      </c>
      <c r="FD113" s="118"/>
      <c r="FE113" s="23"/>
      <c r="FF113" s="23"/>
      <c r="FG113" s="115"/>
      <c r="FH113" s="23"/>
      <c r="FI113" s="23"/>
      <c r="FJ113" s="118"/>
      <c r="FK113" s="23"/>
      <c r="FL113" s="23"/>
      <c r="FM113" s="115"/>
      <c r="FN113" s="31"/>
      <c r="FO113" s="31"/>
      <c r="FP113" s="118"/>
      <c r="FQ113" s="23"/>
      <c r="FR113" s="23"/>
      <c r="FS113" s="115"/>
      <c r="FT113" s="23"/>
      <c r="FU113" s="23"/>
      <c r="FV113" s="115"/>
      <c r="FW113" s="23"/>
      <c r="FX113" s="23"/>
      <c r="FY113" s="115"/>
      <c r="FZ113" s="27"/>
      <c r="GA113" s="27"/>
      <c r="GB113" s="115"/>
      <c r="GC113" s="31"/>
      <c r="GD113" s="31"/>
      <c r="GE113" s="118"/>
      <c r="GF113" s="35"/>
      <c r="GG113" s="34"/>
      <c r="GH113" s="115"/>
      <c r="GI113" s="23"/>
      <c r="GJ113" s="23"/>
      <c r="GK113" s="115"/>
      <c r="GL113" s="31"/>
      <c r="GM113" s="31"/>
      <c r="GN113" s="118"/>
      <c r="GO113" s="23"/>
      <c r="GP113" s="23"/>
      <c r="GQ113" s="115"/>
      <c r="GR113" s="23"/>
      <c r="GS113" s="27"/>
      <c r="GT113" s="115"/>
      <c r="GU113" s="23"/>
      <c r="GV113" s="23"/>
      <c r="GW113" s="118"/>
      <c r="GX113" s="31"/>
      <c r="GY113" s="31"/>
      <c r="GZ113" s="118"/>
      <c r="HA113" s="23"/>
      <c r="HB113" s="27"/>
      <c r="HC113" s="137"/>
      <c r="HD113" s="33"/>
      <c r="HE113" s="33"/>
      <c r="HF113" s="121"/>
      <c r="HG113" s="32"/>
      <c r="HH113" s="32"/>
      <c r="HI113" s="118"/>
      <c r="HJ113" s="28"/>
      <c r="HK113" s="28"/>
      <c r="HL113" s="118"/>
      <c r="HM113" s="23"/>
      <c r="HN113" s="23"/>
      <c r="HO113" s="118"/>
      <c r="HP113" s="23"/>
      <c r="HQ113" s="23"/>
      <c r="HR113" s="115"/>
      <c r="HS113" s="23"/>
      <c r="HT113" s="23"/>
      <c r="HU113" s="118"/>
      <c r="HV113" s="31"/>
      <c r="HW113" s="31"/>
      <c r="HX113" s="118"/>
      <c r="HY113" s="31"/>
      <c r="HZ113" s="31"/>
      <c r="IA113" s="118"/>
      <c r="IB113" s="23"/>
      <c r="IC113" s="27"/>
      <c r="ID113" s="132"/>
      <c r="IE113" s="23"/>
      <c r="IF113" s="27"/>
      <c r="IG113" s="134"/>
      <c r="IH113" s="23"/>
      <c r="II113" s="23"/>
      <c r="IJ113" s="132"/>
      <c r="IK113" s="30">
        <f t="shared" si="36"/>
        <v>115400</v>
      </c>
      <c r="IL113" s="30">
        <f t="shared" si="37"/>
        <v>75009.22</v>
      </c>
      <c r="IM113" s="23"/>
      <c r="IN113" s="23"/>
      <c r="IO113" s="115"/>
      <c r="IP113" s="23"/>
      <c r="IQ113" s="27"/>
      <c r="IR113" s="115"/>
      <c r="IS113" s="23"/>
      <c r="IT113" s="27"/>
      <c r="IU113" s="115"/>
      <c r="IV113" s="23"/>
      <c r="IW113" s="23"/>
      <c r="IX113" s="115"/>
      <c r="IY113" s="23"/>
      <c r="IZ113" s="23"/>
      <c r="JA113" s="115"/>
      <c r="JB113" s="23"/>
      <c r="JC113" s="23"/>
      <c r="JD113" s="115"/>
      <c r="JE113" s="23"/>
      <c r="JF113" s="23"/>
      <c r="JG113" s="115"/>
      <c r="JH113" s="23"/>
      <c r="JI113" s="27"/>
      <c r="JJ113" s="115"/>
      <c r="JK113" s="23"/>
      <c r="JL113" s="23"/>
      <c r="JM113" s="115"/>
      <c r="JN113" s="23"/>
      <c r="JO113" s="23"/>
      <c r="JP113" s="115"/>
      <c r="JQ113" s="23"/>
      <c r="JR113" s="23"/>
      <c r="JS113" s="115"/>
      <c r="JT113" s="23"/>
      <c r="JU113" s="23"/>
      <c r="JV113" s="115"/>
      <c r="JW113" s="23"/>
      <c r="JX113" s="23"/>
      <c r="JY113" s="115"/>
      <c r="JZ113" s="23"/>
      <c r="KA113" s="27"/>
      <c r="KB113" s="115"/>
      <c r="KC113" s="23">
        <v>115400</v>
      </c>
      <c r="KD113" s="23">
        <v>75009.22</v>
      </c>
      <c r="KE113" s="115"/>
      <c r="KF113" s="23"/>
      <c r="KG113" s="23"/>
      <c r="KH113" s="115"/>
      <c r="KI113" s="29">
        <f t="shared" si="38"/>
        <v>0</v>
      </c>
      <c r="KJ113" s="29">
        <f t="shared" si="39"/>
        <v>0</v>
      </c>
      <c r="KK113" s="27"/>
      <c r="KL113" s="27"/>
      <c r="KM113" s="121"/>
      <c r="KN113" s="27"/>
      <c r="KO113" s="27"/>
      <c r="KP113" s="115"/>
      <c r="KQ113" s="28"/>
      <c r="KR113" s="28"/>
      <c r="KS113" s="118"/>
      <c r="KT113" s="27"/>
      <c r="KU113" s="27"/>
      <c r="KV113" s="121"/>
      <c r="KW113" s="26"/>
      <c r="KX113" s="26"/>
      <c r="KY113" s="121"/>
      <c r="KZ113" s="24"/>
      <c r="LA113" s="24"/>
      <c r="LB113" s="121"/>
      <c r="LC113" s="24"/>
      <c r="LD113" s="24"/>
      <c r="LE113" s="121"/>
      <c r="LF113" s="23"/>
      <c r="LG113" s="27"/>
      <c r="LH113" s="118"/>
      <c r="LI113" s="23"/>
      <c r="LJ113" s="27"/>
      <c r="LK113" s="121"/>
      <c r="LL113" s="25"/>
      <c r="LM113" s="25"/>
      <c r="LN113" s="121"/>
      <c r="LO113" s="27"/>
      <c r="LP113" s="27"/>
      <c r="LQ113" s="121"/>
      <c r="LR113" s="24"/>
      <c r="LS113" s="24"/>
      <c r="LT113" s="121"/>
      <c r="LU113" s="27"/>
      <c r="LV113" s="27"/>
      <c r="LW113" s="121"/>
      <c r="LX113" s="23"/>
      <c r="LY113" s="23"/>
      <c r="LZ113" s="130"/>
      <c r="MA113" s="9"/>
      <c r="MB113" s="9"/>
      <c r="MC113" s="9"/>
      <c r="MD113" s="7"/>
      <c r="ME113" s="7"/>
      <c r="MF113" s="9"/>
      <c r="MG113" s="9"/>
      <c r="MH113" s="9"/>
      <c r="MI113" s="9"/>
      <c r="MJ113" s="9"/>
      <c r="MK113" s="9"/>
      <c r="ML113" s="9"/>
      <c r="MM113" s="9"/>
      <c r="MN113" s="7"/>
      <c r="MO113" s="9"/>
      <c r="MP113" s="9"/>
      <c r="MQ113" s="9"/>
      <c r="MR113" s="7"/>
      <c r="MS113" s="9"/>
      <c r="MT113" s="7"/>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3"/>
      <c r="PY113" s="3"/>
      <c r="PZ113" s="3"/>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row>
    <row r="114" spans="1:743" x14ac:dyDescent="0.25">
      <c r="A114" s="46" t="s">
        <v>39</v>
      </c>
      <c r="B114" s="29">
        <f t="shared" si="30"/>
        <v>10216448.620000001</v>
      </c>
      <c r="C114" s="29">
        <f t="shared" si="31"/>
        <v>8486520.8100000005</v>
      </c>
      <c r="D114" s="21">
        <f t="shared" si="32"/>
        <v>6059884.5300000003</v>
      </c>
      <c r="E114" s="21">
        <f t="shared" si="33"/>
        <v>4544914.53</v>
      </c>
      <c r="F114" s="23">
        <v>5086300</v>
      </c>
      <c r="G114" s="40">
        <v>3814726</v>
      </c>
      <c r="H114" s="118"/>
      <c r="I114" s="23">
        <v>973584.53</v>
      </c>
      <c r="J114" s="49">
        <v>730188.53</v>
      </c>
      <c r="K114" s="118"/>
      <c r="L114" s="49"/>
      <c r="M114" s="49"/>
      <c r="N114" s="147"/>
      <c r="O114" s="29">
        <f t="shared" si="34"/>
        <v>4041164.09</v>
      </c>
      <c r="P114" s="29">
        <f t="shared" si="35"/>
        <v>3871753.36</v>
      </c>
      <c r="Q114" s="23"/>
      <c r="R114" s="23"/>
      <c r="S114" s="118"/>
      <c r="T114" s="23"/>
      <c r="U114" s="23"/>
      <c r="V114" s="118"/>
      <c r="W114" s="23"/>
      <c r="X114" s="23"/>
      <c r="Y114" s="118"/>
      <c r="Z114" s="23"/>
      <c r="AA114" s="23"/>
      <c r="AB114" s="118"/>
      <c r="AC114" s="28"/>
      <c r="AD114" s="28"/>
      <c r="AE114" s="121"/>
      <c r="AF114" s="23"/>
      <c r="AG114" s="23"/>
      <c r="AH114" s="118"/>
      <c r="AI114" s="23"/>
      <c r="AJ114" s="23"/>
      <c r="AK114" s="118"/>
      <c r="AL114" s="23"/>
      <c r="AM114" s="23"/>
      <c r="AN114" s="118"/>
      <c r="AO114" s="23"/>
      <c r="AP114" s="27"/>
      <c r="AQ114" s="118"/>
      <c r="AR114" s="28"/>
      <c r="AS114" s="28"/>
      <c r="AT114" s="118"/>
      <c r="AU114" s="28"/>
      <c r="AV114" s="28"/>
      <c r="AW114" s="118"/>
      <c r="AX114" s="28"/>
      <c r="AY114" s="28"/>
      <c r="AZ114" s="118"/>
      <c r="BA114" s="23"/>
      <c r="BB114" s="23"/>
      <c r="BC114" s="118"/>
      <c r="BD114" s="23"/>
      <c r="BE114" s="23"/>
      <c r="BF114" s="118"/>
      <c r="BG114" s="23"/>
      <c r="BH114" s="23"/>
      <c r="BI114" s="118"/>
      <c r="BJ114" s="38"/>
      <c r="BK114" s="23"/>
      <c r="BL114" s="118"/>
      <c r="BM114" s="23"/>
      <c r="BN114" s="27"/>
      <c r="BO114" s="118"/>
      <c r="BP114" s="23"/>
      <c r="BQ114" s="27"/>
      <c r="BR114" s="118"/>
      <c r="BS114" s="23"/>
      <c r="BT114" s="27"/>
      <c r="BU114" s="118"/>
      <c r="BV114" s="23"/>
      <c r="BW114" s="23"/>
      <c r="BX114" s="118"/>
      <c r="BY114" s="23"/>
      <c r="BZ114" s="27"/>
      <c r="CA114" s="118"/>
      <c r="CB114" s="31"/>
      <c r="CC114" s="31"/>
      <c r="CD114" s="118"/>
      <c r="CE114" s="23"/>
      <c r="CF114" s="23"/>
      <c r="CG114" s="118"/>
      <c r="CH114" s="28"/>
      <c r="CI114" s="28"/>
      <c r="CJ114" s="118"/>
      <c r="CK114" s="23"/>
      <c r="CL114" s="27"/>
      <c r="CM114" s="118"/>
      <c r="CN114" s="23"/>
      <c r="CO114" s="27"/>
      <c r="CP114" s="118"/>
      <c r="CQ114" s="28"/>
      <c r="CR114" s="28"/>
      <c r="CS114" s="118"/>
      <c r="CT114" s="28"/>
      <c r="CU114" s="28"/>
      <c r="CV114" s="118"/>
      <c r="CW114" s="23"/>
      <c r="CX114" s="27"/>
      <c r="CY114" s="118"/>
      <c r="CZ114" s="28"/>
      <c r="DA114" s="28"/>
      <c r="DB114" s="118"/>
      <c r="DC114" s="23"/>
      <c r="DD114" s="23"/>
      <c r="DE114" s="118"/>
      <c r="DF114" s="23"/>
      <c r="DG114" s="23"/>
      <c r="DH114" s="118"/>
      <c r="DI114" s="23"/>
      <c r="DJ114" s="27"/>
      <c r="DK114" s="118"/>
      <c r="DL114" s="27"/>
      <c r="DM114" s="27"/>
      <c r="DN114" s="140"/>
      <c r="DO114" s="27"/>
      <c r="DP114" s="27"/>
      <c r="DQ114" s="132"/>
      <c r="DR114" s="23"/>
      <c r="DS114" s="23"/>
      <c r="DT114" s="118"/>
      <c r="DU114" s="23"/>
      <c r="DV114" s="27"/>
      <c r="DW114" s="118"/>
      <c r="DX114" s="23">
        <v>3186344.09</v>
      </c>
      <c r="DY114" s="27">
        <v>3168138.36</v>
      </c>
      <c r="DZ114" s="118"/>
      <c r="EA114" s="23"/>
      <c r="EB114" s="23"/>
      <c r="EC114" s="115"/>
      <c r="ED114" s="23"/>
      <c r="EE114" s="23"/>
      <c r="EF114" s="118"/>
      <c r="EG114" s="23"/>
      <c r="EH114" s="23"/>
      <c r="EI114" s="118"/>
      <c r="EJ114" s="23"/>
      <c r="EK114" s="27"/>
      <c r="EL114" s="118"/>
      <c r="EM114" s="27"/>
      <c r="EN114" s="27"/>
      <c r="EO114" s="118"/>
      <c r="EP114" s="23"/>
      <c r="EQ114" s="27"/>
      <c r="ER114" s="115"/>
      <c r="ES114" s="28"/>
      <c r="ET114" s="28"/>
      <c r="EU114" s="118"/>
      <c r="EV114" s="27"/>
      <c r="EW114" s="27"/>
      <c r="EX114" s="118"/>
      <c r="EY114" s="23"/>
      <c r="EZ114" s="23"/>
      <c r="FA114" s="118"/>
      <c r="FB114" s="23">
        <v>604820</v>
      </c>
      <c r="FC114" s="27">
        <v>453615</v>
      </c>
      <c r="FD114" s="118"/>
      <c r="FE114" s="23"/>
      <c r="FF114" s="23"/>
      <c r="FG114" s="115"/>
      <c r="FH114" s="23"/>
      <c r="FI114" s="23"/>
      <c r="FJ114" s="118"/>
      <c r="FK114" s="23"/>
      <c r="FL114" s="23"/>
      <c r="FM114" s="115"/>
      <c r="FN114" s="31"/>
      <c r="FO114" s="31"/>
      <c r="FP114" s="118"/>
      <c r="FQ114" s="23"/>
      <c r="FR114" s="23"/>
      <c r="FS114" s="115"/>
      <c r="FT114" s="23"/>
      <c r="FU114" s="23"/>
      <c r="FV114" s="115"/>
      <c r="FW114" s="23"/>
      <c r="FX114" s="23"/>
      <c r="FY114" s="115"/>
      <c r="FZ114" s="27">
        <v>250000</v>
      </c>
      <c r="GA114" s="27">
        <v>250000</v>
      </c>
      <c r="GB114" s="115"/>
      <c r="GC114" s="31"/>
      <c r="GD114" s="31"/>
      <c r="GE114" s="118"/>
      <c r="GF114" s="35"/>
      <c r="GG114" s="34"/>
      <c r="GH114" s="115"/>
      <c r="GI114" s="23"/>
      <c r="GJ114" s="23"/>
      <c r="GK114" s="115"/>
      <c r="GL114" s="31"/>
      <c r="GM114" s="31"/>
      <c r="GN114" s="118"/>
      <c r="GO114" s="23"/>
      <c r="GP114" s="23"/>
      <c r="GQ114" s="115"/>
      <c r="GR114" s="23"/>
      <c r="GS114" s="27"/>
      <c r="GT114" s="115"/>
      <c r="GU114" s="23"/>
      <c r="GV114" s="23"/>
      <c r="GW114" s="118"/>
      <c r="GX114" s="31"/>
      <c r="GY114" s="31"/>
      <c r="GZ114" s="118"/>
      <c r="HA114" s="23"/>
      <c r="HB114" s="27"/>
      <c r="HC114" s="137"/>
      <c r="HD114" s="33"/>
      <c r="HE114" s="33"/>
      <c r="HF114" s="121"/>
      <c r="HG114" s="32"/>
      <c r="HH114" s="32"/>
      <c r="HI114" s="118"/>
      <c r="HJ114" s="28"/>
      <c r="HK114" s="28"/>
      <c r="HL114" s="118"/>
      <c r="HM114" s="23"/>
      <c r="HN114" s="23"/>
      <c r="HO114" s="118"/>
      <c r="HP114" s="23"/>
      <c r="HQ114" s="23"/>
      <c r="HR114" s="115"/>
      <c r="HS114" s="23"/>
      <c r="HT114" s="23"/>
      <c r="HU114" s="118"/>
      <c r="HV114" s="31"/>
      <c r="HW114" s="31"/>
      <c r="HX114" s="118"/>
      <c r="HY114" s="31"/>
      <c r="HZ114" s="31"/>
      <c r="IA114" s="118"/>
      <c r="IB114" s="23"/>
      <c r="IC114" s="27"/>
      <c r="ID114" s="132"/>
      <c r="IE114" s="23"/>
      <c r="IF114" s="27"/>
      <c r="IG114" s="134"/>
      <c r="IH114" s="23"/>
      <c r="II114" s="23"/>
      <c r="IJ114" s="132"/>
      <c r="IK114" s="30">
        <f t="shared" si="36"/>
        <v>115400</v>
      </c>
      <c r="IL114" s="30">
        <f t="shared" si="37"/>
        <v>69852.92</v>
      </c>
      <c r="IM114" s="23"/>
      <c r="IN114" s="23"/>
      <c r="IO114" s="115"/>
      <c r="IP114" s="23"/>
      <c r="IQ114" s="27"/>
      <c r="IR114" s="115"/>
      <c r="IS114" s="23"/>
      <c r="IT114" s="27"/>
      <c r="IU114" s="115"/>
      <c r="IV114" s="23"/>
      <c r="IW114" s="23"/>
      <c r="IX114" s="115"/>
      <c r="IY114" s="23"/>
      <c r="IZ114" s="23"/>
      <c r="JA114" s="115"/>
      <c r="JB114" s="23"/>
      <c r="JC114" s="23"/>
      <c r="JD114" s="115"/>
      <c r="JE114" s="23"/>
      <c r="JF114" s="23"/>
      <c r="JG114" s="115"/>
      <c r="JH114" s="23"/>
      <c r="JI114" s="27"/>
      <c r="JJ114" s="115"/>
      <c r="JK114" s="23"/>
      <c r="JL114" s="23"/>
      <c r="JM114" s="115"/>
      <c r="JN114" s="23"/>
      <c r="JO114" s="23"/>
      <c r="JP114" s="115"/>
      <c r="JQ114" s="23"/>
      <c r="JR114" s="23"/>
      <c r="JS114" s="115"/>
      <c r="JT114" s="23"/>
      <c r="JU114" s="23"/>
      <c r="JV114" s="115"/>
      <c r="JW114" s="23"/>
      <c r="JX114" s="23"/>
      <c r="JY114" s="115"/>
      <c r="JZ114" s="23"/>
      <c r="KA114" s="27"/>
      <c r="KB114" s="115"/>
      <c r="KC114" s="23">
        <v>115400</v>
      </c>
      <c r="KD114" s="23">
        <v>69852.92</v>
      </c>
      <c r="KE114" s="115"/>
      <c r="KF114" s="23"/>
      <c r="KG114" s="23"/>
      <c r="KH114" s="115"/>
      <c r="KI114" s="29">
        <f t="shared" si="38"/>
        <v>0</v>
      </c>
      <c r="KJ114" s="29">
        <f t="shared" si="39"/>
        <v>0</v>
      </c>
      <c r="KK114" s="27"/>
      <c r="KL114" s="27"/>
      <c r="KM114" s="121"/>
      <c r="KN114" s="27"/>
      <c r="KO114" s="27"/>
      <c r="KP114" s="115"/>
      <c r="KQ114" s="28"/>
      <c r="KR114" s="28"/>
      <c r="KS114" s="118"/>
      <c r="KT114" s="27"/>
      <c r="KU114" s="27"/>
      <c r="KV114" s="121"/>
      <c r="KW114" s="26"/>
      <c r="KX114" s="26"/>
      <c r="KY114" s="121"/>
      <c r="KZ114" s="24"/>
      <c r="LA114" s="24"/>
      <c r="LB114" s="121"/>
      <c r="LC114" s="24"/>
      <c r="LD114" s="24"/>
      <c r="LE114" s="121"/>
      <c r="LF114" s="23"/>
      <c r="LG114" s="27"/>
      <c r="LH114" s="118"/>
      <c r="LI114" s="23"/>
      <c r="LJ114" s="27"/>
      <c r="LK114" s="121"/>
      <c r="LL114" s="25"/>
      <c r="LM114" s="25"/>
      <c r="LN114" s="121"/>
      <c r="LO114" s="27"/>
      <c r="LP114" s="27"/>
      <c r="LQ114" s="121"/>
      <c r="LR114" s="24"/>
      <c r="LS114" s="24"/>
      <c r="LT114" s="121"/>
      <c r="LU114" s="27"/>
      <c r="LV114" s="27"/>
      <c r="LW114" s="121"/>
      <c r="LX114" s="23"/>
      <c r="LY114" s="23"/>
      <c r="LZ114" s="130"/>
      <c r="MA114" s="9"/>
      <c r="MB114" s="9"/>
      <c r="MC114" s="9"/>
      <c r="MD114" s="7"/>
      <c r="ME114" s="7"/>
      <c r="MF114" s="9"/>
      <c r="MG114" s="9"/>
      <c r="MH114" s="9"/>
      <c r="MI114" s="9"/>
      <c r="MJ114" s="9"/>
      <c r="MK114" s="9"/>
      <c r="ML114" s="9"/>
      <c r="MM114" s="9"/>
      <c r="MN114" s="7"/>
      <c r="MO114" s="9"/>
      <c r="MP114" s="9"/>
      <c r="MQ114" s="9"/>
      <c r="MR114" s="7"/>
      <c r="MS114" s="9"/>
      <c r="MT114" s="7"/>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3"/>
      <c r="PY114" s="3"/>
      <c r="PZ114" s="3"/>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row>
    <row r="115" spans="1:743" x14ac:dyDescent="0.25">
      <c r="A115" s="46" t="s">
        <v>38</v>
      </c>
      <c r="B115" s="29">
        <f t="shared" si="30"/>
        <v>5382720.2599999998</v>
      </c>
      <c r="C115" s="29">
        <f t="shared" si="31"/>
        <v>3277364.01</v>
      </c>
      <c r="D115" s="21">
        <f t="shared" si="32"/>
        <v>3864106.26</v>
      </c>
      <c r="E115" s="21">
        <f t="shared" si="33"/>
        <v>2898082.26</v>
      </c>
      <c r="F115" s="23">
        <v>2888100</v>
      </c>
      <c r="G115" s="40">
        <v>2166075</v>
      </c>
      <c r="H115" s="118"/>
      <c r="I115" s="23">
        <v>976006.26</v>
      </c>
      <c r="J115" s="49">
        <v>732007.26</v>
      </c>
      <c r="K115" s="118"/>
      <c r="L115" s="49"/>
      <c r="M115" s="49"/>
      <c r="N115" s="147"/>
      <c r="O115" s="29">
        <f t="shared" si="34"/>
        <v>1403214</v>
      </c>
      <c r="P115" s="29">
        <f t="shared" si="35"/>
        <v>302410.5</v>
      </c>
      <c r="Q115" s="23"/>
      <c r="R115" s="23"/>
      <c r="S115" s="118"/>
      <c r="T115" s="23"/>
      <c r="U115" s="23"/>
      <c r="V115" s="118"/>
      <c r="W115" s="23"/>
      <c r="X115" s="23"/>
      <c r="Y115" s="118"/>
      <c r="Z115" s="23"/>
      <c r="AA115" s="23"/>
      <c r="AB115" s="118"/>
      <c r="AC115" s="28"/>
      <c r="AD115" s="28"/>
      <c r="AE115" s="121"/>
      <c r="AF115" s="23"/>
      <c r="AG115" s="23"/>
      <c r="AH115" s="118"/>
      <c r="AI115" s="23"/>
      <c r="AJ115" s="23"/>
      <c r="AK115" s="118"/>
      <c r="AL115" s="23"/>
      <c r="AM115" s="23"/>
      <c r="AN115" s="118"/>
      <c r="AO115" s="23"/>
      <c r="AP115" s="27"/>
      <c r="AQ115" s="118"/>
      <c r="AR115" s="28"/>
      <c r="AS115" s="28"/>
      <c r="AT115" s="118"/>
      <c r="AU115" s="28"/>
      <c r="AV115" s="28"/>
      <c r="AW115" s="118"/>
      <c r="AX115" s="28"/>
      <c r="AY115" s="28"/>
      <c r="AZ115" s="118"/>
      <c r="BA115" s="23"/>
      <c r="BB115" s="23"/>
      <c r="BC115" s="118"/>
      <c r="BD115" s="23"/>
      <c r="BE115" s="23"/>
      <c r="BF115" s="118"/>
      <c r="BG115" s="23"/>
      <c r="BH115" s="23"/>
      <c r="BI115" s="118"/>
      <c r="BJ115" s="38"/>
      <c r="BK115" s="23"/>
      <c r="BL115" s="118"/>
      <c r="BM115" s="23"/>
      <c r="BN115" s="27"/>
      <c r="BO115" s="118"/>
      <c r="BP115" s="23"/>
      <c r="BQ115" s="27"/>
      <c r="BR115" s="118"/>
      <c r="BS115" s="23"/>
      <c r="BT115" s="27"/>
      <c r="BU115" s="118"/>
      <c r="BV115" s="23"/>
      <c r="BW115" s="23"/>
      <c r="BX115" s="118"/>
      <c r="BY115" s="23"/>
      <c r="BZ115" s="27"/>
      <c r="CA115" s="118"/>
      <c r="CB115" s="31"/>
      <c r="CC115" s="31"/>
      <c r="CD115" s="118"/>
      <c r="CE115" s="23"/>
      <c r="CF115" s="23"/>
      <c r="CG115" s="118"/>
      <c r="CH115" s="28"/>
      <c r="CI115" s="28"/>
      <c r="CJ115" s="118"/>
      <c r="CK115" s="23"/>
      <c r="CL115" s="27"/>
      <c r="CM115" s="118"/>
      <c r="CN115" s="23"/>
      <c r="CO115" s="27"/>
      <c r="CP115" s="118"/>
      <c r="CQ115" s="28"/>
      <c r="CR115" s="28"/>
      <c r="CS115" s="118"/>
      <c r="CT115" s="28"/>
      <c r="CU115" s="28"/>
      <c r="CV115" s="118"/>
      <c r="CW115" s="23"/>
      <c r="CX115" s="27"/>
      <c r="CY115" s="118"/>
      <c r="CZ115" s="28"/>
      <c r="DA115" s="28"/>
      <c r="DB115" s="118"/>
      <c r="DC115" s="23"/>
      <c r="DD115" s="23"/>
      <c r="DE115" s="118"/>
      <c r="DF115" s="23"/>
      <c r="DG115" s="23"/>
      <c r="DH115" s="118"/>
      <c r="DI115" s="23"/>
      <c r="DJ115" s="27"/>
      <c r="DK115" s="118"/>
      <c r="DL115" s="27"/>
      <c r="DM115" s="27"/>
      <c r="DN115" s="140"/>
      <c r="DO115" s="27"/>
      <c r="DP115" s="27"/>
      <c r="DQ115" s="132"/>
      <c r="DR115" s="23"/>
      <c r="DS115" s="23"/>
      <c r="DT115" s="118"/>
      <c r="DU115" s="23"/>
      <c r="DV115" s="27"/>
      <c r="DW115" s="118"/>
      <c r="DX115" s="23"/>
      <c r="DY115" s="27"/>
      <c r="DZ115" s="118"/>
      <c r="EA115" s="23"/>
      <c r="EB115" s="23"/>
      <c r="EC115" s="115"/>
      <c r="ED115" s="23"/>
      <c r="EE115" s="23"/>
      <c r="EF115" s="118"/>
      <c r="EG115" s="23"/>
      <c r="EH115" s="23"/>
      <c r="EI115" s="118"/>
      <c r="EJ115" s="23"/>
      <c r="EK115" s="27"/>
      <c r="EL115" s="118"/>
      <c r="EM115" s="27"/>
      <c r="EN115" s="27"/>
      <c r="EO115" s="118"/>
      <c r="EP115" s="23"/>
      <c r="EQ115" s="27"/>
      <c r="ER115" s="115"/>
      <c r="ES115" s="28"/>
      <c r="ET115" s="28"/>
      <c r="EU115" s="118"/>
      <c r="EV115" s="27"/>
      <c r="EW115" s="27"/>
      <c r="EX115" s="118"/>
      <c r="EY115" s="23"/>
      <c r="EZ115" s="23"/>
      <c r="FA115" s="118"/>
      <c r="FB115" s="23">
        <v>403214</v>
      </c>
      <c r="FC115" s="27">
        <v>302410.5</v>
      </c>
      <c r="FD115" s="118"/>
      <c r="FE115" s="23"/>
      <c r="FF115" s="23"/>
      <c r="FG115" s="115"/>
      <c r="FH115" s="23"/>
      <c r="FI115" s="23"/>
      <c r="FJ115" s="118"/>
      <c r="FK115" s="23"/>
      <c r="FL115" s="23"/>
      <c r="FM115" s="115"/>
      <c r="FN115" s="31"/>
      <c r="FO115" s="31"/>
      <c r="FP115" s="118"/>
      <c r="FQ115" s="23"/>
      <c r="FR115" s="23"/>
      <c r="FS115" s="115"/>
      <c r="FT115" s="23"/>
      <c r="FU115" s="23"/>
      <c r="FV115" s="115"/>
      <c r="FW115" s="23">
        <v>350000</v>
      </c>
      <c r="FX115" s="23">
        <v>0</v>
      </c>
      <c r="FY115" s="115"/>
      <c r="FZ115" s="27">
        <v>650000</v>
      </c>
      <c r="GA115" s="27">
        <v>0</v>
      </c>
      <c r="GB115" s="115"/>
      <c r="GC115" s="31"/>
      <c r="GD115" s="31"/>
      <c r="GE115" s="118"/>
      <c r="GF115" s="35"/>
      <c r="GG115" s="34"/>
      <c r="GH115" s="115"/>
      <c r="GI115" s="23"/>
      <c r="GJ115" s="23"/>
      <c r="GK115" s="115"/>
      <c r="GL115" s="31"/>
      <c r="GM115" s="31"/>
      <c r="GN115" s="118"/>
      <c r="GO115" s="23"/>
      <c r="GP115" s="23"/>
      <c r="GQ115" s="115"/>
      <c r="GR115" s="23"/>
      <c r="GS115" s="27"/>
      <c r="GT115" s="115"/>
      <c r="GU115" s="23"/>
      <c r="GV115" s="23"/>
      <c r="GW115" s="118"/>
      <c r="GX115" s="31"/>
      <c r="GY115" s="31"/>
      <c r="GZ115" s="118"/>
      <c r="HA115" s="23"/>
      <c r="HB115" s="27"/>
      <c r="HC115" s="137"/>
      <c r="HD115" s="33"/>
      <c r="HE115" s="33"/>
      <c r="HF115" s="121"/>
      <c r="HG115" s="32"/>
      <c r="HH115" s="32"/>
      <c r="HI115" s="118"/>
      <c r="HJ115" s="28"/>
      <c r="HK115" s="28"/>
      <c r="HL115" s="118"/>
      <c r="HM115" s="23"/>
      <c r="HN115" s="23"/>
      <c r="HO115" s="118"/>
      <c r="HP115" s="23"/>
      <c r="HQ115" s="23"/>
      <c r="HR115" s="115"/>
      <c r="HS115" s="23"/>
      <c r="HT115" s="23"/>
      <c r="HU115" s="118"/>
      <c r="HV115" s="31"/>
      <c r="HW115" s="31"/>
      <c r="HX115" s="118"/>
      <c r="HY115" s="31"/>
      <c r="HZ115" s="31"/>
      <c r="IA115" s="118"/>
      <c r="IB115" s="23"/>
      <c r="IC115" s="27"/>
      <c r="ID115" s="132"/>
      <c r="IE115" s="23"/>
      <c r="IF115" s="27"/>
      <c r="IG115" s="134"/>
      <c r="IH115" s="23"/>
      <c r="II115" s="23"/>
      <c r="IJ115" s="132"/>
      <c r="IK115" s="30">
        <f t="shared" si="36"/>
        <v>115400</v>
      </c>
      <c r="IL115" s="30">
        <f t="shared" si="37"/>
        <v>76871.25</v>
      </c>
      <c r="IM115" s="23"/>
      <c r="IN115" s="23"/>
      <c r="IO115" s="115"/>
      <c r="IP115" s="23"/>
      <c r="IQ115" s="27"/>
      <c r="IR115" s="115"/>
      <c r="IS115" s="23"/>
      <c r="IT115" s="27"/>
      <c r="IU115" s="115"/>
      <c r="IV115" s="23"/>
      <c r="IW115" s="23"/>
      <c r="IX115" s="115"/>
      <c r="IY115" s="23"/>
      <c r="IZ115" s="23"/>
      <c r="JA115" s="115"/>
      <c r="JB115" s="23"/>
      <c r="JC115" s="23"/>
      <c r="JD115" s="115"/>
      <c r="JE115" s="23"/>
      <c r="JF115" s="23"/>
      <c r="JG115" s="115"/>
      <c r="JH115" s="23"/>
      <c r="JI115" s="27"/>
      <c r="JJ115" s="115"/>
      <c r="JK115" s="23"/>
      <c r="JL115" s="23"/>
      <c r="JM115" s="115"/>
      <c r="JN115" s="23"/>
      <c r="JO115" s="23"/>
      <c r="JP115" s="115"/>
      <c r="JQ115" s="23"/>
      <c r="JR115" s="23"/>
      <c r="JS115" s="115"/>
      <c r="JT115" s="23"/>
      <c r="JU115" s="23"/>
      <c r="JV115" s="115"/>
      <c r="JW115" s="23"/>
      <c r="JX115" s="23"/>
      <c r="JY115" s="115"/>
      <c r="JZ115" s="23"/>
      <c r="KA115" s="27"/>
      <c r="KB115" s="115"/>
      <c r="KC115" s="23">
        <v>115400</v>
      </c>
      <c r="KD115" s="23">
        <v>76871.25</v>
      </c>
      <c r="KE115" s="115"/>
      <c r="KF115" s="23"/>
      <c r="KG115" s="23"/>
      <c r="KH115" s="115"/>
      <c r="KI115" s="29">
        <f t="shared" si="38"/>
        <v>0</v>
      </c>
      <c r="KJ115" s="29">
        <f t="shared" si="39"/>
        <v>0</v>
      </c>
      <c r="KK115" s="27"/>
      <c r="KL115" s="27"/>
      <c r="KM115" s="121"/>
      <c r="KN115" s="27"/>
      <c r="KO115" s="27"/>
      <c r="KP115" s="115"/>
      <c r="KQ115" s="28"/>
      <c r="KR115" s="28"/>
      <c r="KS115" s="118"/>
      <c r="KT115" s="27"/>
      <c r="KU115" s="27"/>
      <c r="KV115" s="121"/>
      <c r="KW115" s="26"/>
      <c r="KX115" s="26"/>
      <c r="KY115" s="121"/>
      <c r="KZ115" s="24"/>
      <c r="LA115" s="24"/>
      <c r="LB115" s="121"/>
      <c r="LC115" s="24"/>
      <c r="LD115" s="24"/>
      <c r="LE115" s="121"/>
      <c r="LF115" s="23"/>
      <c r="LG115" s="27"/>
      <c r="LH115" s="118"/>
      <c r="LI115" s="23"/>
      <c r="LJ115" s="27"/>
      <c r="LK115" s="121"/>
      <c r="LL115" s="25"/>
      <c r="LM115" s="25"/>
      <c r="LN115" s="121"/>
      <c r="LO115" s="27"/>
      <c r="LP115" s="27"/>
      <c r="LQ115" s="121"/>
      <c r="LR115" s="24"/>
      <c r="LS115" s="24"/>
      <c r="LT115" s="121"/>
      <c r="LU115" s="27"/>
      <c r="LV115" s="27"/>
      <c r="LW115" s="121"/>
      <c r="LX115" s="23"/>
      <c r="LY115" s="23"/>
      <c r="LZ115" s="130"/>
      <c r="MA115" s="9"/>
      <c r="MB115" s="9"/>
      <c r="MC115" s="9"/>
      <c r="MD115" s="7"/>
      <c r="ME115" s="7"/>
      <c r="MF115" s="9"/>
      <c r="MG115" s="9"/>
      <c r="MH115" s="9"/>
      <c r="MI115" s="9"/>
      <c r="MJ115" s="9"/>
      <c r="MK115" s="9"/>
      <c r="ML115" s="9"/>
      <c r="MM115" s="9"/>
      <c r="MN115" s="7"/>
      <c r="MO115" s="9"/>
      <c r="MP115" s="9"/>
      <c r="MQ115" s="9"/>
      <c r="MR115" s="7"/>
      <c r="MS115" s="9"/>
      <c r="MT115" s="7"/>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3"/>
      <c r="PY115" s="3"/>
      <c r="PZ115" s="3"/>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row>
    <row r="116" spans="1:743" x14ac:dyDescent="0.25">
      <c r="A116" s="46" t="s">
        <v>37</v>
      </c>
      <c r="B116" s="29">
        <f t="shared" si="30"/>
        <v>4066608.5</v>
      </c>
      <c r="C116" s="29">
        <f t="shared" si="31"/>
        <v>2357816.2999999998</v>
      </c>
      <c r="D116" s="21">
        <f t="shared" si="32"/>
        <v>2688396.5</v>
      </c>
      <c r="E116" s="21">
        <f t="shared" si="33"/>
        <v>2016300.5</v>
      </c>
      <c r="F116" s="23">
        <v>2320300</v>
      </c>
      <c r="G116" s="40">
        <v>1740226</v>
      </c>
      <c r="H116" s="118"/>
      <c r="I116" s="23">
        <v>368096.5</v>
      </c>
      <c r="J116" s="49">
        <v>276074.5</v>
      </c>
      <c r="K116" s="118"/>
      <c r="L116" s="49"/>
      <c r="M116" s="49"/>
      <c r="N116" s="147"/>
      <c r="O116" s="29">
        <f t="shared" si="34"/>
        <v>1262812</v>
      </c>
      <c r="P116" s="29">
        <f t="shared" si="35"/>
        <v>264609</v>
      </c>
      <c r="Q116" s="23"/>
      <c r="R116" s="23"/>
      <c r="S116" s="118"/>
      <c r="T116" s="23"/>
      <c r="U116" s="23"/>
      <c r="V116" s="118"/>
      <c r="W116" s="23"/>
      <c r="X116" s="23"/>
      <c r="Y116" s="118"/>
      <c r="Z116" s="23"/>
      <c r="AA116" s="23"/>
      <c r="AB116" s="118"/>
      <c r="AC116" s="28"/>
      <c r="AD116" s="28"/>
      <c r="AE116" s="121"/>
      <c r="AF116" s="23"/>
      <c r="AG116" s="23"/>
      <c r="AH116" s="118"/>
      <c r="AI116" s="23"/>
      <c r="AJ116" s="23"/>
      <c r="AK116" s="118"/>
      <c r="AL116" s="23"/>
      <c r="AM116" s="23"/>
      <c r="AN116" s="118"/>
      <c r="AO116" s="23"/>
      <c r="AP116" s="27"/>
      <c r="AQ116" s="118"/>
      <c r="AR116" s="28"/>
      <c r="AS116" s="28"/>
      <c r="AT116" s="118"/>
      <c r="AU116" s="28"/>
      <c r="AV116" s="28"/>
      <c r="AW116" s="118"/>
      <c r="AX116" s="28"/>
      <c r="AY116" s="28"/>
      <c r="AZ116" s="118"/>
      <c r="BA116" s="23"/>
      <c r="BB116" s="23"/>
      <c r="BC116" s="118"/>
      <c r="BD116" s="23"/>
      <c r="BE116" s="23"/>
      <c r="BF116" s="118"/>
      <c r="BG116" s="23"/>
      <c r="BH116" s="23"/>
      <c r="BI116" s="118"/>
      <c r="BJ116" s="38"/>
      <c r="BK116" s="23"/>
      <c r="BL116" s="118"/>
      <c r="BM116" s="23"/>
      <c r="BN116" s="27"/>
      <c r="BO116" s="118"/>
      <c r="BP116" s="23"/>
      <c r="BQ116" s="27"/>
      <c r="BR116" s="118"/>
      <c r="BS116" s="23"/>
      <c r="BT116" s="27"/>
      <c r="BU116" s="118"/>
      <c r="BV116" s="23"/>
      <c r="BW116" s="23"/>
      <c r="BX116" s="118"/>
      <c r="BY116" s="23"/>
      <c r="BZ116" s="27"/>
      <c r="CA116" s="118"/>
      <c r="CB116" s="31"/>
      <c r="CC116" s="31"/>
      <c r="CD116" s="118"/>
      <c r="CE116" s="23"/>
      <c r="CF116" s="23"/>
      <c r="CG116" s="118"/>
      <c r="CH116" s="28"/>
      <c r="CI116" s="28"/>
      <c r="CJ116" s="118"/>
      <c r="CK116" s="23"/>
      <c r="CL116" s="27"/>
      <c r="CM116" s="118"/>
      <c r="CN116" s="23"/>
      <c r="CO116" s="27"/>
      <c r="CP116" s="118"/>
      <c r="CQ116" s="28"/>
      <c r="CR116" s="28"/>
      <c r="CS116" s="118"/>
      <c r="CT116" s="28"/>
      <c r="CU116" s="28"/>
      <c r="CV116" s="118"/>
      <c r="CW116" s="23"/>
      <c r="CX116" s="27"/>
      <c r="CY116" s="118"/>
      <c r="CZ116" s="28"/>
      <c r="DA116" s="28"/>
      <c r="DB116" s="118"/>
      <c r="DC116" s="23"/>
      <c r="DD116" s="23"/>
      <c r="DE116" s="118"/>
      <c r="DF116" s="23"/>
      <c r="DG116" s="23"/>
      <c r="DH116" s="118"/>
      <c r="DI116" s="23"/>
      <c r="DJ116" s="27"/>
      <c r="DK116" s="118"/>
      <c r="DL116" s="27"/>
      <c r="DM116" s="27"/>
      <c r="DN116" s="140"/>
      <c r="DO116" s="27"/>
      <c r="DP116" s="27"/>
      <c r="DQ116" s="132"/>
      <c r="DR116" s="23"/>
      <c r="DS116" s="23"/>
      <c r="DT116" s="118"/>
      <c r="DU116" s="23"/>
      <c r="DV116" s="27"/>
      <c r="DW116" s="118"/>
      <c r="DX116" s="23"/>
      <c r="DY116" s="27"/>
      <c r="DZ116" s="118"/>
      <c r="EA116" s="23"/>
      <c r="EB116" s="23"/>
      <c r="EC116" s="115"/>
      <c r="ED116" s="23"/>
      <c r="EE116" s="23"/>
      <c r="EF116" s="118"/>
      <c r="EG116" s="23"/>
      <c r="EH116" s="23"/>
      <c r="EI116" s="118"/>
      <c r="EJ116" s="23"/>
      <c r="EK116" s="27"/>
      <c r="EL116" s="118"/>
      <c r="EM116" s="27"/>
      <c r="EN116" s="27"/>
      <c r="EO116" s="118"/>
      <c r="EP116" s="23"/>
      <c r="EQ116" s="27"/>
      <c r="ER116" s="115"/>
      <c r="ES116" s="28"/>
      <c r="ET116" s="28"/>
      <c r="EU116" s="118"/>
      <c r="EV116" s="27"/>
      <c r="EW116" s="27"/>
      <c r="EX116" s="118"/>
      <c r="EY116" s="23"/>
      <c r="EZ116" s="23"/>
      <c r="FA116" s="118"/>
      <c r="FB116" s="23">
        <v>352812</v>
      </c>
      <c r="FC116" s="27">
        <v>264609</v>
      </c>
      <c r="FD116" s="118"/>
      <c r="FE116" s="23"/>
      <c r="FF116" s="23"/>
      <c r="FG116" s="115"/>
      <c r="FH116" s="23">
        <v>910000</v>
      </c>
      <c r="FI116" s="23">
        <v>0</v>
      </c>
      <c r="FJ116" s="118"/>
      <c r="FK116" s="23"/>
      <c r="FL116" s="23"/>
      <c r="FM116" s="115"/>
      <c r="FN116" s="31"/>
      <c r="FO116" s="31"/>
      <c r="FP116" s="118"/>
      <c r="FQ116" s="23"/>
      <c r="FR116" s="23"/>
      <c r="FS116" s="115"/>
      <c r="FT116" s="23"/>
      <c r="FU116" s="23"/>
      <c r="FV116" s="115"/>
      <c r="FW116" s="23"/>
      <c r="FX116" s="23"/>
      <c r="FY116" s="115"/>
      <c r="FZ116" s="27"/>
      <c r="GA116" s="27"/>
      <c r="GB116" s="115"/>
      <c r="GC116" s="31"/>
      <c r="GD116" s="31"/>
      <c r="GE116" s="118"/>
      <c r="GF116" s="35"/>
      <c r="GG116" s="34"/>
      <c r="GH116" s="115"/>
      <c r="GI116" s="23"/>
      <c r="GJ116" s="23"/>
      <c r="GK116" s="115"/>
      <c r="GL116" s="31"/>
      <c r="GM116" s="31"/>
      <c r="GN116" s="118"/>
      <c r="GO116" s="23"/>
      <c r="GP116" s="23"/>
      <c r="GQ116" s="115"/>
      <c r="GR116" s="23"/>
      <c r="GS116" s="27"/>
      <c r="GT116" s="115"/>
      <c r="GU116" s="23"/>
      <c r="GV116" s="23"/>
      <c r="GW116" s="118"/>
      <c r="GX116" s="31"/>
      <c r="GY116" s="31"/>
      <c r="GZ116" s="118"/>
      <c r="HA116" s="23"/>
      <c r="HB116" s="27"/>
      <c r="HC116" s="137"/>
      <c r="HD116" s="33"/>
      <c r="HE116" s="33"/>
      <c r="HF116" s="121"/>
      <c r="HG116" s="32"/>
      <c r="HH116" s="32"/>
      <c r="HI116" s="118"/>
      <c r="HJ116" s="28"/>
      <c r="HK116" s="28"/>
      <c r="HL116" s="118"/>
      <c r="HM116" s="23"/>
      <c r="HN116" s="23"/>
      <c r="HO116" s="118"/>
      <c r="HP116" s="23"/>
      <c r="HQ116" s="23"/>
      <c r="HR116" s="115"/>
      <c r="HS116" s="23"/>
      <c r="HT116" s="23"/>
      <c r="HU116" s="118"/>
      <c r="HV116" s="31"/>
      <c r="HW116" s="31"/>
      <c r="HX116" s="118"/>
      <c r="HY116" s="31"/>
      <c r="HZ116" s="31"/>
      <c r="IA116" s="118"/>
      <c r="IB116" s="23"/>
      <c r="IC116" s="27"/>
      <c r="ID116" s="132"/>
      <c r="IE116" s="23"/>
      <c r="IF116" s="27"/>
      <c r="IG116" s="134"/>
      <c r="IH116" s="23"/>
      <c r="II116" s="23"/>
      <c r="IJ116" s="132"/>
      <c r="IK116" s="30">
        <f t="shared" si="36"/>
        <v>115400</v>
      </c>
      <c r="IL116" s="30">
        <f t="shared" si="37"/>
        <v>76906.8</v>
      </c>
      <c r="IM116" s="23"/>
      <c r="IN116" s="23"/>
      <c r="IO116" s="115"/>
      <c r="IP116" s="23"/>
      <c r="IQ116" s="27"/>
      <c r="IR116" s="115"/>
      <c r="IS116" s="23"/>
      <c r="IT116" s="27"/>
      <c r="IU116" s="115"/>
      <c r="IV116" s="23"/>
      <c r="IW116" s="23"/>
      <c r="IX116" s="115"/>
      <c r="IY116" s="23"/>
      <c r="IZ116" s="23"/>
      <c r="JA116" s="115"/>
      <c r="JB116" s="23"/>
      <c r="JC116" s="23"/>
      <c r="JD116" s="115"/>
      <c r="JE116" s="23"/>
      <c r="JF116" s="23"/>
      <c r="JG116" s="115"/>
      <c r="JH116" s="23"/>
      <c r="JI116" s="27"/>
      <c r="JJ116" s="115"/>
      <c r="JK116" s="23"/>
      <c r="JL116" s="23"/>
      <c r="JM116" s="115"/>
      <c r="JN116" s="23"/>
      <c r="JO116" s="23"/>
      <c r="JP116" s="115"/>
      <c r="JQ116" s="23"/>
      <c r="JR116" s="23"/>
      <c r="JS116" s="115"/>
      <c r="JT116" s="23"/>
      <c r="JU116" s="23"/>
      <c r="JV116" s="115"/>
      <c r="JW116" s="23"/>
      <c r="JX116" s="23"/>
      <c r="JY116" s="115"/>
      <c r="JZ116" s="23"/>
      <c r="KA116" s="27"/>
      <c r="KB116" s="115"/>
      <c r="KC116" s="23">
        <v>115400</v>
      </c>
      <c r="KD116" s="23">
        <v>76906.8</v>
      </c>
      <c r="KE116" s="115"/>
      <c r="KF116" s="23"/>
      <c r="KG116" s="23"/>
      <c r="KH116" s="115"/>
      <c r="KI116" s="29">
        <f t="shared" si="38"/>
        <v>0</v>
      </c>
      <c r="KJ116" s="29">
        <f t="shared" si="39"/>
        <v>0</v>
      </c>
      <c r="KK116" s="27"/>
      <c r="KL116" s="27"/>
      <c r="KM116" s="121"/>
      <c r="KN116" s="27"/>
      <c r="KO116" s="27"/>
      <c r="KP116" s="115"/>
      <c r="KQ116" s="28"/>
      <c r="KR116" s="28"/>
      <c r="KS116" s="118"/>
      <c r="KT116" s="27"/>
      <c r="KU116" s="27"/>
      <c r="KV116" s="121"/>
      <c r="KW116" s="26"/>
      <c r="KX116" s="26"/>
      <c r="KY116" s="121"/>
      <c r="KZ116" s="24"/>
      <c r="LA116" s="24"/>
      <c r="LB116" s="121"/>
      <c r="LC116" s="24"/>
      <c r="LD116" s="24"/>
      <c r="LE116" s="121"/>
      <c r="LF116" s="23"/>
      <c r="LG116" s="27"/>
      <c r="LH116" s="118"/>
      <c r="LI116" s="23"/>
      <c r="LJ116" s="27"/>
      <c r="LK116" s="121"/>
      <c r="LL116" s="25"/>
      <c r="LM116" s="25"/>
      <c r="LN116" s="121"/>
      <c r="LO116" s="27"/>
      <c r="LP116" s="27"/>
      <c r="LQ116" s="121"/>
      <c r="LR116" s="24"/>
      <c r="LS116" s="24"/>
      <c r="LT116" s="121"/>
      <c r="LU116" s="27"/>
      <c r="LV116" s="27"/>
      <c r="LW116" s="121"/>
      <c r="LX116" s="23"/>
      <c r="LY116" s="23"/>
      <c r="LZ116" s="130"/>
      <c r="MA116" s="9"/>
      <c r="MB116" s="9"/>
      <c r="MC116" s="9"/>
      <c r="MD116" s="7"/>
      <c r="ME116" s="7"/>
      <c r="MF116" s="9"/>
      <c r="MG116" s="9"/>
      <c r="MH116" s="9"/>
      <c r="MI116" s="9"/>
      <c r="MJ116" s="9"/>
      <c r="MK116" s="9"/>
      <c r="ML116" s="9"/>
      <c r="MM116" s="9"/>
      <c r="MN116" s="7"/>
      <c r="MO116" s="9"/>
      <c r="MP116" s="9"/>
      <c r="MQ116" s="9"/>
      <c r="MR116" s="7"/>
      <c r="MS116" s="9"/>
      <c r="MT116" s="7"/>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3"/>
      <c r="PY116" s="3"/>
      <c r="PZ116" s="3"/>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row>
    <row r="117" spans="1:743" x14ac:dyDescent="0.25">
      <c r="A117" s="46" t="s">
        <v>36</v>
      </c>
      <c r="B117" s="29">
        <f t="shared" si="30"/>
        <v>5510728.6899999995</v>
      </c>
      <c r="C117" s="29">
        <f t="shared" si="31"/>
        <v>4179214.6399999997</v>
      </c>
      <c r="D117" s="21">
        <f t="shared" si="32"/>
        <v>4035445.23</v>
      </c>
      <c r="E117" s="21">
        <f t="shared" si="33"/>
        <v>3026587.23</v>
      </c>
      <c r="F117" s="23">
        <v>3804100</v>
      </c>
      <c r="G117" s="40">
        <v>2853076</v>
      </c>
      <c r="H117" s="118"/>
      <c r="I117" s="23">
        <v>231345.23</v>
      </c>
      <c r="J117" s="49">
        <v>173511.23</v>
      </c>
      <c r="K117" s="118"/>
      <c r="L117" s="49"/>
      <c r="M117" s="49"/>
      <c r="N117" s="147"/>
      <c r="O117" s="29">
        <f t="shared" si="34"/>
        <v>1359883.46</v>
      </c>
      <c r="P117" s="29">
        <f t="shared" si="35"/>
        <v>1080443.6299999999</v>
      </c>
      <c r="Q117" s="23"/>
      <c r="R117" s="23"/>
      <c r="S117" s="118"/>
      <c r="T117" s="23"/>
      <c r="U117" s="23"/>
      <c r="V117" s="118"/>
      <c r="W117" s="23"/>
      <c r="X117" s="23"/>
      <c r="Y117" s="118"/>
      <c r="Z117" s="23"/>
      <c r="AA117" s="23"/>
      <c r="AB117" s="118"/>
      <c r="AC117" s="28"/>
      <c r="AD117" s="28"/>
      <c r="AE117" s="121"/>
      <c r="AF117" s="23"/>
      <c r="AG117" s="23"/>
      <c r="AH117" s="118"/>
      <c r="AI117" s="23"/>
      <c r="AJ117" s="23"/>
      <c r="AK117" s="118"/>
      <c r="AL117" s="23"/>
      <c r="AM117" s="23"/>
      <c r="AN117" s="118"/>
      <c r="AO117" s="23"/>
      <c r="AP117" s="27"/>
      <c r="AQ117" s="118"/>
      <c r="AR117" s="28"/>
      <c r="AS117" s="28"/>
      <c r="AT117" s="118"/>
      <c r="AU117" s="28"/>
      <c r="AV117" s="28"/>
      <c r="AW117" s="118"/>
      <c r="AX117" s="28"/>
      <c r="AY117" s="28"/>
      <c r="AZ117" s="118"/>
      <c r="BA117" s="23"/>
      <c r="BB117" s="23"/>
      <c r="BC117" s="118"/>
      <c r="BD117" s="23"/>
      <c r="BE117" s="23"/>
      <c r="BF117" s="118"/>
      <c r="BG117" s="23"/>
      <c r="BH117" s="23"/>
      <c r="BI117" s="118"/>
      <c r="BJ117" s="38"/>
      <c r="BK117" s="23"/>
      <c r="BL117" s="118"/>
      <c r="BM117" s="23"/>
      <c r="BN117" s="27"/>
      <c r="BO117" s="118"/>
      <c r="BP117" s="23"/>
      <c r="BQ117" s="27"/>
      <c r="BR117" s="118"/>
      <c r="BS117" s="23"/>
      <c r="BT117" s="27"/>
      <c r="BU117" s="118"/>
      <c r="BV117" s="23"/>
      <c r="BW117" s="23"/>
      <c r="BX117" s="118"/>
      <c r="BY117" s="23"/>
      <c r="BZ117" s="27"/>
      <c r="CA117" s="118"/>
      <c r="CB117" s="31"/>
      <c r="CC117" s="31"/>
      <c r="CD117" s="118"/>
      <c r="CE117" s="23"/>
      <c r="CF117" s="23"/>
      <c r="CG117" s="118"/>
      <c r="CH117" s="28"/>
      <c r="CI117" s="28"/>
      <c r="CJ117" s="118"/>
      <c r="CK117" s="23"/>
      <c r="CL117" s="27"/>
      <c r="CM117" s="118"/>
      <c r="CN117" s="23"/>
      <c r="CO117" s="27"/>
      <c r="CP117" s="118"/>
      <c r="CQ117" s="28"/>
      <c r="CR117" s="28"/>
      <c r="CS117" s="118"/>
      <c r="CT117" s="28"/>
      <c r="CU117" s="28"/>
      <c r="CV117" s="118"/>
      <c r="CW117" s="23"/>
      <c r="CX117" s="27"/>
      <c r="CY117" s="118"/>
      <c r="CZ117" s="28"/>
      <c r="DA117" s="28"/>
      <c r="DB117" s="118"/>
      <c r="DC117" s="23">
        <f>198900+398492.46</f>
        <v>597392.46</v>
      </c>
      <c r="DD117" s="23">
        <v>396077.63</v>
      </c>
      <c r="DE117" s="118"/>
      <c r="DF117" s="23"/>
      <c r="DG117" s="23"/>
      <c r="DH117" s="118"/>
      <c r="DI117" s="23"/>
      <c r="DJ117" s="27"/>
      <c r="DK117" s="118"/>
      <c r="DL117" s="27"/>
      <c r="DM117" s="27"/>
      <c r="DN117" s="140"/>
      <c r="DO117" s="27"/>
      <c r="DP117" s="27"/>
      <c r="DQ117" s="132"/>
      <c r="DR117" s="23"/>
      <c r="DS117" s="23"/>
      <c r="DT117" s="118"/>
      <c r="DU117" s="23"/>
      <c r="DV117" s="27"/>
      <c r="DW117" s="118"/>
      <c r="DX117" s="23"/>
      <c r="DY117" s="27"/>
      <c r="DZ117" s="118"/>
      <c r="EA117" s="23"/>
      <c r="EB117" s="23"/>
      <c r="EC117" s="115"/>
      <c r="ED117" s="23"/>
      <c r="EE117" s="23"/>
      <c r="EF117" s="118"/>
      <c r="EG117" s="23"/>
      <c r="EH117" s="23"/>
      <c r="EI117" s="118"/>
      <c r="EJ117" s="23"/>
      <c r="EK117" s="27"/>
      <c r="EL117" s="118"/>
      <c r="EM117" s="27"/>
      <c r="EN117" s="27"/>
      <c r="EO117" s="118"/>
      <c r="EP117" s="23"/>
      <c r="EQ117" s="27"/>
      <c r="ER117" s="115"/>
      <c r="ES117" s="28"/>
      <c r="ET117" s="28"/>
      <c r="EU117" s="118"/>
      <c r="EV117" s="27"/>
      <c r="EW117" s="27"/>
      <c r="EX117" s="118"/>
      <c r="EY117" s="23"/>
      <c r="EZ117" s="23"/>
      <c r="FA117" s="118"/>
      <c r="FB117" s="23">
        <v>312491</v>
      </c>
      <c r="FC117" s="27">
        <v>234366</v>
      </c>
      <c r="FD117" s="118"/>
      <c r="FE117" s="23"/>
      <c r="FF117" s="23"/>
      <c r="FG117" s="115"/>
      <c r="FH117" s="23"/>
      <c r="FI117" s="23"/>
      <c r="FJ117" s="118"/>
      <c r="FK117" s="23"/>
      <c r="FL117" s="23"/>
      <c r="FM117" s="115"/>
      <c r="FN117" s="31"/>
      <c r="FO117" s="31"/>
      <c r="FP117" s="118"/>
      <c r="FQ117" s="23"/>
      <c r="FR117" s="23"/>
      <c r="FS117" s="115"/>
      <c r="FT117" s="23"/>
      <c r="FU117" s="23"/>
      <c r="FV117" s="115"/>
      <c r="FW117" s="23">
        <v>150000</v>
      </c>
      <c r="FX117" s="23">
        <v>150000</v>
      </c>
      <c r="FY117" s="115"/>
      <c r="FZ117" s="27">
        <v>300000</v>
      </c>
      <c r="GA117" s="27">
        <v>300000</v>
      </c>
      <c r="GB117" s="115"/>
      <c r="GC117" s="31"/>
      <c r="GD117" s="31"/>
      <c r="GE117" s="118"/>
      <c r="GF117" s="35"/>
      <c r="GG117" s="34"/>
      <c r="GH117" s="115"/>
      <c r="GI117" s="23"/>
      <c r="GJ117" s="23"/>
      <c r="GK117" s="115"/>
      <c r="GL117" s="31"/>
      <c r="GM117" s="31"/>
      <c r="GN117" s="118"/>
      <c r="GO117" s="23"/>
      <c r="GP117" s="23"/>
      <c r="GQ117" s="115"/>
      <c r="GR117" s="23"/>
      <c r="GS117" s="27"/>
      <c r="GT117" s="115"/>
      <c r="GU117" s="23"/>
      <c r="GV117" s="23"/>
      <c r="GW117" s="118"/>
      <c r="GX117" s="31"/>
      <c r="GY117" s="31"/>
      <c r="GZ117" s="118"/>
      <c r="HA117" s="23"/>
      <c r="HB117" s="27"/>
      <c r="HC117" s="137"/>
      <c r="HD117" s="33"/>
      <c r="HE117" s="33"/>
      <c r="HF117" s="121"/>
      <c r="HG117" s="32"/>
      <c r="HH117" s="32"/>
      <c r="HI117" s="118"/>
      <c r="HJ117" s="28"/>
      <c r="HK117" s="28"/>
      <c r="HL117" s="118"/>
      <c r="HM117" s="23"/>
      <c r="HN117" s="23"/>
      <c r="HO117" s="118"/>
      <c r="HP117" s="23"/>
      <c r="HQ117" s="23"/>
      <c r="HR117" s="115"/>
      <c r="HS117" s="23"/>
      <c r="HT117" s="23"/>
      <c r="HU117" s="118"/>
      <c r="HV117" s="31"/>
      <c r="HW117" s="31"/>
      <c r="HX117" s="118"/>
      <c r="HY117" s="31"/>
      <c r="HZ117" s="31"/>
      <c r="IA117" s="118"/>
      <c r="IB117" s="23"/>
      <c r="IC117" s="27"/>
      <c r="ID117" s="132"/>
      <c r="IE117" s="23"/>
      <c r="IF117" s="27"/>
      <c r="IG117" s="134"/>
      <c r="IH117" s="23"/>
      <c r="II117" s="23"/>
      <c r="IJ117" s="132"/>
      <c r="IK117" s="30">
        <f t="shared" si="36"/>
        <v>115400</v>
      </c>
      <c r="IL117" s="30">
        <f t="shared" si="37"/>
        <v>72183.78</v>
      </c>
      <c r="IM117" s="23"/>
      <c r="IN117" s="23"/>
      <c r="IO117" s="115"/>
      <c r="IP117" s="23"/>
      <c r="IQ117" s="27"/>
      <c r="IR117" s="115"/>
      <c r="IS117" s="23"/>
      <c r="IT117" s="27"/>
      <c r="IU117" s="115"/>
      <c r="IV117" s="23"/>
      <c r="IW117" s="23"/>
      <c r="IX117" s="115"/>
      <c r="IY117" s="23"/>
      <c r="IZ117" s="23"/>
      <c r="JA117" s="115"/>
      <c r="JB117" s="23"/>
      <c r="JC117" s="23"/>
      <c r="JD117" s="115"/>
      <c r="JE117" s="23"/>
      <c r="JF117" s="23"/>
      <c r="JG117" s="115"/>
      <c r="JH117" s="23"/>
      <c r="JI117" s="27"/>
      <c r="JJ117" s="115"/>
      <c r="JK117" s="23"/>
      <c r="JL117" s="23"/>
      <c r="JM117" s="115"/>
      <c r="JN117" s="23"/>
      <c r="JO117" s="23"/>
      <c r="JP117" s="115"/>
      <c r="JQ117" s="23"/>
      <c r="JR117" s="23"/>
      <c r="JS117" s="115"/>
      <c r="JT117" s="23"/>
      <c r="JU117" s="23"/>
      <c r="JV117" s="115"/>
      <c r="JW117" s="23"/>
      <c r="JX117" s="23"/>
      <c r="JY117" s="115"/>
      <c r="JZ117" s="23"/>
      <c r="KA117" s="27"/>
      <c r="KB117" s="115"/>
      <c r="KC117" s="23">
        <v>115400</v>
      </c>
      <c r="KD117" s="23">
        <v>72183.78</v>
      </c>
      <c r="KE117" s="115"/>
      <c r="KF117" s="23"/>
      <c r="KG117" s="23"/>
      <c r="KH117" s="115"/>
      <c r="KI117" s="29">
        <f t="shared" si="38"/>
        <v>0</v>
      </c>
      <c r="KJ117" s="29">
        <f t="shared" si="39"/>
        <v>0</v>
      </c>
      <c r="KK117" s="27"/>
      <c r="KL117" s="27"/>
      <c r="KM117" s="121"/>
      <c r="KN117" s="27"/>
      <c r="KO117" s="27"/>
      <c r="KP117" s="115"/>
      <c r="KQ117" s="28"/>
      <c r="KR117" s="28"/>
      <c r="KS117" s="118"/>
      <c r="KT117" s="27"/>
      <c r="KU117" s="27"/>
      <c r="KV117" s="121"/>
      <c r="KW117" s="26"/>
      <c r="KX117" s="26"/>
      <c r="KY117" s="121"/>
      <c r="KZ117" s="24"/>
      <c r="LA117" s="24"/>
      <c r="LB117" s="121"/>
      <c r="LC117" s="24"/>
      <c r="LD117" s="24"/>
      <c r="LE117" s="121"/>
      <c r="LF117" s="23"/>
      <c r="LG117" s="27"/>
      <c r="LH117" s="118"/>
      <c r="LI117" s="23"/>
      <c r="LJ117" s="27"/>
      <c r="LK117" s="121"/>
      <c r="LL117" s="25"/>
      <c r="LM117" s="25"/>
      <c r="LN117" s="121"/>
      <c r="LO117" s="27"/>
      <c r="LP117" s="27"/>
      <c r="LQ117" s="121"/>
      <c r="LR117" s="24"/>
      <c r="LS117" s="24"/>
      <c r="LT117" s="121"/>
      <c r="LU117" s="27"/>
      <c r="LV117" s="27"/>
      <c r="LW117" s="121"/>
      <c r="LX117" s="23"/>
      <c r="LY117" s="23"/>
      <c r="LZ117" s="130"/>
      <c r="MA117" s="9"/>
      <c r="MB117" s="9"/>
      <c r="MC117" s="9"/>
      <c r="MD117" s="7"/>
      <c r="ME117" s="7"/>
      <c r="MF117" s="9"/>
      <c r="MG117" s="9"/>
      <c r="MH117" s="9"/>
      <c r="MI117" s="9"/>
      <c r="MJ117" s="9"/>
      <c r="MK117" s="9"/>
      <c r="ML117" s="9"/>
      <c r="MM117" s="9"/>
      <c r="MN117" s="7"/>
      <c r="MO117" s="9"/>
      <c r="MP117" s="9"/>
      <c r="MQ117" s="9"/>
      <c r="MR117" s="7"/>
      <c r="MS117" s="9"/>
      <c r="MT117" s="7"/>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3"/>
      <c r="PY117" s="3"/>
      <c r="PZ117" s="3"/>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row>
    <row r="118" spans="1:743" x14ac:dyDescent="0.25">
      <c r="A118" s="45" t="s">
        <v>35</v>
      </c>
      <c r="B118" s="29">
        <f t="shared" si="30"/>
        <v>245747260.63</v>
      </c>
      <c r="C118" s="29">
        <f t="shared" si="31"/>
        <v>177353078.86999997</v>
      </c>
      <c r="D118" s="21">
        <f t="shared" si="32"/>
        <v>116105960.09</v>
      </c>
      <c r="E118" s="21">
        <f t="shared" si="33"/>
        <v>88076654.090000004</v>
      </c>
      <c r="F118" s="23">
        <v>101505100</v>
      </c>
      <c r="G118" s="40">
        <v>76128826</v>
      </c>
      <c r="H118" s="118"/>
      <c r="I118" s="23">
        <f>3988729
+10612131.09</f>
        <v>14600860.09</v>
      </c>
      <c r="J118" s="39">
        <v>11947828.09</v>
      </c>
      <c r="K118" s="118"/>
      <c r="L118" s="39"/>
      <c r="M118" s="39"/>
      <c r="N118" s="147"/>
      <c r="O118" s="29">
        <f t="shared" si="34"/>
        <v>31833387.029999997</v>
      </c>
      <c r="P118" s="29">
        <f t="shared" si="35"/>
        <v>18044331.940000001</v>
      </c>
      <c r="Q118" s="23"/>
      <c r="R118" s="23"/>
      <c r="S118" s="118"/>
      <c r="T118" s="23"/>
      <c r="U118" s="23"/>
      <c r="V118" s="118"/>
      <c r="W118" s="23"/>
      <c r="X118" s="23"/>
      <c r="Y118" s="118"/>
      <c r="Z118" s="23"/>
      <c r="AA118" s="23"/>
      <c r="AB118" s="118"/>
      <c r="AC118" s="28"/>
      <c r="AD118" s="28"/>
      <c r="AE118" s="121"/>
      <c r="AF118" s="23">
        <v>402398.99</v>
      </c>
      <c r="AG118" s="23">
        <v>301799.25</v>
      </c>
      <c r="AH118" s="118"/>
      <c r="AI118" s="23">
        <v>508487</v>
      </c>
      <c r="AJ118" s="23">
        <v>381487</v>
      </c>
      <c r="AK118" s="118"/>
      <c r="AL118" s="23">
        <v>182137.36</v>
      </c>
      <c r="AM118" s="23">
        <v>136603.01999999999</v>
      </c>
      <c r="AN118" s="118"/>
      <c r="AO118" s="23"/>
      <c r="AP118" s="27"/>
      <c r="AQ118" s="118"/>
      <c r="AR118" s="28"/>
      <c r="AS118" s="28"/>
      <c r="AT118" s="118"/>
      <c r="AU118" s="28"/>
      <c r="AV118" s="28"/>
      <c r="AW118" s="118"/>
      <c r="AX118" s="28"/>
      <c r="AY118" s="28"/>
      <c r="AZ118" s="118"/>
      <c r="BA118" s="44">
        <v>3997730.94</v>
      </c>
      <c r="BB118" s="23">
        <v>3183552.07</v>
      </c>
      <c r="BC118" s="118"/>
      <c r="BD118" s="23">
        <v>4304324.5999999996</v>
      </c>
      <c r="BE118" s="23">
        <v>2012229.84</v>
      </c>
      <c r="BF118" s="118"/>
      <c r="BG118" s="23">
        <v>311850</v>
      </c>
      <c r="BH118" s="23">
        <v>311850</v>
      </c>
      <c r="BI118" s="118"/>
      <c r="BJ118" s="38"/>
      <c r="BK118" s="23"/>
      <c r="BL118" s="118"/>
      <c r="BM118" s="23"/>
      <c r="BN118" s="27"/>
      <c r="BO118" s="118"/>
      <c r="BP118" s="23"/>
      <c r="BQ118" s="27"/>
      <c r="BR118" s="118"/>
      <c r="BS118" s="23"/>
      <c r="BT118" s="27"/>
      <c r="BU118" s="118"/>
      <c r="BV118" s="23"/>
      <c r="BW118" s="23"/>
      <c r="BX118" s="118"/>
      <c r="BY118" s="23">
        <v>9402266.2100000009</v>
      </c>
      <c r="BZ118" s="27">
        <v>9146760.6300000008</v>
      </c>
      <c r="CA118" s="118"/>
      <c r="CB118" s="31"/>
      <c r="CC118" s="31"/>
      <c r="CD118" s="118"/>
      <c r="CE118" s="23"/>
      <c r="CF118" s="23"/>
      <c r="CG118" s="118"/>
      <c r="CH118" s="28"/>
      <c r="CI118" s="28"/>
      <c r="CJ118" s="118"/>
      <c r="CK118" s="23">
        <v>87215.039999999994</v>
      </c>
      <c r="CL118" s="27">
        <v>0</v>
      </c>
      <c r="CM118" s="118"/>
      <c r="CN118" s="23"/>
      <c r="CO118" s="27"/>
      <c r="CP118" s="118"/>
      <c r="CQ118" s="28"/>
      <c r="CR118" s="28"/>
      <c r="CS118" s="118"/>
      <c r="CT118" s="28"/>
      <c r="CU118" s="28"/>
      <c r="CV118" s="118"/>
      <c r="CW118" s="23"/>
      <c r="CX118" s="27"/>
      <c r="CY118" s="118"/>
      <c r="CZ118" s="28"/>
      <c r="DA118" s="28"/>
      <c r="DB118" s="118"/>
      <c r="DC118" s="23"/>
      <c r="DD118" s="23"/>
      <c r="DE118" s="118"/>
      <c r="DF118" s="23"/>
      <c r="DG118" s="23"/>
      <c r="DH118" s="118"/>
      <c r="DI118" s="23"/>
      <c r="DJ118" s="27"/>
      <c r="DK118" s="118"/>
      <c r="DL118" s="27"/>
      <c r="DM118" s="27"/>
      <c r="DN118" s="140"/>
      <c r="DO118" s="44">
        <f>760864.5+928620</f>
        <v>1689484.5</v>
      </c>
      <c r="DP118" s="27">
        <v>0</v>
      </c>
      <c r="DQ118" s="132"/>
      <c r="DR118" s="23"/>
      <c r="DS118" s="23"/>
      <c r="DT118" s="118"/>
      <c r="DU118" s="23">
        <v>7732300.5099999998</v>
      </c>
      <c r="DV118" s="27">
        <v>0</v>
      </c>
      <c r="DW118" s="118"/>
      <c r="DX118" s="23"/>
      <c r="DY118" s="27"/>
      <c r="DZ118" s="118"/>
      <c r="EA118" s="23"/>
      <c r="EB118" s="23"/>
      <c r="EC118" s="115"/>
      <c r="ED118" s="23"/>
      <c r="EE118" s="23"/>
      <c r="EF118" s="118"/>
      <c r="EG118" s="23"/>
      <c r="EH118" s="23"/>
      <c r="EI118" s="118"/>
      <c r="EJ118" s="23"/>
      <c r="EK118" s="27"/>
      <c r="EL118" s="118"/>
      <c r="EM118" s="27">
        <v>107526.88</v>
      </c>
      <c r="EN118" s="27">
        <v>107526.88</v>
      </c>
      <c r="EO118" s="118"/>
      <c r="EP118" s="23"/>
      <c r="EQ118" s="27"/>
      <c r="ER118" s="115"/>
      <c r="ES118" s="28"/>
      <c r="ET118" s="28"/>
      <c r="EU118" s="118"/>
      <c r="EV118" s="27">
        <v>27098</v>
      </c>
      <c r="EW118" s="27">
        <v>27098</v>
      </c>
      <c r="EX118" s="118"/>
      <c r="EY118" s="23"/>
      <c r="EZ118" s="23"/>
      <c r="FA118" s="118"/>
      <c r="FB118" s="23">
        <v>2580567</v>
      </c>
      <c r="FC118" s="27">
        <v>1935425.25</v>
      </c>
      <c r="FD118" s="118"/>
      <c r="FE118" s="23"/>
      <c r="FF118" s="23"/>
      <c r="FG118" s="115"/>
      <c r="FH118" s="23"/>
      <c r="FI118" s="23"/>
      <c r="FJ118" s="118"/>
      <c r="FK118" s="23"/>
      <c r="FL118" s="23"/>
      <c r="FM118" s="115"/>
      <c r="FN118" s="31"/>
      <c r="FO118" s="31"/>
      <c r="FP118" s="118"/>
      <c r="FQ118" s="23">
        <v>500000</v>
      </c>
      <c r="FR118" s="23">
        <f>250000+250000</f>
        <v>500000</v>
      </c>
      <c r="FS118" s="115"/>
      <c r="FT118" s="23"/>
      <c r="FU118" s="23"/>
      <c r="FV118" s="115"/>
      <c r="FW118" s="23"/>
      <c r="FX118" s="23"/>
      <c r="FY118" s="115"/>
      <c r="FZ118" s="27"/>
      <c r="GA118" s="27"/>
      <c r="GB118" s="115"/>
      <c r="GC118" s="31"/>
      <c r="GD118" s="31"/>
      <c r="GE118" s="118"/>
      <c r="GF118" s="35"/>
      <c r="GG118" s="34"/>
      <c r="GH118" s="115"/>
      <c r="GI118" s="23"/>
      <c r="GJ118" s="23"/>
      <c r="GK118" s="115"/>
      <c r="GL118" s="31"/>
      <c r="GM118" s="31"/>
      <c r="GN118" s="118"/>
      <c r="GO118" s="23"/>
      <c r="GP118" s="23"/>
      <c r="GQ118" s="115"/>
      <c r="GR118" s="23"/>
      <c r="GS118" s="27"/>
      <c r="GT118" s="115"/>
      <c r="GU118" s="23"/>
      <c r="GV118" s="23"/>
      <c r="GW118" s="118"/>
      <c r="GX118" s="31"/>
      <c r="GY118" s="31"/>
      <c r="GZ118" s="118"/>
      <c r="HA118" s="23"/>
      <c r="HB118" s="27"/>
      <c r="HC118" s="137"/>
      <c r="HD118" s="33"/>
      <c r="HE118" s="33"/>
      <c r="HF118" s="121"/>
      <c r="HG118" s="32"/>
      <c r="HH118" s="32"/>
      <c r="HI118" s="118"/>
      <c r="HJ118" s="28"/>
      <c r="HK118" s="28"/>
      <c r="HL118" s="118"/>
      <c r="HM118" s="23"/>
      <c r="HN118" s="23"/>
      <c r="HO118" s="118"/>
      <c r="HP118" s="23"/>
      <c r="HQ118" s="23"/>
      <c r="HR118" s="115"/>
      <c r="HS118" s="23"/>
      <c r="HT118" s="23"/>
      <c r="HU118" s="118"/>
      <c r="HV118" s="31"/>
      <c r="HW118" s="31"/>
      <c r="HX118" s="118"/>
      <c r="HY118" s="31"/>
      <c r="HZ118" s="31"/>
      <c r="IA118" s="118"/>
      <c r="IB118" s="23"/>
      <c r="IC118" s="27"/>
      <c r="ID118" s="132"/>
      <c r="IE118" s="23"/>
      <c r="IF118" s="27"/>
      <c r="IG118" s="134"/>
      <c r="IH118" s="23"/>
      <c r="II118" s="23"/>
      <c r="IJ118" s="132"/>
      <c r="IK118" s="30">
        <f t="shared" si="36"/>
        <v>89177802.060000002</v>
      </c>
      <c r="IL118" s="30">
        <f t="shared" si="37"/>
        <v>64302557.179999992</v>
      </c>
      <c r="IM118" s="23">
        <v>74597567.5</v>
      </c>
      <c r="IN118" s="23">
        <v>53818269.939999998</v>
      </c>
      <c r="IO118" s="115"/>
      <c r="IP118" s="23"/>
      <c r="IQ118" s="27"/>
      <c r="IR118" s="115"/>
      <c r="IS118" s="42">
        <v>10293483</v>
      </c>
      <c r="IT118" s="27">
        <v>7644211</v>
      </c>
      <c r="IU118" s="115"/>
      <c r="IV118" s="23"/>
      <c r="IW118" s="23"/>
      <c r="IX118" s="115"/>
      <c r="IY118" s="47">
        <v>581644.80000000005</v>
      </c>
      <c r="IZ118" s="23">
        <v>210701.05</v>
      </c>
      <c r="JA118" s="115"/>
      <c r="JB118" s="23">
        <v>128673</v>
      </c>
      <c r="JC118" s="23">
        <v>96504.75</v>
      </c>
      <c r="JD118" s="115"/>
      <c r="JE118" s="23">
        <v>54072</v>
      </c>
      <c r="JF118" s="23">
        <v>40554</v>
      </c>
      <c r="JG118" s="115"/>
      <c r="JH118" s="23">
        <v>497502.64</v>
      </c>
      <c r="JI118" s="27">
        <v>240373.96</v>
      </c>
      <c r="JJ118" s="115"/>
      <c r="JK118" s="23">
        <v>1869337.14</v>
      </c>
      <c r="JL118" s="23">
        <v>1823252.48</v>
      </c>
      <c r="JM118" s="115"/>
      <c r="JN118" s="23">
        <v>28350</v>
      </c>
      <c r="JO118" s="51">
        <v>28350</v>
      </c>
      <c r="JP118" s="115"/>
      <c r="JQ118" s="23">
        <v>6170.4</v>
      </c>
      <c r="JR118" s="23">
        <v>0</v>
      </c>
      <c r="JS118" s="115"/>
      <c r="JT118" s="23">
        <v>506747.46</v>
      </c>
      <c r="JU118" s="23">
        <v>380340</v>
      </c>
      <c r="JV118" s="115"/>
      <c r="JW118" s="23">
        <v>385890.78</v>
      </c>
      <c r="JX118" s="23">
        <v>0</v>
      </c>
      <c r="JY118" s="115"/>
      <c r="JZ118" s="23">
        <v>228137</v>
      </c>
      <c r="KA118" s="27">
        <v>20000</v>
      </c>
      <c r="KB118" s="115"/>
      <c r="KC118" s="23"/>
      <c r="KD118" s="23"/>
      <c r="KE118" s="115"/>
      <c r="KF118" s="23">
        <v>226.34</v>
      </c>
      <c r="KG118" s="23">
        <v>0</v>
      </c>
      <c r="KH118" s="115"/>
      <c r="KI118" s="29">
        <f t="shared" si="38"/>
        <v>8630111.4500000011</v>
      </c>
      <c r="KJ118" s="29">
        <f t="shared" si="39"/>
        <v>6929535.6600000001</v>
      </c>
      <c r="KK118" s="27">
        <v>284711.24</v>
      </c>
      <c r="KL118" s="27">
        <v>53332.29</v>
      </c>
      <c r="KM118" s="121"/>
      <c r="KN118" s="27">
        <v>4140360</v>
      </c>
      <c r="KO118" s="27">
        <v>3083926.41</v>
      </c>
      <c r="KP118" s="115"/>
      <c r="KQ118" s="28">
        <v>384579.53</v>
      </c>
      <c r="KR118" s="28">
        <v>48257.2</v>
      </c>
      <c r="KS118" s="118"/>
      <c r="KT118" s="27"/>
      <c r="KU118" s="27"/>
      <c r="KV118" s="121"/>
      <c r="KW118" s="26"/>
      <c r="KX118" s="26"/>
      <c r="KY118" s="121"/>
      <c r="KZ118" s="24"/>
      <c r="LA118" s="24"/>
      <c r="LB118" s="121"/>
      <c r="LC118" s="24"/>
      <c r="LD118" s="24"/>
      <c r="LE118" s="121"/>
      <c r="LF118" s="23"/>
      <c r="LG118" s="27"/>
      <c r="LH118" s="118"/>
      <c r="LI118" s="23">
        <v>3820460.68</v>
      </c>
      <c r="LJ118" s="27">
        <v>3744019.76</v>
      </c>
      <c r="LK118" s="121"/>
      <c r="LL118" s="25"/>
      <c r="LM118" s="25"/>
      <c r="LN118" s="121"/>
      <c r="LO118" s="27"/>
      <c r="LP118" s="27"/>
      <c r="LQ118" s="121"/>
      <c r="LR118" s="24"/>
      <c r="LS118" s="24"/>
      <c r="LT118" s="121"/>
      <c r="LU118" s="27"/>
      <c r="LV118" s="27"/>
      <c r="LW118" s="121"/>
      <c r="LX118" s="23"/>
      <c r="LY118" s="23"/>
      <c r="LZ118" s="130"/>
      <c r="MA118" s="9"/>
      <c r="MB118" s="9"/>
      <c r="MC118" s="9"/>
      <c r="MD118" s="7"/>
      <c r="ME118" s="7"/>
      <c r="MF118" s="9"/>
      <c r="MG118" s="9"/>
      <c r="MH118" s="9"/>
      <c r="MI118" s="9"/>
      <c r="MJ118" s="9"/>
      <c r="MK118" s="9"/>
      <c r="ML118" s="9"/>
      <c r="MM118" s="9"/>
      <c r="MN118" s="7"/>
      <c r="MO118" s="9"/>
      <c r="MP118" s="9"/>
      <c r="MQ118" s="9"/>
      <c r="MR118" s="7"/>
      <c r="MS118" s="9"/>
      <c r="MT118" s="7"/>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3"/>
      <c r="PY118" s="3"/>
      <c r="PZ118" s="3"/>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row>
    <row r="119" spans="1:743" x14ac:dyDescent="0.25">
      <c r="A119" s="46" t="s">
        <v>34</v>
      </c>
      <c r="B119" s="29">
        <f t="shared" si="30"/>
        <v>18504389.09</v>
      </c>
      <c r="C119" s="29">
        <f t="shared" si="31"/>
        <v>15068722.57</v>
      </c>
      <c r="D119" s="21">
        <f t="shared" si="32"/>
        <v>11877272.07</v>
      </c>
      <c r="E119" s="21">
        <f t="shared" si="33"/>
        <v>8907956.0700000003</v>
      </c>
      <c r="F119" s="23">
        <v>10462300</v>
      </c>
      <c r="G119" s="40">
        <v>7846726</v>
      </c>
      <c r="H119" s="118"/>
      <c r="I119" s="23">
        <v>1414972.07</v>
      </c>
      <c r="J119" s="49">
        <v>1061230.07</v>
      </c>
      <c r="K119" s="118"/>
      <c r="L119" s="49"/>
      <c r="M119" s="49"/>
      <c r="N119" s="147"/>
      <c r="O119" s="29">
        <f t="shared" si="34"/>
        <v>6338517.0200000005</v>
      </c>
      <c r="P119" s="29">
        <f t="shared" si="35"/>
        <v>5951595.0099999998</v>
      </c>
      <c r="Q119" s="23"/>
      <c r="R119" s="23"/>
      <c r="S119" s="118"/>
      <c r="T119" s="23"/>
      <c r="U119" s="23"/>
      <c r="V119" s="118"/>
      <c r="W119" s="23"/>
      <c r="X119" s="23"/>
      <c r="Y119" s="118"/>
      <c r="Z119" s="23"/>
      <c r="AA119" s="23"/>
      <c r="AB119" s="118"/>
      <c r="AC119" s="28"/>
      <c r="AD119" s="28"/>
      <c r="AE119" s="121"/>
      <c r="AF119" s="23"/>
      <c r="AG119" s="23"/>
      <c r="AH119" s="118"/>
      <c r="AI119" s="23"/>
      <c r="AJ119" s="23"/>
      <c r="AK119" s="118"/>
      <c r="AL119" s="23"/>
      <c r="AM119" s="23"/>
      <c r="AN119" s="118"/>
      <c r="AO119" s="23"/>
      <c r="AP119" s="27"/>
      <c r="AQ119" s="118"/>
      <c r="AR119" s="28"/>
      <c r="AS119" s="28"/>
      <c r="AT119" s="118"/>
      <c r="AU119" s="28"/>
      <c r="AV119" s="28"/>
      <c r="AW119" s="118"/>
      <c r="AX119" s="28"/>
      <c r="AY119" s="28"/>
      <c r="AZ119" s="118"/>
      <c r="BA119" s="23"/>
      <c r="BB119" s="23"/>
      <c r="BC119" s="118"/>
      <c r="BD119" s="23"/>
      <c r="BE119" s="23"/>
      <c r="BF119" s="118"/>
      <c r="BG119" s="23"/>
      <c r="BH119" s="23"/>
      <c r="BI119" s="118"/>
      <c r="BJ119" s="38"/>
      <c r="BK119" s="23"/>
      <c r="BL119" s="118"/>
      <c r="BM119" s="23"/>
      <c r="BN119" s="27"/>
      <c r="BO119" s="118"/>
      <c r="BP119" s="23"/>
      <c r="BQ119" s="27"/>
      <c r="BR119" s="118"/>
      <c r="BS119" s="23"/>
      <c r="BT119" s="27"/>
      <c r="BU119" s="118"/>
      <c r="BV119" s="23"/>
      <c r="BW119" s="23"/>
      <c r="BX119" s="118"/>
      <c r="BY119" s="23">
        <v>3771154.18</v>
      </c>
      <c r="BZ119" s="27">
        <v>3771154.17</v>
      </c>
      <c r="CA119" s="118"/>
      <c r="CB119" s="31"/>
      <c r="CC119" s="31"/>
      <c r="CD119" s="118"/>
      <c r="CE119" s="23"/>
      <c r="CF119" s="23"/>
      <c r="CG119" s="118"/>
      <c r="CH119" s="28"/>
      <c r="CI119" s="28"/>
      <c r="CJ119" s="118"/>
      <c r="CK119" s="23"/>
      <c r="CL119" s="27"/>
      <c r="CM119" s="118"/>
      <c r="CN119" s="23"/>
      <c r="CO119" s="27"/>
      <c r="CP119" s="118"/>
      <c r="CQ119" s="28"/>
      <c r="CR119" s="28"/>
      <c r="CS119" s="118"/>
      <c r="CT119" s="28"/>
      <c r="CU119" s="28"/>
      <c r="CV119" s="118"/>
      <c r="CW119" s="23"/>
      <c r="CX119" s="27"/>
      <c r="CY119" s="118"/>
      <c r="CZ119" s="28"/>
      <c r="DA119" s="28"/>
      <c r="DB119" s="118"/>
      <c r="DC119" s="23">
        <f>504402.92+504402.92</f>
        <v>1008805.84</v>
      </c>
      <c r="DD119" s="23">
        <v>1008805.84</v>
      </c>
      <c r="DE119" s="118"/>
      <c r="DF119" s="23"/>
      <c r="DG119" s="23"/>
      <c r="DH119" s="118"/>
      <c r="DI119" s="23"/>
      <c r="DJ119" s="27"/>
      <c r="DK119" s="118"/>
      <c r="DL119" s="27"/>
      <c r="DM119" s="27"/>
      <c r="DN119" s="140"/>
      <c r="DO119" s="27"/>
      <c r="DP119" s="27"/>
      <c r="DQ119" s="132"/>
      <c r="DR119" s="23"/>
      <c r="DS119" s="23"/>
      <c r="DT119" s="118"/>
      <c r="DU119" s="23"/>
      <c r="DV119" s="27"/>
      <c r="DW119" s="118"/>
      <c r="DX119" s="23"/>
      <c r="DY119" s="27"/>
      <c r="DZ119" s="118"/>
      <c r="EA119" s="23"/>
      <c r="EB119" s="23"/>
      <c r="EC119" s="115"/>
      <c r="ED119" s="23"/>
      <c r="EE119" s="23"/>
      <c r="EF119" s="118"/>
      <c r="EG119" s="23"/>
      <c r="EH119" s="23"/>
      <c r="EI119" s="118"/>
      <c r="EJ119" s="23"/>
      <c r="EK119" s="27"/>
      <c r="EL119" s="118"/>
      <c r="EM119" s="27"/>
      <c r="EN119" s="27"/>
      <c r="EO119" s="118"/>
      <c r="EP119" s="23"/>
      <c r="EQ119" s="27"/>
      <c r="ER119" s="115"/>
      <c r="ES119" s="28"/>
      <c r="ET119" s="28"/>
      <c r="EU119" s="118"/>
      <c r="EV119" s="27">
        <v>10869</v>
      </c>
      <c r="EW119" s="27">
        <v>10869</v>
      </c>
      <c r="EX119" s="118"/>
      <c r="EY119" s="23"/>
      <c r="EZ119" s="23"/>
      <c r="FA119" s="118"/>
      <c r="FB119" s="23">
        <v>1547688</v>
      </c>
      <c r="FC119" s="27">
        <v>1160766</v>
      </c>
      <c r="FD119" s="118"/>
      <c r="FE119" s="23"/>
      <c r="FF119" s="23"/>
      <c r="FG119" s="115"/>
      <c r="FH119" s="23"/>
      <c r="FI119" s="23"/>
      <c r="FJ119" s="118"/>
      <c r="FK119" s="23"/>
      <c r="FL119" s="23"/>
      <c r="FM119" s="115"/>
      <c r="FN119" s="31"/>
      <c r="FO119" s="31"/>
      <c r="FP119" s="118"/>
      <c r="FQ119" s="23"/>
      <c r="FR119" s="23"/>
      <c r="FS119" s="115"/>
      <c r="FT119" s="23"/>
      <c r="FU119" s="23"/>
      <c r="FV119" s="115"/>
      <c r="FW119" s="23"/>
      <c r="FX119" s="23"/>
      <c r="FY119" s="115"/>
      <c r="FZ119" s="27"/>
      <c r="GA119" s="27"/>
      <c r="GB119" s="115"/>
      <c r="GC119" s="31"/>
      <c r="GD119" s="31"/>
      <c r="GE119" s="118"/>
      <c r="GF119" s="35"/>
      <c r="GG119" s="34"/>
      <c r="GH119" s="115"/>
      <c r="GI119" s="23"/>
      <c r="GJ119" s="23"/>
      <c r="GK119" s="115"/>
      <c r="GL119" s="31"/>
      <c r="GM119" s="31"/>
      <c r="GN119" s="118"/>
      <c r="GO119" s="23"/>
      <c r="GP119" s="23"/>
      <c r="GQ119" s="115"/>
      <c r="GR119" s="23"/>
      <c r="GS119" s="27"/>
      <c r="GT119" s="115"/>
      <c r="GU119" s="23"/>
      <c r="GV119" s="23"/>
      <c r="GW119" s="118"/>
      <c r="GX119" s="31"/>
      <c r="GY119" s="31"/>
      <c r="GZ119" s="118"/>
      <c r="HA119" s="23"/>
      <c r="HB119" s="27"/>
      <c r="HC119" s="137"/>
      <c r="HD119" s="33"/>
      <c r="HE119" s="33"/>
      <c r="HF119" s="121"/>
      <c r="HG119" s="32"/>
      <c r="HH119" s="32"/>
      <c r="HI119" s="118"/>
      <c r="HJ119" s="28"/>
      <c r="HK119" s="28"/>
      <c r="HL119" s="118"/>
      <c r="HM119" s="23"/>
      <c r="HN119" s="23"/>
      <c r="HO119" s="118"/>
      <c r="HP119" s="23"/>
      <c r="HQ119" s="23"/>
      <c r="HR119" s="115"/>
      <c r="HS119" s="23"/>
      <c r="HT119" s="23"/>
      <c r="HU119" s="118"/>
      <c r="HV119" s="31"/>
      <c r="HW119" s="31"/>
      <c r="HX119" s="118"/>
      <c r="HY119" s="31"/>
      <c r="HZ119" s="31"/>
      <c r="IA119" s="118"/>
      <c r="IB119" s="23"/>
      <c r="IC119" s="27"/>
      <c r="ID119" s="132"/>
      <c r="IE119" s="23"/>
      <c r="IF119" s="27"/>
      <c r="IG119" s="134"/>
      <c r="IH119" s="23"/>
      <c r="II119" s="23"/>
      <c r="IJ119" s="132"/>
      <c r="IK119" s="30">
        <f t="shared" si="36"/>
        <v>288600</v>
      </c>
      <c r="IL119" s="30">
        <f t="shared" si="37"/>
        <v>209171.49</v>
      </c>
      <c r="IM119" s="23"/>
      <c r="IN119" s="23"/>
      <c r="IO119" s="115"/>
      <c r="IP119" s="23"/>
      <c r="IQ119" s="27"/>
      <c r="IR119" s="115"/>
      <c r="IS119" s="23"/>
      <c r="IT119" s="27"/>
      <c r="IU119" s="115"/>
      <c r="IV119" s="23"/>
      <c r="IW119" s="23"/>
      <c r="IX119" s="115"/>
      <c r="IY119" s="23"/>
      <c r="IZ119" s="23"/>
      <c r="JA119" s="115"/>
      <c r="JB119" s="23"/>
      <c r="JC119" s="23"/>
      <c r="JD119" s="115"/>
      <c r="JE119" s="23"/>
      <c r="JF119" s="23"/>
      <c r="JG119" s="115"/>
      <c r="JH119" s="23"/>
      <c r="JI119" s="27"/>
      <c r="JJ119" s="115"/>
      <c r="JK119" s="23"/>
      <c r="JL119" s="23"/>
      <c r="JM119" s="115"/>
      <c r="JN119" s="23"/>
      <c r="JO119" s="23"/>
      <c r="JP119" s="115"/>
      <c r="JQ119" s="23"/>
      <c r="JR119" s="23"/>
      <c r="JS119" s="115"/>
      <c r="JT119" s="23"/>
      <c r="JU119" s="23"/>
      <c r="JV119" s="115"/>
      <c r="JW119" s="23"/>
      <c r="JX119" s="23"/>
      <c r="JY119" s="115"/>
      <c r="JZ119" s="23"/>
      <c r="KA119" s="27"/>
      <c r="KB119" s="115"/>
      <c r="KC119" s="23">
        <v>288600</v>
      </c>
      <c r="KD119" s="23">
        <v>209171.49</v>
      </c>
      <c r="KE119" s="115"/>
      <c r="KF119" s="23"/>
      <c r="KG119" s="23"/>
      <c r="KH119" s="115"/>
      <c r="KI119" s="29">
        <f t="shared" si="38"/>
        <v>0</v>
      </c>
      <c r="KJ119" s="29">
        <f t="shared" si="39"/>
        <v>0</v>
      </c>
      <c r="KK119" s="27"/>
      <c r="KL119" s="27"/>
      <c r="KM119" s="121"/>
      <c r="KN119" s="27"/>
      <c r="KO119" s="27"/>
      <c r="KP119" s="115"/>
      <c r="KQ119" s="28"/>
      <c r="KR119" s="28"/>
      <c r="KS119" s="118"/>
      <c r="KT119" s="27"/>
      <c r="KU119" s="27"/>
      <c r="KV119" s="121"/>
      <c r="KW119" s="26"/>
      <c r="KX119" s="26"/>
      <c r="KY119" s="121"/>
      <c r="KZ119" s="24"/>
      <c r="LA119" s="24"/>
      <c r="LB119" s="121"/>
      <c r="LC119" s="24"/>
      <c r="LD119" s="24"/>
      <c r="LE119" s="121"/>
      <c r="LF119" s="23"/>
      <c r="LG119" s="27"/>
      <c r="LH119" s="118"/>
      <c r="LI119" s="23"/>
      <c r="LJ119" s="27"/>
      <c r="LK119" s="121"/>
      <c r="LL119" s="25"/>
      <c r="LM119" s="25"/>
      <c r="LN119" s="121"/>
      <c r="LO119" s="27"/>
      <c r="LP119" s="27"/>
      <c r="LQ119" s="121"/>
      <c r="LR119" s="24"/>
      <c r="LS119" s="24"/>
      <c r="LT119" s="121"/>
      <c r="LU119" s="27"/>
      <c r="LV119" s="27"/>
      <c r="LW119" s="121"/>
      <c r="LX119" s="23"/>
      <c r="LY119" s="23"/>
      <c r="LZ119" s="130"/>
      <c r="MA119" s="9"/>
      <c r="MB119" s="9"/>
      <c r="MC119" s="9"/>
      <c r="MD119" s="7"/>
      <c r="ME119" s="7"/>
      <c r="MF119" s="9"/>
      <c r="MG119" s="9"/>
      <c r="MH119" s="9"/>
      <c r="MI119" s="9"/>
      <c r="MJ119" s="9"/>
      <c r="MK119" s="9"/>
      <c r="ML119" s="9"/>
      <c r="MM119" s="9"/>
      <c r="MN119" s="7"/>
      <c r="MO119" s="9"/>
      <c r="MP119" s="9"/>
      <c r="MQ119" s="9"/>
      <c r="MR119" s="7"/>
      <c r="MS119" s="9"/>
      <c r="MT119" s="7"/>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3"/>
      <c r="PY119" s="3"/>
      <c r="PZ119" s="3"/>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row>
    <row r="120" spans="1:743" x14ac:dyDescent="0.25">
      <c r="A120" s="46" t="s">
        <v>33</v>
      </c>
      <c r="B120" s="29">
        <f t="shared" si="30"/>
        <v>9223391.7599999998</v>
      </c>
      <c r="C120" s="29">
        <f t="shared" si="31"/>
        <v>7085392.7599999998</v>
      </c>
      <c r="D120" s="21">
        <f t="shared" si="32"/>
        <v>7831777.54</v>
      </c>
      <c r="E120" s="21">
        <f t="shared" si="33"/>
        <v>5873833.54</v>
      </c>
      <c r="F120" s="23">
        <v>7209300</v>
      </c>
      <c r="G120" s="40">
        <v>5406975</v>
      </c>
      <c r="H120" s="118"/>
      <c r="I120" s="23">
        <v>622477.54</v>
      </c>
      <c r="J120" s="49">
        <v>466858.54</v>
      </c>
      <c r="K120" s="118"/>
      <c r="L120" s="49"/>
      <c r="M120" s="49"/>
      <c r="N120" s="147"/>
      <c r="O120" s="29">
        <f t="shared" si="34"/>
        <v>1276214.22</v>
      </c>
      <c r="P120" s="29">
        <f t="shared" si="35"/>
        <v>1125009.22</v>
      </c>
      <c r="Q120" s="23"/>
      <c r="R120" s="23"/>
      <c r="S120" s="118"/>
      <c r="T120" s="23"/>
      <c r="U120" s="23"/>
      <c r="V120" s="118"/>
      <c r="W120" s="23"/>
      <c r="X120" s="23"/>
      <c r="Y120" s="118"/>
      <c r="Z120" s="23"/>
      <c r="AA120" s="23"/>
      <c r="AB120" s="118"/>
      <c r="AC120" s="28"/>
      <c r="AD120" s="28"/>
      <c r="AE120" s="121"/>
      <c r="AF120" s="23"/>
      <c r="AG120" s="23"/>
      <c r="AH120" s="118"/>
      <c r="AI120" s="23"/>
      <c r="AJ120" s="23"/>
      <c r="AK120" s="118"/>
      <c r="AL120" s="23"/>
      <c r="AM120" s="23"/>
      <c r="AN120" s="118"/>
      <c r="AO120" s="23"/>
      <c r="AP120" s="27"/>
      <c r="AQ120" s="118"/>
      <c r="AR120" s="28"/>
      <c r="AS120" s="28"/>
      <c r="AT120" s="118"/>
      <c r="AU120" s="28"/>
      <c r="AV120" s="28"/>
      <c r="AW120" s="118"/>
      <c r="AX120" s="28"/>
      <c r="AY120" s="28"/>
      <c r="AZ120" s="118"/>
      <c r="BA120" s="23"/>
      <c r="BB120" s="23"/>
      <c r="BC120" s="118"/>
      <c r="BD120" s="23"/>
      <c r="BE120" s="23"/>
      <c r="BF120" s="118"/>
      <c r="BG120" s="23"/>
      <c r="BH120" s="23"/>
      <c r="BI120" s="118"/>
      <c r="BJ120" s="38"/>
      <c r="BK120" s="23"/>
      <c r="BL120" s="118"/>
      <c r="BM120" s="23"/>
      <c r="BN120" s="27"/>
      <c r="BO120" s="118"/>
      <c r="BP120" s="23"/>
      <c r="BQ120" s="27"/>
      <c r="BR120" s="118"/>
      <c r="BS120" s="23"/>
      <c r="BT120" s="27"/>
      <c r="BU120" s="118"/>
      <c r="BV120" s="23"/>
      <c r="BW120" s="23"/>
      <c r="BX120" s="118"/>
      <c r="BY120" s="23"/>
      <c r="BZ120" s="27"/>
      <c r="CA120" s="118"/>
      <c r="CB120" s="31"/>
      <c r="CC120" s="31"/>
      <c r="CD120" s="118"/>
      <c r="CE120" s="23"/>
      <c r="CF120" s="23"/>
      <c r="CG120" s="118"/>
      <c r="CH120" s="28"/>
      <c r="CI120" s="28"/>
      <c r="CJ120" s="118"/>
      <c r="CK120" s="23"/>
      <c r="CL120" s="27"/>
      <c r="CM120" s="118"/>
      <c r="CN120" s="23"/>
      <c r="CO120" s="27"/>
      <c r="CP120" s="118"/>
      <c r="CQ120" s="28"/>
      <c r="CR120" s="28"/>
      <c r="CS120" s="118"/>
      <c r="CT120" s="28"/>
      <c r="CU120" s="28"/>
      <c r="CV120" s="118"/>
      <c r="CW120" s="23"/>
      <c r="CX120" s="27"/>
      <c r="CY120" s="118"/>
      <c r="CZ120" s="28"/>
      <c r="DA120" s="28"/>
      <c r="DB120" s="118"/>
      <c r="DC120" s="23">
        <v>471394.22</v>
      </c>
      <c r="DD120" s="23">
        <v>471394.22</v>
      </c>
      <c r="DE120" s="118"/>
      <c r="DF120" s="23"/>
      <c r="DG120" s="23"/>
      <c r="DH120" s="118"/>
      <c r="DI120" s="23"/>
      <c r="DJ120" s="27"/>
      <c r="DK120" s="118"/>
      <c r="DL120" s="27"/>
      <c r="DM120" s="27"/>
      <c r="DN120" s="140"/>
      <c r="DO120" s="27"/>
      <c r="DP120" s="27"/>
      <c r="DQ120" s="132"/>
      <c r="DR120" s="23"/>
      <c r="DS120" s="23"/>
      <c r="DT120" s="118"/>
      <c r="DU120" s="23"/>
      <c r="DV120" s="27"/>
      <c r="DW120" s="118"/>
      <c r="DX120" s="23"/>
      <c r="DY120" s="27"/>
      <c r="DZ120" s="118"/>
      <c r="EA120" s="23"/>
      <c r="EB120" s="23"/>
      <c r="EC120" s="115"/>
      <c r="ED120" s="23"/>
      <c r="EE120" s="23"/>
      <c r="EF120" s="118"/>
      <c r="EG120" s="23"/>
      <c r="EH120" s="23"/>
      <c r="EI120" s="118"/>
      <c r="EJ120" s="23"/>
      <c r="EK120" s="27"/>
      <c r="EL120" s="118"/>
      <c r="EM120" s="27"/>
      <c r="EN120" s="27"/>
      <c r="EO120" s="118"/>
      <c r="EP120" s="23"/>
      <c r="EQ120" s="27"/>
      <c r="ER120" s="115"/>
      <c r="ES120" s="28"/>
      <c r="ET120" s="28"/>
      <c r="EU120" s="118"/>
      <c r="EV120" s="27"/>
      <c r="EW120" s="27"/>
      <c r="EX120" s="118"/>
      <c r="EY120" s="23"/>
      <c r="EZ120" s="23"/>
      <c r="FA120" s="118"/>
      <c r="FB120" s="23">
        <v>604820</v>
      </c>
      <c r="FC120" s="27">
        <v>453615</v>
      </c>
      <c r="FD120" s="118"/>
      <c r="FE120" s="23"/>
      <c r="FF120" s="23"/>
      <c r="FG120" s="115"/>
      <c r="FH120" s="23"/>
      <c r="FI120" s="23"/>
      <c r="FJ120" s="118"/>
      <c r="FK120" s="23"/>
      <c r="FL120" s="23"/>
      <c r="FM120" s="115"/>
      <c r="FN120" s="31"/>
      <c r="FO120" s="31"/>
      <c r="FP120" s="118"/>
      <c r="FQ120" s="23"/>
      <c r="FR120" s="23"/>
      <c r="FS120" s="115"/>
      <c r="FT120" s="23"/>
      <c r="FU120" s="23"/>
      <c r="FV120" s="115"/>
      <c r="FW120" s="23"/>
      <c r="FX120" s="23"/>
      <c r="FY120" s="115"/>
      <c r="FZ120" s="27">
        <v>200000</v>
      </c>
      <c r="GA120" s="27">
        <v>200000</v>
      </c>
      <c r="GB120" s="115"/>
      <c r="GC120" s="31"/>
      <c r="GD120" s="31"/>
      <c r="GE120" s="118"/>
      <c r="GF120" s="35"/>
      <c r="GG120" s="34"/>
      <c r="GH120" s="115"/>
      <c r="GI120" s="23"/>
      <c r="GJ120" s="23"/>
      <c r="GK120" s="115"/>
      <c r="GL120" s="31"/>
      <c r="GM120" s="31"/>
      <c r="GN120" s="118"/>
      <c r="GO120" s="23"/>
      <c r="GP120" s="23"/>
      <c r="GQ120" s="115"/>
      <c r="GR120" s="23"/>
      <c r="GS120" s="27"/>
      <c r="GT120" s="115"/>
      <c r="GU120" s="23"/>
      <c r="GV120" s="23"/>
      <c r="GW120" s="118"/>
      <c r="GX120" s="31"/>
      <c r="GY120" s="31"/>
      <c r="GZ120" s="118"/>
      <c r="HA120" s="23"/>
      <c r="HB120" s="27"/>
      <c r="HC120" s="137"/>
      <c r="HD120" s="33"/>
      <c r="HE120" s="33"/>
      <c r="HF120" s="121"/>
      <c r="HG120" s="32"/>
      <c r="HH120" s="32"/>
      <c r="HI120" s="118"/>
      <c r="HJ120" s="28"/>
      <c r="HK120" s="28"/>
      <c r="HL120" s="118"/>
      <c r="HM120" s="23"/>
      <c r="HN120" s="23"/>
      <c r="HO120" s="118"/>
      <c r="HP120" s="23"/>
      <c r="HQ120" s="23"/>
      <c r="HR120" s="115"/>
      <c r="HS120" s="23"/>
      <c r="HT120" s="23"/>
      <c r="HU120" s="118"/>
      <c r="HV120" s="31"/>
      <c r="HW120" s="31"/>
      <c r="HX120" s="118"/>
      <c r="HY120" s="31"/>
      <c r="HZ120" s="31"/>
      <c r="IA120" s="118"/>
      <c r="IB120" s="23"/>
      <c r="IC120" s="27"/>
      <c r="ID120" s="132"/>
      <c r="IE120" s="23"/>
      <c r="IF120" s="27"/>
      <c r="IG120" s="134"/>
      <c r="IH120" s="23"/>
      <c r="II120" s="23"/>
      <c r="IJ120" s="132"/>
      <c r="IK120" s="30">
        <f t="shared" si="36"/>
        <v>115400</v>
      </c>
      <c r="IL120" s="30">
        <f t="shared" si="37"/>
        <v>86550</v>
      </c>
      <c r="IM120" s="23"/>
      <c r="IN120" s="23"/>
      <c r="IO120" s="115"/>
      <c r="IP120" s="23"/>
      <c r="IQ120" s="27"/>
      <c r="IR120" s="115"/>
      <c r="IS120" s="23"/>
      <c r="IT120" s="27"/>
      <c r="IU120" s="115"/>
      <c r="IV120" s="23"/>
      <c r="IW120" s="23"/>
      <c r="IX120" s="115"/>
      <c r="IY120" s="23"/>
      <c r="IZ120" s="23"/>
      <c r="JA120" s="115"/>
      <c r="JB120" s="23"/>
      <c r="JC120" s="23"/>
      <c r="JD120" s="115"/>
      <c r="JE120" s="23"/>
      <c r="JF120" s="23"/>
      <c r="JG120" s="115"/>
      <c r="JH120" s="23"/>
      <c r="JI120" s="27"/>
      <c r="JJ120" s="115"/>
      <c r="JK120" s="23"/>
      <c r="JL120" s="23"/>
      <c r="JM120" s="115"/>
      <c r="JN120" s="23"/>
      <c r="JO120" s="23"/>
      <c r="JP120" s="115"/>
      <c r="JQ120" s="23"/>
      <c r="JR120" s="23"/>
      <c r="JS120" s="115"/>
      <c r="JT120" s="23"/>
      <c r="JU120" s="23"/>
      <c r="JV120" s="115"/>
      <c r="JW120" s="23"/>
      <c r="JX120" s="23"/>
      <c r="JY120" s="115"/>
      <c r="JZ120" s="23"/>
      <c r="KA120" s="27"/>
      <c r="KB120" s="115"/>
      <c r="KC120" s="23">
        <v>115400</v>
      </c>
      <c r="KD120" s="23">
        <v>86550</v>
      </c>
      <c r="KE120" s="115"/>
      <c r="KF120" s="23"/>
      <c r="KG120" s="23"/>
      <c r="KH120" s="115"/>
      <c r="KI120" s="29">
        <f t="shared" si="38"/>
        <v>0</v>
      </c>
      <c r="KJ120" s="29">
        <f t="shared" si="39"/>
        <v>0</v>
      </c>
      <c r="KK120" s="27"/>
      <c r="KL120" s="27"/>
      <c r="KM120" s="121"/>
      <c r="KN120" s="27"/>
      <c r="KO120" s="27"/>
      <c r="KP120" s="115"/>
      <c r="KQ120" s="28"/>
      <c r="KR120" s="28"/>
      <c r="KS120" s="118"/>
      <c r="KT120" s="27"/>
      <c r="KU120" s="27"/>
      <c r="KV120" s="121"/>
      <c r="KW120" s="26"/>
      <c r="KX120" s="26"/>
      <c r="KY120" s="121"/>
      <c r="KZ120" s="24"/>
      <c r="LA120" s="24"/>
      <c r="LB120" s="121"/>
      <c r="LC120" s="24"/>
      <c r="LD120" s="24"/>
      <c r="LE120" s="121"/>
      <c r="LF120" s="23"/>
      <c r="LG120" s="27"/>
      <c r="LH120" s="118"/>
      <c r="LI120" s="23"/>
      <c r="LJ120" s="27"/>
      <c r="LK120" s="121"/>
      <c r="LL120" s="25"/>
      <c r="LM120" s="25"/>
      <c r="LN120" s="121"/>
      <c r="LO120" s="27"/>
      <c r="LP120" s="27"/>
      <c r="LQ120" s="121"/>
      <c r="LR120" s="24"/>
      <c r="LS120" s="24"/>
      <c r="LT120" s="121"/>
      <c r="LU120" s="27"/>
      <c r="LV120" s="27"/>
      <c r="LW120" s="121"/>
      <c r="LX120" s="23"/>
      <c r="LY120" s="23"/>
      <c r="LZ120" s="130"/>
      <c r="MA120" s="9"/>
      <c r="MB120" s="9"/>
      <c r="MC120" s="9"/>
      <c r="MD120" s="7"/>
      <c r="ME120" s="7"/>
      <c r="MF120" s="9"/>
      <c r="MG120" s="9"/>
      <c r="MH120" s="9"/>
      <c r="MI120" s="9"/>
      <c r="MJ120" s="9"/>
      <c r="MK120" s="9"/>
      <c r="ML120" s="9"/>
      <c r="MM120" s="9"/>
      <c r="MN120" s="7"/>
      <c r="MO120" s="9"/>
      <c r="MP120" s="9"/>
      <c r="MQ120" s="9"/>
      <c r="MR120" s="7"/>
      <c r="MS120" s="9"/>
      <c r="MT120" s="7"/>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3"/>
      <c r="PY120" s="3"/>
      <c r="PZ120" s="3"/>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row>
    <row r="121" spans="1:743" x14ac:dyDescent="0.25">
      <c r="A121" s="46" t="s">
        <v>32</v>
      </c>
      <c r="B121" s="29">
        <f t="shared" si="30"/>
        <v>6190353.1999999993</v>
      </c>
      <c r="C121" s="29">
        <f t="shared" si="31"/>
        <v>4915790.4699999988</v>
      </c>
      <c r="D121" s="21">
        <f t="shared" si="32"/>
        <v>4360134.05</v>
      </c>
      <c r="E121" s="21">
        <f t="shared" si="33"/>
        <v>3270105.05</v>
      </c>
      <c r="F121" s="23">
        <v>3718400</v>
      </c>
      <c r="G121" s="40">
        <v>2788802</v>
      </c>
      <c r="H121" s="118"/>
      <c r="I121" s="23">
        <v>641734.05000000005</v>
      </c>
      <c r="J121" s="49">
        <v>481303.05</v>
      </c>
      <c r="K121" s="118"/>
      <c r="L121" s="49"/>
      <c r="M121" s="49"/>
      <c r="N121" s="147"/>
      <c r="O121" s="29">
        <f t="shared" si="34"/>
        <v>1714819.15</v>
      </c>
      <c r="P121" s="29">
        <f t="shared" si="35"/>
        <v>1563614.15</v>
      </c>
      <c r="Q121" s="23"/>
      <c r="R121" s="23"/>
      <c r="S121" s="118"/>
      <c r="T121" s="23"/>
      <c r="U121" s="23"/>
      <c r="V121" s="118"/>
      <c r="W121" s="23"/>
      <c r="X121" s="23"/>
      <c r="Y121" s="118"/>
      <c r="Z121" s="23"/>
      <c r="AA121" s="23"/>
      <c r="AB121" s="118"/>
      <c r="AC121" s="28"/>
      <c r="AD121" s="28"/>
      <c r="AE121" s="121"/>
      <c r="AF121" s="23"/>
      <c r="AG121" s="23"/>
      <c r="AH121" s="118"/>
      <c r="AI121" s="23"/>
      <c r="AJ121" s="23"/>
      <c r="AK121" s="118"/>
      <c r="AL121" s="23"/>
      <c r="AM121" s="23"/>
      <c r="AN121" s="118"/>
      <c r="AO121" s="23"/>
      <c r="AP121" s="27"/>
      <c r="AQ121" s="118"/>
      <c r="AR121" s="28"/>
      <c r="AS121" s="28"/>
      <c r="AT121" s="118"/>
      <c r="AU121" s="28"/>
      <c r="AV121" s="28"/>
      <c r="AW121" s="118"/>
      <c r="AX121" s="28"/>
      <c r="AY121" s="28"/>
      <c r="AZ121" s="118"/>
      <c r="BA121" s="23"/>
      <c r="BB121" s="23"/>
      <c r="BC121" s="118"/>
      <c r="BD121" s="23"/>
      <c r="BE121" s="23"/>
      <c r="BF121" s="118"/>
      <c r="BG121" s="23"/>
      <c r="BH121" s="23"/>
      <c r="BI121" s="118"/>
      <c r="BJ121" s="38"/>
      <c r="BK121" s="23"/>
      <c r="BL121" s="118"/>
      <c r="BM121" s="23"/>
      <c r="BN121" s="27"/>
      <c r="BO121" s="118"/>
      <c r="BP121" s="23"/>
      <c r="BQ121" s="27"/>
      <c r="BR121" s="118"/>
      <c r="BS121" s="23"/>
      <c r="BT121" s="27"/>
      <c r="BU121" s="118"/>
      <c r="BV121" s="23"/>
      <c r="BW121" s="23"/>
      <c r="BX121" s="118"/>
      <c r="BY121" s="23"/>
      <c r="BZ121" s="27"/>
      <c r="CA121" s="118"/>
      <c r="CB121" s="31"/>
      <c r="CC121" s="31"/>
      <c r="CD121" s="118"/>
      <c r="CE121" s="23"/>
      <c r="CF121" s="23"/>
      <c r="CG121" s="118"/>
      <c r="CH121" s="28"/>
      <c r="CI121" s="28"/>
      <c r="CJ121" s="118"/>
      <c r="CK121" s="23"/>
      <c r="CL121" s="27"/>
      <c r="CM121" s="118"/>
      <c r="CN121" s="23"/>
      <c r="CO121" s="27"/>
      <c r="CP121" s="118"/>
      <c r="CQ121" s="28"/>
      <c r="CR121" s="28"/>
      <c r="CS121" s="118"/>
      <c r="CT121" s="28"/>
      <c r="CU121" s="28"/>
      <c r="CV121" s="118"/>
      <c r="CW121" s="23"/>
      <c r="CX121" s="27"/>
      <c r="CY121" s="118"/>
      <c r="CZ121" s="28"/>
      <c r="DA121" s="28"/>
      <c r="DB121" s="118"/>
      <c r="DC121" s="23">
        <v>509999.15</v>
      </c>
      <c r="DD121" s="23">
        <v>509999.15</v>
      </c>
      <c r="DE121" s="118"/>
      <c r="DF121" s="23"/>
      <c r="DG121" s="23"/>
      <c r="DH121" s="118"/>
      <c r="DI121" s="23"/>
      <c r="DJ121" s="27"/>
      <c r="DK121" s="118"/>
      <c r="DL121" s="27"/>
      <c r="DM121" s="27"/>
      <c r="DN121" s="140"/>
      <c r="DO121" s="27"/>
      <c r="DP121" s="27"/>
      <c r="DQ121" s="132"/>
      <c r="DR121" s="23"/>
      <c r="DS121" s="23"/>
      <c r="DT121" s="118"/>
      <c r="DU121" s="23"/>
      <c r="DV121" s="27"/>
      <c r="DW121" s="118"/>
      <c r="DX121" s="23"/>
      <c r="DY121" s="27"/>
      <c r="DZ121" s="118"/>
      <c r="EA121" s="23"/>
      <c r="EB121" s="23"/>
      <c r="EC121" s="115"/>
      <c r="ED121" s="23"/>
      <c r="EE121" s="23"/>
      <c r="EF121" s="118"/>
      <c r="EG121" s="23"/>
      <c r="EH121" s="23"/>
      <c r="EI121" s="118"/>
      <c r="EJ121" s="23"/>
      <c r="EK121" s="27"/>
      <c r="EL121" s="118"/>
      <c r="EM121" s="27"/>
      <c r="EN121" s="27"/>
      <c r="EO121" s="118"/>
      <c r="EP121" s="23"/>
      <c r="EQ121" s="27"/>
      <c r="ER121" s="115"/>
      <c r="ES121" s="28"/>
      <c r="ET121" s="28"/>
      <c r="EU121" s="118"/>
      <c r="EV121" s="27"/>
      <c r="EW121" s="27"/>
      <c r="EX121" s="118"/>
      <c r="EY121" s="23">
        <v>300000</v>
      </c>
      <c r="EZ121" s="23">
        <v>300000</v>
      </c>
      <c r="FA121" s="118"/>
      <c r="FB121" s="23">
        <v>604820</v>
      </c>
      <c r="FC121" s="27">
        <v>453615</v>
      </c>
      <c r="FD121" s="118"/>
      <c r="FE121" s="23"/>
      <c r="FF121" s="23"/>
      <c r="FG121" s="115"/>
      <c r="FH121" s="23"/>
      <c r="FI121" s="23"/>
      <c r="FJ121" s="118"/>
      <c r="FK121" s="23"/>
      <c r="FL121" s="23"/>
      <c r="FM121" s="115"/>
      <c r="FN121" s="31"/>
      <c r="FO121" s="31"/>
      <c r="FP121" s="118"/>
      <c r="FQ121" s="23"/>
      <c r="FR121" s="23"/>
      <c r="FS121" s="115"/>
      <c r="FT121" s="23">
        <v>300000</v>
      </c>
      <c r="FU121" s="23">
        <v>300000</v>
      </c>
      <c r="FV121" s="115"/>
      <c r="FW121" s="23"/>
      <c r="FX121" s="23"/>
      <c r="FY121" s="115"/>
      <c r="FZ121" s="27"/>
      <c r="GA121" s="27"/>
      <c r="GB121" s="115"/>
      <c r="GC121" s="31"/>
      <c r="GD121" s="31"/>
      <c r="GE121" s="118"/>
      <c r="GF121" s="35"/>
      <c r="GG121" s="34"/>
      <c r="GH121" s="115"/>
      <c r="GI121" s="23"/>
      <c r="GJ121" s="23"/>
      <c r="GK121" s="115"/>
      <c r="GL121" s="31"/>
      <c r="GM121" s="31"/>
      <c r="GN121" s="118"/>
      <c r="GO121" s="23"/>
      <c r="GP121" s="23"/>
      <c r="GQ121" s="115"/>
      <c r="GR121" s="23"/>
      <c r="GS121" s="27"/>
      <c r="GT121" s="115"/>
      <c r="GU121" s="23"/>
      <c r="GV121" s="23"/>
      <c r="GW121" s="118"/>
      <c r="GX121" s="31"/>
      <c r="GY121" s="31"/>
      <c r="GZ121" s="118"/>
      <c r="HA121" s="23"/>
      <c r="HB121" s="27"/>
      <c r="HC121" s="137"/>
      <c r="HD121" s="33"/>
      <c r="HE121" s="33"/>
      <c r="HF121" s="121"/>
      <c r="HG121" s="32"/>
      <c r="HH121" s="32"/>
      <c r="HI121" s="118"/>
      <c r="HJ121" s="28"/>
      <c r="HK121" s="28"/>
      <c r="HL121" s="118"/>
      <c r="HM121" s="23"/>
      <c r="HN121" s="23"/>
      <c r="HO121" s="118"/>
      <c r="HP121" s="23"/>
      <c r="HQ121" s="23"/>
      <c r="HR121" s="115"/>
      <c r="HS121" s="23"/>
      <c r="HT121" s="23"/>
      <c r="HU121" s="118"/>
      <c r="HV121" s="31"/>
      <c r="HW121" s="31"/>
      <c r="HX121" s="118"/>
      <c r="HY121" s="31"/>
      <c r="HZ121" s="31"/>
      <c r="IA121" s="118"/>
      <c r="IB121" s="23"/>
      <c r="IC121" s="27"/>
      <c r="ID121" s="132"/>
      <c r="IE121" s="23"/>
      <c r="IF121" s="27"/>
      <c r="IG121" s="134"/>
      <c r="IH121" s="23"/>
      <c r="II121" s="23"/>
      <c r="IJ121" s="132"/>
      <c r="IK121" s="30">
        <f t="shared" si="36"/>
        <v>115400</v>
      </c>
      <c r="IL121" s="30">
        <f t="shared" si="37"/>
        <v>82071.27</v>
      </c>
      <c r="IM121" s="23"/>
      <c r="IN121" s="23"/>
      <c r="IO121" s="115"/>
      <c r="IP121" s="23"/>
      <c r="IQ121" s="27"/>
      <c r="IR121" s="115"/>
      <c r="IS121" s="23"/>
      <c r="IT121" s="27"/>
      <c r="IU121" s="115"/>
      <c r="IV121" s="23"/>
      <c r="IW121" s="23"/>
      <c r="IX121" s="115"/>
      <c r="IY121" s="23"/>
      <c r="IZ121" s="23"/>
      <c r="JA121" s="115"/>
      <c r="JB121" s="23"/>
      <c r="JC121" s="23"/>
      <c r="JD121" s="115"/>
      <c r="JE121" s="23"/>
      <c r="JF121" s="23"/>
      <c r="JG121" s="115"/>
      <c r="JH121" s="23"/>
      <c r="JI121" s="27"/>
      <c r="JJ121" s="115"/>
      <c r="JK121" s="23"/>
      <c r="JL121" s="23"/>
      <c r="JM121" s="115"/>
      <c r="JN121" s="23"/>
      <c r="JO121" s="23"/>
      <c r="JP121" s="115"/>
      <c r="JQ121" s="23"/>
      <c r="JR121" s="23"/>
      <c r="JS121" s="115"/>
      <c r="JT121" s="23"/>
      <c r="JU121" s="23"/>
      <c r="JV121" s="115"/>
      <c r="JW121" s="23"/>
      <c r="JX121" s="23"/>
      <c r="JY121" s="115"/>
      <c r="JZ121" s="23"/>
      <c r="KA121" s="27"/>
      <c r="KB121" s="115"/>
      <c r="KC121" s="23">
        <v>115400</v>
      </c>
      <c r="KD121" s="23">
        <v>82071.27</v>
      </c>
      <c r="KE121" s="115"/>
      <c r="KF121" s="23"/>
      <c r="KG121" s="23"/>
      <c r="KH121" s="115"/>
      <c r="KI121" s="29">
        <f t="shared" si="38"/>
        <v>0</v>
      </c>
      <c r="KJ121" s="29">
        <f t="shared" si="39"/>
        <v>0</v>
      </c>
      <c r="KK121" s="27"/>
      <c r="KL121" s="27"/>
      <c r="KM121" s="121"/>
      <c r="KN121" s="27"/>
      <c r="KO121" s="27"/>
      <c r="KP121" s="115"/>
      <c r="KQ121" s="28"/>
      <c r="KR121" s="28"/>
      <c r="KS121" s="118"/>
      <c r="KT121" s="27"/>
      <c r="KU121" s="27"/>
      <c r="KV121" s="121"/>
      <c r="KW121" s="26"/>
      <c r="KX121" s="26"/>
      <c r="KY121" s="121"/>
      <c r="KZ121" s="24"/>
      <c r="LA121" s="24"/>
      <c r="LB121" s="121"/>
      <c r="LC121" s="24"/>
      <c r="LD121" s="24"/>
      <c r="LE121" s="121"/>
      <c r="LF121" s="23"/>
      <c r="LG121" s="27"/>
      <c r="LH121" s="118"/>
      <c r="LI121" s="23"/>
      <c r="LJ121" s="27"/>
      <c r="LK121" s="121"/>
      <c r="LL121" s="25"/>
      <c r="LM121" s="25"/>
      <c r="LN121" s="121"/>
      <c r="LO121" s="27"/>
      <c r="LP121" s="27"/>
      <c r="LQ121" s="121"/>
      <c r="LR121" s="24"/>
      <c r="LS121" s="24"/>
      <c r="LT121" s="121"/>
      <c r="LU121" s="27"/>
      <c r="LV121" s="27"/>
      <c r="LW121" s="121"/>
      <c r="LX121" s="23"/>
      <c r="LY121" s="23"/>
      <c r="LZ121" s="130"/>
      <c r="MA121" s="9"/>
      <c r="MB121" s="9"/>
      <c r="MC121" s="9"/>
      <c r="MD121" s="7"/>
      <c r="ME121" s="7"/>
      <c r="MF121" s="9"/>
      <c r="MG121" s="9"/>
      <c r="MH121" s="9"/>
      <c r="MI121" s="9"/>
      <c r="MJ121" s="9"/>
      <c r="MK121" s="9"/>
      <c r="ML121" s="9"/>
      <c r="MM121" s="9"/>
      <c r="MN121" s="7"/>
      <c r="MO121" s="9"/>
      <c r="MP121" s="9"/>
      <c r="MQ121" s="9"/>
      <c r="MR121" s="7"/>
      <c r="MS121" s="9"/>
      <c r="MT121" s="7"/>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3"/>
      <c r="PY121" s="3"/>
      <c r="PZ121" s="3"/>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row>
    <row r="122" spans="1:743" x14ac:dyDescent="0.25">
      <c r="A122" s="46" t="s">
        <v>31</v>
      </c>
      <c r="B122" s="29">
        <f t="shared" si="30"/>
        <v>18207902.370000001</v>
      </c>
      <c r="C122" s="29">
        <f t="shared" si="31"/>
        <v>10988493.190000001</v>
      </c>
      <c r="D122" s="21">
        <f t="shared" si="32"/>
        <v>7998904.1299999999</v>
      </c>
      <c r="E122" s="21">
        <f t="shared" si="33"/>
        <v>5999179.1299999999</v>
      </c>
      <c r="F122" s="23">
        <v>7163100</v>
      </c>
      <c r="G122" s="40">
        <v>5372325</v>
      </c>
      <c r="H122" s="118"/>
      <c r="I122" s="23">
        <v>835804.13</v>
      </c>
      <c r="J122" s="49">
        <v>626854.13</v>
      </c>
      <c r="K122" s="118"/>
      <c r="L122" s="49"/>
      <c r="M122" s="49"/>
      <c r="N122" s="147"/>
      <c r="O122" s="29">
        <f t="shared" si="34"/>
        <v>10093598.24</v>
      </c>
      <c r="P122" s="29">
        <f t="shared" si="35"/>
        <v>4902764.0600000005</v>
      </c>
      <c r="Q122" s="23"/>
      <c r="R122" s="23"/>
      <c r="S122" s="118"/>
      <c r="T122" s="23"/>
      <c r="U122" s="23"/>
      <c r="V122" s="118"/>
      <c r="W122" s="23"/>
      <c r="X122" s="23"/>
      <c r="Y122" s="118"/>
      <c r="Z122" s="23"/>
      <c r="AA122" s="23"/>
      <c r="AB122" s="118"/>
      <c r="AC122" s="28"/>
      <c r="AD122" s="28"/>
      <c r="AE122" s="121"/>
      <c r="AF122" s="23"/>
      <c r="AG122" s="23"/>
      <c r="AH122" s="118"/>
      <c r="AI122" s="23"/>
      <c r="AJ122" s="23"/>
      <c r="AK122" s="118"/>
      <c r="AL122" s="23"/>
      <c r="AM122" s="23"/>
      <c r="AN122" s="118"/>
      <c r="AO122" s="23"/>
      <c r="AP122" s="27"/>
      <c r="AQ122" s="118"/>
      <c r="AR122" s="28"/>
      <c r="AS122" s="28"/>
      <c r="AT122" s="118"/>
      <c r="AU122" s="28"/>
      <c r="AV122" s="28"/>
      <c r="AW122" s="118"/>
      <c r="AX122" s="28"/>
      <c r="AY122" s="28"/>
      <c r="AZ122" s="118"/>
      <c r="BA122" s="23"/>
      <c r="BB122" s="23"/>
      <c r="BC122" s="118"/>
      <c r="BD122" s="23"/>
      <c r="BE122" s="23"/>
      <c r="BF122" s="118"/>
      <c r="BG122" s="23"/>
      <c r="BH122" s="23"/>
      <c r="BI122" s="118"/>
      <c r="BJ122" s="38"/>
      <c r="BK122" s="23"/>
      <c r="BL122" s="118"/>
      <c r="BM122" s="23"/>
      <c r="BN122" s="27"/>
      <c r="BO122" s="118"/>
      <c r="BP122" s="23"/>
      <c r="BQ122" s="27"/>
      <c r="BR122" s="118"/>
      <c r="BS122" s="23"/>
      <c r="BT122" s="27"/>
      <c r="BU122" s="118"/>
      <c r="BV122" s="23"/>
      <c r="BW122" s="23"/>
      <c r="BX122" s="118"/>
      <c r="BY122" s="23"/>
      <c r="BZ122" s="27"/>
      <c r="CA122" s="118"/>
      <c r="CB122" s="31"/>
      <c r="CC122" s="31"/>
      <c r="CD122" s="118"/>
      <c r="CE122" s="23"/>
      <c r="CF122" s="23"/>
      <c r="CG122" s="118"/>
      <c r="CH122" s="28"/>
      <c r="CI122" s="28"/>
      <c r="CJ122" s="118"/>
      <c r="CK122" s="23"/>
      <c r="CL122" s="27"/>
      <c r="CM122" s="118"/>
      <c r="CN122" s="23"/>
      <c r="CO122" s="27"/>
      <c r="CP122" s="118"/>
      <c r="CQ122" s="28"/>
      <c r="CR122" s="28"/>
      <c r="CS122" s="118"/>
      <c r="CT122" s="28"/>
      <c r="CU122" s="28"/>
      <c r="CV122" s="118"/>
      <c r="CW122" s="23"/>
      <c r="CX122" s="27"/>
      <c r="CY122" s="118"/>
      <c r="CZ122" s="28"/>
      <c r="DA122" s="28"/>
      <c r="DB122" s="118"/>
      <c r="DC122" s="23">
        <v>628575</v>
      </c>
      <c r="DD122" s="23">
        <v>628575</v>
      </c>
      <c r="DE122" s="118"/>
      <c r="DF122" s="23"/>
      <c r="DG122" s="23"/>
      <c r="DH122" s="118"/>
      <c r="DI122" s="23"/>
      <c r="DJ122" s="27"/>
      <c r="DK122" s="118"/>
      <c r="DL122" s="27"/>
      <c r="DM122" s="27"/>
      <c r="DN122" s="140"/>
      <c r="DO122" s="27"/>
      <c r="DP122" s="27"/>
      <c r="DQ122" s="132"/>
      <c r="DR122" s="23"/>
      <c r="DS122" s="23"/>
      <c r="DT122" s="118"/>
      <c r="DU122" s="23"/>
      <c r="DV122" s="27"/>
      <c r="DW122" s="118"/>
      <c r="DX122" s="23">
        <v>8156989.2400000002</v>
      </c>
      <c r="DY122" s="27">
        <v>3218163.06</v>
      </c>
      <c r="DZ122" s="118"/>
      <c r="EA122" s="23"/>
      <c r="EB122" s="23"/>
      <c r="EC122" s="115"/>
      <c r="ED122" s="23"/>
      <c r="EE122" s="23"/>
      <c r="EF122" s="118"/>
      <c r="EG122" s="23"/>
      <c r="EH122" s="23"/>
      <c r="EI122" s="118"/>
      <c r="EJ122" s="23"/>
      <c r="EK122" s="27"/>
      <c r="EL122" s="118"/>
      <c r="EM122" s="27"/>
      <c r="EN122" s="27"/>
      <c r="EO122" s="118"/>
      <c r="EP122" s="23"/>
      <c r="EQ122" s="27"/>
      <c r="ER122" s="115"/>
      <c r="ES122" s="28"/>
      <c r="ET122" s="28"/>
      <c r="EU122" s="118"/>
      <c r="EV122" s="27"/>
      <c r="EW122" s="27"/>
      <c r="EX122" s="118"/>
      <c r="EY122" s="23"/>
      <c r="EZ122" s="23"/>
      <c r="FA122" s="118"/>
      <c r="FB122" s="23">
        <v>1008034</v>
      </c>
      <c r="FC122" s="27">
        <v>756026</v>
      </c>
      <c r="FD122" s="118"/>
      <c r="FE122" s="23"/>
      <c r="FF122" s="23"/>
      <c r="FG122" s="115"/>
      <c r="FH122" s="23"/>
      <c r="FI122" s="23"/>
      <c r="FJ122" s="118"/>
      <c r="FK122" s="23"/>
      <c r="FL122" s="23"/>
      <c r="FM122" s="115"/>
      <c r="FN122" s="31"/>
      <c r="FO122" s="31"/>
      <c r="FP122" s="118"/>
      <c r="FQ122" s="23"/>
      <c r="FR122" s="23"/>
      <c r="FS122" s="115"/>
      <c r="FT122" s="23"/>
      <c r="FU122" s="23"/>
      <c r="FV122" s="115"/>
      <c r="FW122" s="23"/>
      <c r="FX122" s="23"/>
      <c r="FY122" s="115"/>
      <c r="FZ122" s="27">
        <v>300000</v>
      </c>
      <c r="GA122" s="27">
        <v>300000</v>
      </c>
      <c r="GB122" s="115"/>
      <c r="GC122" s="31"/>
      <c r="GD122" s="31"/>
      <c r="GE122" s="118"/>
      <c r="GF122" s="35"/>
      <c r="GG122" s="34"/>
      <c r="GH122" s="115"/>
      <c r="GI122" s="23"/>
      <c r="GJ122" s="23"/>
      <c r="GK122" s="115"/>
      <c r="GL122" s="31"/>
      <c r="GM122" s="31"/>
      <c r="GN122" s="118"/>
      <c r="GO122" s="23"/>
      <c r="GP122" s="23"/>
      <c r="GQ122" s="115"/>
      <c r="GR122" s="23"/>
      <c r="GS122" s="27"/>
      <c r="GT122" s="115"/>
      <c r="GU122" s="23"/>
      <c r="GV122" s="23"/>
      <c r="GW122" s="118"/>
      <c r="GX122" s="31"/>
      <c r="GY122" s="31"/>
      <c r="GZ122" s="118"/>
      <c r="HA122" s="23"/>
      <c r="HB122" s="27"/>
      <c r="HC122" s="137"/>
      <c r="HD122" s="33"/>
      <c r="HE122" s="33"/>
      <c r="HF122" s="121"/>
      <c r="HG122" s="32"/>
      <c r="HH122" s="32"/>
      <c r="HI122" s="118"/>
      <c r="HJ122" s="28"/>
      <c r="HK122" s="28"/>
      <c r="HL122" s="118"/>
      <c r="HM122" s="23"/>
      <c r="HN122" s="23"/>
      <c r="HO122" s="118"/>
      <c r="HP122" s="23"/>
      <c r="HQ122" s="23"/>
      <c r="HR122" s="115"/>
      <c r="HS122" s="23"/>
      <c r="HT122" s="23"/>
      <c r="HU122" s="118"/>
      <c r="HV122" s="31"/>
      <c r="HW122" s="31"/>
      <c r="HX122" s="118"/>
      <c r="HY122" s="31"/>
      <c r="HZ122" s="31"/>
      <c r="IA122" s="118"/>
      <c r="IB122" s="23"/>
      <c r="IC122" s="50"/>
      <c r="ID122" s="132"/>
      <c r="IE122" s="23"/>
      <c r="IF122" s="27"/>
      <c r="IG122" s="134"/>
      <c r="IH122" s="23"/>
      <c r="II122" s="23"/>
      <c r="IJ122" s="132"/>
      <c r="IK122" s="30">
        <f t="shared" si="36"/>
        <v>115400</v>
      </c>
      <c r="IL122" s="30">
        <f t="shared" si="37"/>
        <v>86550</v>
      </c>
      <c r="IM122" s="23"/>
      <c r="IN122" s="23"/>
      <c r="IO122" s="115"/>
      <c r="IP122" s="23"/>
      <c r="IQ122" s="27"/>
      <c r="IR122" s="115"/>
      <c r="IS122" s="23"/>
      <c r="IT122" s="27"/>
      <c r="IU122" s="115"/>
      <c r="IV122" s="23"/>
      <c r="IW122" s="23"/>
      <c r="IX122" s="115"/>
      <c r="IY122" s="23"/>
      <c r="IZ122" s="23"/>
      <c r="JA122" s="115"/>
      <c r="JB122" s="23"/>
      <c r="JC122" s="23"/>
      <c r="JD122" s="115"/>
      <c r="JE122" s="23"/>
      <c r="JF122" s="23"/>
      <c r="JG122" s="115"/>
      <c r="JH122" s="23"/>
      <c r="JI122" s="27"/>
      <c r="JJ122" s="115"/>
      <c r="JK122" s="23"/>
      <c r="JL122" s="23"/>
      <c r="JM122" s="115"/>
      <c r="JN122" s="23"/>
      <c r="JO122" s="23"/>
      <c r="JP122" s="115"/>
      <c r="JQ122" s="23"/>
      <c r="JR122" s="23"/>
      <c r="JS122" s="115"/>
      <c r="JT122" s="23"/>
      <c r="JU122" s="23"/>
      <c r="JV122" s="115"/>
      <c r="JW122" s="23"/>
      <c r="JX122" s="23"/>
      <c r="JY122" s="115"/>
      <c r="JZ122" s="23"/>
      <c r="KA122" s="27"/>
      <c r="KB122" s="115"/>
      <c r="KC122" s="23">
        <v>115400</v>
      </c>
      <c r="KD122" s="23">
        <v>86550</v>
      </c>
      <c r="KE122" s="115"/>
      <c r="KF122" s="23"/>
      <c r="KG122" s="23"/>
      <c r="KH122" s="115"/>
      <c r="KI122" s="29">
        <f t="shared" si="38"/>
        <v>0</v>
      </c>
      <c r="KJ122" s="29">
        <f t="shared" si="39"/>
        <v>0</v>
      </c>
      <c r="KK122" s="27"/>
      <c r="KL122" s="27"/>
      <c r="KM122" s="121"/>
      <c r="KN122" s="27"/>
      <c r="KO122" s="27"/>
      <c r="KP122" s="115"/>
      <c r="KQ122" s="28"/>
      <c r="KR122" s="28"/>
      <c r="KS122" s="118"/>
      <c r="KT122" s="27"/>
      <c r="KU122" s="27"/>
      <c r="KV122" s="121"/>
      <c r="KW122" s="26"/>
      <c r="KX122" s="26"/>
      <c r="KY122" s="121"/>
      <c r="KZ122" s="24"/>
      <c r="LA122" s="24"/>
      <c r="LB122" s="121"/>
      <c r="LC122" s="24"/>
      <c r="LD122" s="24"/>
      <c r="LE122" s="121"/>
      <c r="LF122" s="23"/>
      <c r="LG122" s="27"/>
      <c r="LH122" s="118"/>
      <c r="LI122" s="23"/>
      <c r="LJ122" s="27"/>
      <c r="LK122" s="121"/>
      <c r="LL122" s="25"/>
      <c r="LM122" s="25"/>
      <c r="LN122" s="121"/>
      <c r="LO122" s="27"/>
      <c r="LP122" s="27"/>
      <c r="LQ122" s="121"/>
      <c r="LR122" s="24"/>
      <c r="LS122" s="24"/>
      <c r="LT122" s="121"/>
      <c r="LU122" s="27"/>
      <c r="LV122" s="27"/>
      <c r="LW122" s="121"/>
      <c r="LX122" s="23"/>
      <c r="LY122" s="23"/>
      <c r="LZ122" s="130"/>
      <c r="MA122" s="9"/>
      <c r="MB122" s="9"/>
      <c r="MC122" s="9"/>
      <c r="MD122" s="7"/>
      <c r="ME122" s="7"/>
      <c r="MF122" s="9"/>
      <c r="MG122" s="9"/>
      <c r="MH122" s="9"/>
      <c r="MI122" s="9"/>
      <c r="MJ122" s="9"/>
      <c r="MK122" s="9"/>
      <c r="ML122" s="9"/>
      <c r="MM122" s="9"/>
      <c r="MN122" s="7"/>
      <c r="MO122" s="9"/>
      <c r="MP122" s="9"/>
      <c r="MQ122" s="9"/>
      <c r="MR122" s="7"/>
      <c r="MS122" s="9"/>
      <c r="MT122" s="7"/>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3"/>
      <c r="PY122" s="3"/>
      <c r="PZ122" s="3"/>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row>
    <row r="123" spans="1:743" x14ac:dyDescent="0.25">
      <c r="A123" s="46" t="s">
        <v>30</v>
      </c>
      <c r="B123" s="29">
        <f t="shared" si="30"/>
        <v>5468652.7200000007</v>
      </c>
      <c r="C123" s="29">
        <f t="shared" si="31"/>
        <v>4262726.72</v>
      </c>
      <c r="D123" s="21">
        <f t="shared" si="32"/>
        <v>4204236.57</v>
      </c>
      <c r="E123" s="21">
        <f t="shared" si="33"/>
        <v>3153177.57</v>
      </c>
      <c r="F123" s="23">
        <v>3753000</v>
      </c>
      <c r="G123" s="40">
        <v>2814750</v>
      </c>
      <c r="H123" s="118"/>
      <c r="I123" s="23">
        <v>451236.57</v>
      </c>
      <c r="J123" s="49">
        <v>338427.57</v>
      </c>
      <c r="K123" s="118"/>
      <c r="L123" s="49"/>
      <c r="M123" s="49"/>
      <c r="N123" s="147"/>
      <c r="O123" s="29">
        <f t="shared" si="34"/>
        <v>1149016.1499999999</v>
      </c>
      <c r="P123" s="29">
        <f t="shared" si="35"/>
        <v>1022999.15</v>
      </c>
      <c r="Q123" s="23"/>
      <c r="R123" s="23"/>
      <c r="S123" s="118"/>
      <c r="T123" s="23"/>
      <c r="U123" s="23"/>
      <c r="V123" s="118"/>
      <c r="W123" s="23"/>
      <c r="X123" s="23"/>
      <c r="Y123" s="118"/>
      <c r="Z123" s="23"/>
      <c r="AA123" s="23"/>
      <c r="AB123" s="118"/>
      <c r="AC123" s="28"/>
      <c r="AD123" s="28"/>
      <c r="AE123" s="121"/>
      <c r="AF123" s="23"/>
      <c r="AG123" s="23"/>
      <c r="AH123" s="118"/>
      <c r="AI123" s="23"/>
      <c r="AJ123" s="23"/>
      <c r="AK123" s="118"/>
      <c r="AL123" s="23"/>
      <c r="AM123" s="23"/>
      <c r="AN123" s="118"/>
      <c r="AO123" s="23"/>
      <c r="AP123" s="27"/>
      <c r="AQ123" s="118"/>
      <c r="AR123" s="28"/>
      <c r="AS123" s="28"/>
      <c r="AT123" s="118"/>
      <c r="AU123" s="28"/>
      <c r="AV123" s="28"/>
      <c r="AW123" s="118"/>
      <c r="AX123" s="28"/>
      <c r="AY123" s="28"/>
      <c r="AZ123" s="118"/>
      <c r="BA123" s="23"/>
      <c r="BB123" s="23"/>
      <c r="BC123" s="118"/>
      <c r="BD123" s="23"/>
      <c r="BE123" s="23"/>
      <c r="BF123" s="118"/>
      <c r="BG123" s="23"/>
      <c r="BH123" s="23"/>
      <c r="BI123" s="118"/>
      <c r="BJ123" s="38"/>
      <c r="BK123" s="23"/>
      <c r="BL123" s="118"/>
      <c r="BM123" s="23"/>
      <c r="BN123" s="27"/>
      <c r="BO123" s="118"/>
      <c r="BP123" s="23"/>
      <c r="BQ123" s="27"/>
      <c r="BR123" s="118"/>
      <c r="BS123" s="23"/>
      <c r="BT123" s="27"/>
      <c r="BU123" s="118"/>
      <c r="BV123" s="23"/>
      <c r="BW123" s="23"/>
      <c r="BX123" s="118"/>
      <c r="BY123" s="23"/>
      <c r="BZ123" s="27"/>
      <c r="CA123" s="118"/>
      <c r="CB123" s="31"/>
      <c r="CC123" s="31"/>
      <c r="CD123" s="118"/>
      <c r="CE123" s="23"/>
      <c r="CF123" s="23"/>
      <c r="CG123" s="118"/>
      <c r="CH123" s="28"/>
      <c r="CI123" s="28"/>
      <c r="CJ123" s="118"/>
      <c r="CK123" s="23"/>
      <c r="CL123" s="27"/>
      <c r="CM123" s="118"/>
      <c r="CN123" s="23"/>
      <c r="CO123" s="27"/>
      <c r="CP123" s="118"/>
      <c r="CQ123" s="28"/>
      <c r="CR123" s="28"/>
      <c r="CS123" s="118"/>
      <c r="CT123" s="28"/>
      <c r="CU123" s="28"/>
      <c r="CV123" s="118"/>
      <c r="CW123" s="23"/>
      <c r="CX123" s="27"/>
      <c r="CY123" s="118"/>
      <c r="CZ123" s="28"/>
      <c r="DA123" s="28"/>
      <c r="DB123" s="118"/>
      <c r="DC123" s="23">
        <v>509999.15</v>
      </c>
      <c r="DD123" s="23">
        <v>509999.15</v>
      </c>
      <c r="DE123" s="118"/>
      <c r="DF123" s="23"/>
      <c r="DG123" s="23"/>
      <c r="DH123" s="118"/>
      <c r="DI123" s="23"/>
      <c r="DJ123" s="27"/>
      <c r="DK123" s="118"/>
      <c r="DL123" s="27"/>
      <c r="DM123" s="27"/>
      <c r="DN123" s="140"/>
      <c r="DO123" s="27"/>
      <c r="DP123" s="27"/>
      <c r="DQ123" s="132"/>
      <c r="DR123" s="23"/>
      <c r="DS123" s="23"/>
      <c r="DT123" s="118"/>
      <c r="DU123" s="23"/>
      <c r="DV123" s="27"/>
      <c r="DW123" s="118"/>
      <c r="DX123" s="23"/>
      <c r="DY123" s="27"/>
      <c r="DZ123" s="118"/>
      <c r="EA123" s="23"/>
      <c r="EB123" s="23"/>
      <c r="EC123" s="115"/>
      <c r="ED123" s="23"/>
      <c r="EE123" s="23"/>
      <c r="EF123" s="118"/>
      <c r="EG123" s="23"/>
      <c r="EH123" s="23"/>
      <c r="EI123" s="118"/>
      <c r="EJ123" s="23"/>
      <c r="EK123" s="27"/>
      <c r="EL123" s="118"/>
      <c r="EM123" s="27"/>
      <c r="EN123" s="27"/>
      <c r="EO123" s="118"/>
      <c r="EP123" s="23"/>
      <c r="EQ123" s="27"/>
      <c r="ER123" s="115"/>
      <c r="ES123" s="28"/>
      <c r="ET123" s="28"/>
      <c r="EU123" s="118"/>
      <c r="EV123" s="27"/>
      <c r="EW123" s="27"/>
      <c r="EX123" s="118"/>
      <c r="EY123" s="23"/>
      <c r="EZ123" s="23"/>
      <c r="FA123" s="118"/>
      <c r="FB123" s="23">
        <v>504017</v>
      </c>
      <c r="FC123" s="27">
        <v>378000</v>
      </c>
      <c r="FD123" s="118"/>
      <c r="FE123" s="23"/>
      <c r="FF123" s="23"/>
      <c r="FG123" s="115"/>
      <c r="FH123" s="23"/>
      <c r="FI123" s="23"/>
      <c r="FJ123" s="118"/>
      <c r="FK123" s="23"/>
      <c r="FL123" s="23"/>
      <c r="FM123" s="115"/>
      <c r="FN123" s="31"/>
      <c r="FO123" s="31"/>
      <c r="FP123" s="118"/>
      <c r="FQ123" s="23"/>
      <c r="FR123" s="23"/>
      <c r="FS123" s="115"/>
      <c r="FT123" s="23"/>
      <c r="FU123" s="23"/>
      <c r="FV123" s="115"/>
      <c r="FW123" s="23"/>
      <c r="FX123" s="23"/>
      <c r="FY123" s="115"/>
      <c r="FZ123" s="27">
        <v>135000</v>
      </c>
      <c r="GA123" s="27">
        <v>135000</v>
      </c>
      <c r="GB123" s="115"/>
      <c r="GC123" s="31"/>
      <c r="GD123" s="31"/>
      <c r="GE123" s="118"/>
      <c r="GF123" s="35"/>
      <c r="GG123" s="34"/>
      <c r="GH123" s="115"/>
      <c r="GI123" s="23"/>
      <c r="GJ123" s="23"/>
      <c r="GK123" s="115"/>
      <c r="GL123" s="31"/>
      <c r="GM123" s="31"/>
      <c r="GN123" s="118"/>
      <c r="GO123" s="23"/>
      <c r="GP123" s="23"/>
      <c r="GQ123" s="115"/>
      <c r="GR123" s="23"/>
      <c r="GS123" s="27"/>
      <c r="GT123" s="115"/>
      <c r="GU123" s="23"/>
      <c r="GV123" s="23"/>
      <c r="GW123" s="118"/>
      <c r="GX123" s="31"/>
      <c r="GY123" s="31"/>
      <c r="GZ123" s="118"/>
      <c r="HA123" s="23"/>
      <c r="HB123" s="27"/>
      <c r="HC123" s="137"/>
      <c r="HD123" s="33"/>
      <c r="HE123" s="33"/>
      <c r="HF123" s="121"/>
      <c r="HG123" s="32"/>
      <c r="HH123" s="32"/>
      <c r="HI123" s="118"/>
      <c r="HJ123" s="28"/>
      <c r="HK123" s="28"/>
      <c r="HL123" s="118"/>
      <c r="HM123" s="23"/>
      <c r="HN123" s="23"/>
      <c r="HO123" s="118"/>
      <c r="HP123" s="23"/>
      <c r="HQ123" s="23"/>
      <c r="HR123" s="115"/>
      <c r="HS123" s="23"/>
      <c r="HT123" s="23"/>
      <c r="HU123" s="118"/>
      <c r="HV123" s="31"/>
      <c r="HW123" s="31"/>
      <c r="HX123" s="118"/>
      <c r="HY123" s="31"/>
      <c r="HZ123" s="31"/>
      <c r="IA123" s="118"/>
      <c r="IB123" s="23"/>
      <c r="IC123" s="27"/>
      <c r="ID123" s="132"/>
      <c r="IE123" s="23"/>
      <c r="IF123" s="27"/>
      <c r="IG123" s="134"/>
      <c r="IH123" s="23"/>
      <c r="II123" s="23"/>
      <c r="IJ123" s="132"/>
      <c r="IK123" s="30">
        <f t="shared" si="36"/>
        <v>115400</v>
      </c>
      <c r="IL123" s="30">
        <f t="shared" si="37"/>
        <v>86550</v>
      </c>
      <c r="IM123" s="23"/>
      <c r="IN123" s="23"/>
      <c r="IO123" s="115"/>
      <c r="IP123" s="23"/>
      <c r="IQ123" s="27"/>
      <c r="IR123" s="115"/>
      <c r="IS123" s="23"/>
      <c r="IT123" s="27"/>
      <c r="IU123" s="115"/>
      <c r="IV123" s="23"/>
      <c r="IW123" s="23"/>
      <c r="IX123" s="115"/>
      <c r="IY123" s="23"/>
      <c r="IZ123" s="23"/>
      <c r="JA123" s="115"/>
      <c r="JB123" s="23"/>
      <c r="JC123" s="23"/>
      <c r="JD123" s="115"/>
      <c r="JE123" s="23"/>
      <c r="JF123" s="23"/>
      <c r="JG123" s="115"/>
      <c r="JH123" s="23"/>
      <c r="JI123" s="27"/>
      <c r="JJ123" s="115"/>
      <c r="JK123" s="23"/>
      <c r="JL123" s="23"/>
      <c r="JM123" s="115"/>
      <c r="JN123" s="23"/>
      <c r="JO123" s="23"/>
      <c r="JP123" s="115"/>
      <c r="JQ123" s="23"/>
      <c r="JR123" s="23"/>
      <c r="JS123" s="115"/>
      <c r="JT123" s="23"/>
      <c r="JU123" s="23"/>
      <c r="JV123" s="115"/>
      <c r="JW123" s="23"/>
      <c r="JX123" s="23"/>
      <c r="JY123" s="115"/>
      <c r="JZ123" s="23"/>
      <c r="KA123" s="27"/>
      <c r="KB123" s="115"/>
      <c r="KC123" s="23">
        <v>115400</v>
      </c>
      <c r="KD123" s="23">
        <v>86550</v>
      </c>
      <c r="KE123" s="115"/>
      <c r="KF123" s="23"/>
      <c r="KG123" s="23"/>
      <c r="KH123" s="115"/>
      <c r="KI123" s="29">
        <f t="shared" si="38"/>
        <v>0</v>
      </c>
      <c r="KJ123" s="29">
        <f t="shared" si="39"/>
        <v>0</v>
      </c>
      <c r="KK123" s="27"/>
      <c r="KL123" s="27"/>
      <c r="KM123" s="121"/>
      <c r="KN123" s="27"/>
      <c r="KO123" s="27"/>
      <c r="KP123" s="115"/>
      <c r="KQ123" s="28"/>
      <c r="KR123" s="28"/>
      <c r="KS123" s="118"/>
      <c r="KT123" s="27"/>
      <c r="KU123" s="27"/>
      <c r="KV123" s="121"/>
      <c r="KW123" s="26"/>
      <c r="KX123" s="26"/>
      <c r="KY123" s="121"/>
      <c r="KZ123" s="24"/>
      <c r="LA123" s="24"/>
      <c r="LB123" s="121"/>
      <c r="LC123" s="24"/>
      <c r="LD123" s="24"/>
      <c r="LE123" s="121"/>
      <c r="LF123" s="23"/>
      <c r="LG123" s="27"/>
      <c r="LH123" s="118"/>
      <c r="LI123" s="23"/>
      <c r="LJ123" s="27"/>
      <c r="LK123" s="121"/>
      <c r="LL123" s="25"/>
      <c r="LM123" s="25"/>
      <c r="LN123" s="121"/>
      <c r="LO123" s="27"/>
      <c r="LP123" s="27"/>
      <c r="LQ123" s="121"/>
      <c r="LR123" s="24"/>
      <c r="LS123" s="24"/>
      <c r="LT123" s="121"/>
      <c r="LU123" s="27"/>
      <c r="LV123" s="27"/>
      <c r="LW123" s="121"/>
      <c r="LX123" s="23"/>
      <c r="LY123" s="23"/>
      <c r="LZ123" s="130"/>
      <c r="MA123" s="9"/>
      <c r="MB123" s="9"/>
      <c r="MC123" s="9"/>
      <c r="MD123" s="7"/>
      <c r="ME123" s="7"/>
      <c r="MF123" s="9"/>
      <c r="MG123" s="9"/>
      <c r="MH123" s="9"/>
      <c r="MI123" s="9"/>
      <c r="MJ123" s="9"/>
      <c r="MK123" s="9"/>
      <c r="ML123" s="9"/>
      <c r="MM123" s="9"/>
      <c r="MN123" s="7"/>
      <c r="MO123" s="9"/>
      <c r="MP123" s="9"/>
      <c r="MQ123" s="9"/>
      <c r="MR123" s="7"/>
      <c r="MS123" s="9"/>
      <c r="MT123" s="7"/>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3"/>
      <c r="PY123" s="3"/>
      <c r="PZ123" s="3"/>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row>
    <row r="124" spans="1:743" x14ac:dyDescent="0.25">
      <c r="A124" s="46" t="s">
        <v>29</v>
      </c>
      <c r="B124" s="29">
        <f t="shared" si="30"/>
        <v>8668036.0599999987</v>
      </c>
      <c r="C124" s="29">
        <f t="shared" si="31"/>
        <v>6701747.4099999992</v>
      </c>
      <c r="D124" s="21">
        <f t="shared" si="32"/>
        <v>6978522.3099999996</v>
      </c>
      <c r="E124" s="21">
        <f t="shared" si="33"/>
        <v>5233893.3099999996</v>
      </c>
      <c r="F124" s="23">
        <v>6546400</v>
      </c>
      <c r="G124" s="40">
        <v>4909801</v>
      </c>
      <c r="H124" s="118"/>
      <c r="I124" s="23">
        <v>432122.31</v>
      </c>
      <c r="J124" s="49">
        <v>324092.31</v>
      </c>
      <c r="K124" s="118"/>
      <c r="L124" s="49"/>
      <c r="M124" s="49"/>
      <c r="N124" s="147"/>
      <c r="O124" s="29">
        <f t="shared" si="34"/>
        <v>1574113.75</v>
      </c>
      <c r="P124" s="29">
        <f t="shared" si="35"/>
        <v>1388732.23</v>
      </c>
      <c r="Q124" s="23"/>
      <c r="R124" s="23"/>
      <c r="S124" s="118"/>
      <c r="T124" s="23"/>
      <c r="U124" s="23"/>
      <c r="V124" s="118"/>
      <c r="W124" s="23"/>
      <c r="X124" s="23"/>
      <c r="Y124" s="118"/>
      <c r="Z124" s="23"/>
      <c r="AA124" s="23"/>
      <c r="AB124" s="118"/>
      <c r="AC124" s="28"/>
      <c r="AD124" s="28"/>
      <c r="AE124" s="121"/>
      <c r="AF124" s="23"/>
      <c r="AG124" s="23"/>
      <c r="AH124" s="118"/>
      <c r="AI124" s="23"/>
      <c r="AJ124" s="23"/>
      <c r="AK124" s="118"/>
      <c r="AL124" s="23"/>
      <c r="AM124" s="23"/>
      <c r="AN124" s="118"/>
      <c r="AO124" s="23"/>
      <c r="AP124" s="27"/>
      <c r="AQ124" s="118"/>
      <c r="AR124" s="28"/>
      <c r="AS124" s="28"/>
      <c r="AT124" s="118"/>
      <c r="AU124" s="28"/>
      <c r="AV124" s="28"/>
      <c r="AW124" s="118"/>
      <c r="AX124" s="28"/>
      <c r="AY124" s="28"/>
      <c r="AZ124" s="118"/>
      <c r="BA124" s="23"/>
      <c r="BB124" s="23"/>
      <c r="BC124" s="118"/>
      <c r="BD124" s="23"/>
      <c r="BE124" s="23"/>
      <c r="BF124" s="118"/>
      <c r="BG124" s="23"/>
      <c r="BH124" s="23"/>
      <c r="BI124" s="118"/>
      <c r="BJ124" s="38"/>
      <c r="BK124" s="23"/>
      <c r="BL124" s="118"/>
      <c r="BM124" s="23"/>
      <c r="BN124" s="27"/>
      <c r="BO124" s="118"/>
      <c r="BP124" s="23"/>
      <c r="BQ124" s="27"/>
      <c r="BR124" s="118"/>
      <c r="BS124" s="23"/>
      <c r="BT124" s="27"/>
      <c r="BU124" s="118"/>
      <c r="BV124" s="23"/>
      <c r="BW124" s="23"/>
      <c r="BX124" s="118"/>
      <c r="BY124" s="23"/>
      <c r="BZ124" s="27"/>
      <c r="CA124" s="118"/>
      <c r="CB124" s="31"/>
      <c r="CC124" s="31"/>
      <c r="CD124" s="118"/>
      <c r="CE124" s="23"/>
      <c r="CF124" s="23"/>
      <c r="CG124" s="118"/>
      <c r="CH124" s="28"/>
      <c r="CI124" s="28"/>
      <c r="CJ124" s="118"/>
      <c r="CK124" s="23"/>
      <c r="CL124" s="48"/>
      <c r="CM124" s="118"/>
      <c r="CN124" s="23"/>
      <c r="CO124" s="27"/>
      <c r="CP124" s="118"/>
      <c r="CQ124" s="28"/>
      <c r="CR124" s="28"/>
      <c r="CS124" s="118"/>
      <c r="CT124" s="28"/>
      <c r="CU124" s="28"/>
      <c r="CV124" s="118"/>
      <c r="CW124" s="23"/>
      <c r="CX124" s="27"/>
      <c r="CY124" s="118"/>
      <c r="CZ124" s="28"/>
      <c r="DA124" s="28"/>
      <c r="DB124" s="118"/>
      <c r="DC124" s="23">
        <f>900000+674113.75</f>
        <v>1574113.75</v>
      </c>
      <c r="DD124" s="23">
        <v>1388732.23</v>
      </c>
      <c r="DE124" s="118"/>
      <c r="DF124" s="23"/>
      <c r="DG124" s="23"/>
      <c r="DH124" s="118"/>
      <c r="DI124" s="23"/>
      <c r="DJ124" s="27"/>
      <c r="DK124" s="118"/>
      <c r="DL124" s="27"/>
      <c r="DM124" s="27"/>
      <c r="DN124" s="140"/>
      <c r="DO124" s="27"/>
      <c r="DP124" s="27"/>
      <c r="DQ124" s="132"/>
      <c r="DR124" s="23"/>
      <c r="DS124" s="23"/>
      <c r="DT124" s="118"/>
      <c r="DU124" s="23"/>
      <c r="DV124" s="27"/>
      <c r="DW124" s="118"/>
      <c r="DX124" s="23"/>
      <c r="DY124" s="27"/>
      <c r="DZ124" s="118"/>
      <c r="EA124" s="23"/>
      <c r="EB124" s="23"/>
      <c r="EC124" s="115"/>
      <c r="ED124" s="23"/>
      <c r="EE124" s="23"/>
      <c r="EF124" s="118"/>
      <c r="EG124" s="23"/>
      <c r="EH124" s="23"/>
      <c r="EI124" s="118"/>
      <c r="EJ124" s="23"/>
      <c r="EK124" s="27"/>
      <c r="EL124" s="118"/>
      <c r="EM124" s="27"/>
      <c r="EN124" s="27"/>
      <c r="EO124" s="118"/>
      <c r="EP124" s="23"/>
      <c r="EQ124" s="27"/>
      <c r="ER124" s="115"/>
      <c r="ES124" s="28"/>
      <c r="ET124" s="28"/>
      <c r="EU124" s="118"/>
      <c r="EV124" s="27"/>
      <c r="EW124" s="27"/>
      <c r="EX124" s="118"/>
      <c r="EY124" s="23"/>
      <c r="EZ124" s="23"/>
      <c r="FA124" s="118"/>
      <c r="FB124" s="23"/>
      <c r="FC124" s="27"/>
      <c r="FD124" s="118"/>
      <c r="FE124" s="23"/>
      <c r="FF124" s="23"/>
      <c r="FG124" s="115"/>
      <c r="FH124" s="23"/>
      <c r="FI124" s="23"/>
      <c r="FJ124" s="118"/>
      <c r="FK124" s="23"/>
      <c r="FL124" s="23"/>
      <c r="FM124" s="115"/>
      <c r="FN124" s="31"/>
      <c r="FO124" s="31"/>
      <c r="FP124" s="118"/>
      <c r="FQ124" s="23"/>
      <c r="FR124" s="23"/>
      <c r="FS124" s="115"/>
      <c r="FT124" s="23"/>
      <c r="FU124" s="23"/>
      <c r="FV124" s="115"/>
      <c r="FW124" s="23"/>
      <c r="FX124" s="23"/>
      <c r="FY124" s="115"/>
      <c r="FZ124" s="27"/>
      <c r="GA124" s="27"/>
      <c r="GB124" s="115"/>
      <c r="GC124" s="31"/>
      <c r="GD124" s="31"/>
      <c r="GE124" s="118"/>
      <c r="GF124" s="35"/>
      <c r="GG124" s="34"/>
      <c r="GH124" s="115"/>
      <c r="GI124" s="23"/>
      <c r="GJ124" s="23"/>
      <c r="GK124" s="115"/>
      <c r="GL124" s="31"/>
      <c r="GM124" s="31"/>
      <c r="GN124" s="118"/>
      <c r="GO124" s="23"/>
      <c r="GP124" s="23"/>
      <c r="GQ124" s="115"/>
      <c r="GR124" s="23"/>
      <c r="GS124" s="27"/>
      <c r="GT124" s="115"/>
      <c r="GU124" s="23"/>
      <c r="GV124" s="23"/>
      <c r="GW124" s="118"/>
      <c r="GX124" s="31"/>
      <c r="GY124" s="31"/>
      <c r="GZ124" s="118"/>
      <c r="HA124" s="23"/>
      <c r="HB124" s="27"/>
      <c r="HC124" s="137"/>
      <c r="HD124" s="33"/>
      <c r="HE124" s="33"/>
      <c r="HF124" s="121"/>
      <c r="HG124" s="32"/>
      <c r="HH124" s="32"/>
      <c r="HI124" s="118"/>
      <c r="HJ124" s="28"/>
      <c r="HK124" s="28"/>
      <c r="HL124" s="118"/>
      <c r="HM124" s="23"/>
      <c r="HN124" s="23"/>
      <c r="HO124" s="118"/>
      <c r="HP124" s="23"/>
      <c r="HQ124" s="23"/>
      <c r="HR124" s="115"/>
      <c r="HS124" s="23"/>
      <c r="HT124" s="23"/>
      <c r="HU124" s="118"/>
      <c r="HV124" s="31"/>
      <c r="HW124" s="31"/>
      <c r="HX124" s="118"/>
      <c r="HY124" s="31"/>
      <c r="HZ124" s="31"/>
      <c r="IA124" s="118"/>
      <c r="IB124" s="23"/>
      <c r="IC124" s="27"/>
      <c r="ID124" s="132"/>
      <c r="IE124" s="23"/>
      <c r="IF124" s="27"/>
      <c r="IG124" s="134"/>
      <c r="IH124" s="23"/>
      <c r="II124" s="23"/>
      <c r="IJ124" s="132"/>
      <c r="IK124" s="30">
        <f t="shared" si="36"/>
        <v>115400</v>
      </c>
      <c r="IL124" s="30">
        <f t="shared" si="37"/>
        <v>79121.87</v>
      </c>
      <c r="IM124" s="23"/>
      <c r="IN124" s="23"/>
      <c r="IO124" s="115"/>
      <c r="IP124" s="23"/>
      <c r="IQ124" s="27"/>
      <c r="IR124" s="115"/>
      <c r="IS124" s="23"/>
      <c r="IT124" s="27"/>
      <c r="IU124" s="115"/>
      <c r="IV124" s="23"/>
      <c r="IW124" s="23"/>
      <c r="IX124" s="115"/>
      <c r="IY124" s="23"/>
      <c r="IZ124" s="23"/>
      <c r="JA124" s="115"/>
      <c r="JB124" s="23"/>
      <c r="JC124" s="23"/>
      <c r="JD124" s="115"/>
      <c r="JE124" s="23"/>
      <c r="JF124" s="23"/>
      <c r="JG124" s="115"/>
      <c r="JH124" s="23"/>
      <c r="JI124" s="27"/>
      <c r="JJ124" s="115"/>
      <c r="JK124" s="23"/>
      <c r="JL124" s="23"/>
      <c r="JM124" s="115"/>
      <c r="JN124" s="23"/>
      <c r="JO124" s="23"/>
      <c r="JP124" s="115"/>
      <c r="JQ124" s="23"/>
      <c r="JR124" s="23"/>
      <c r="JS124" s="115"/>
      <c r="JT124" s="23"/>
      <c r="JU124" s="23"/>
      <c r="JV124" s="115"/>
      <c r="JW124" s="23"/>
      <c r="JX124" s="23"/>
      <c r="JY124" s="115"/>
      <c r="JZ124" s="23"/>
      <c r="KA124" s="27"/>
      <c r="KB124" s="115"/>
      <c r="KC124" s="23">
        <v>115400</v>
      </c>
      <c r="KD124" s="23">
        <v>79121.87</v>
      </c>
      <c r="KE124" s="115"/>
      <c r="KF124" s="23"/>
      <c r="KG124" s="23"/>
      <c r="KH124" s="115"/>
      <c r="KI124" s="29">
        <f t="shared" si="38"/>
        <v>0</v>
      </c>
      <c r="KJ124" s="29">
        <f t="shared" si="39"/>
        <v>0</v>
      </c>
      <c r="KK124" s="27"/>
      <c r="KL124" s="27"/>
      <c r="KM124" s="121"/>
      <c r="KN124" s="27"/>
      <c r="KO124" s="27"/>
      <c r="KP124" s="115"/>
      <c r="KQ124" s="28"/>
      <c r="KR124" s="28"/>
      <c r="KS124" s="118"/>
      <c r="KT124" s="27"/>
      <c r="KU124" s="27"/>
      <c r="KV124" s="121"/>
      <c r="KW124" s="26"/>
      <c r="KX124" s="26"/>
      <c r="KY124" s="121"/>
      <c r="KZ124" s="24"/>
      <c r="LA124" s="24"/>
      <c r="LB124" s="121"/>
      <c r="LC124" s="24"/>
      <c r="LD124" s="24"/>
      <c r="LE124" s="121"/>
      <c r="LF124" s="23"/>
      <c r="LG124" s="27"/>
      <c r="LH124" s="118"/>
      <c r="LI124" s="23"/>
      <c r="LJ124" s="27"/>
      <c r="LK124" s="121"/>
      <c r="LL124" s="25"/>
      <c r="LM124" s="25"/>
      <c r="LN124" s="121"/>
      <c r="LO124" s="27"/>
      <c r="LP124" s="27"/>
      <c r="LQ124" s="121"/>
      <c r="LR124" s="24"/>
      <c r="LS124" s="24"/>
      <c r="LT124" s="121"/>
      <c r="LU124" s="27"/>
      <c r="LV124" s="27"/>
      <c r="LW124" s="121"/>
      <c r="LX124" s="23"/>
      <c r="LY124" s="23"/>
      <c r="LZ124" s="130"/>
      <c r="MA124" s="9"/>
      <c r="MB124" s="9"/>
      <c r="MC124" s="9"/>
      <c r="MD124" s="7"/>
      <c r="ME124" s="7"/>
      <c r="MF124" s="9"/>
      <c r="MG124" s="9"/>
      <c r="MH124" s="9"/>
      <c r="MI124" s="9"/>
      <c r="MJ124" s="9"/>
      <c r="MK124" s="9"/>
      <c r="ML124" s="9"/>
      <c r="MM124" s="9"/>
      <c r="MN124" s="7"/>
      <c r="MO124" s="9"/>
      <c r="MP124" s="9"/>
      <c r="MQ124" s="9"/>
      <c r="MR124" s="7"/>
      <c r="MS124" s="9"/>
      <c r="MT124" s="7"/>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3"/>
      <c r="PY124" s="3"/>
      <c r="PZ124" s="3"/>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row>
    <row r="125" spans="1:743" ht="25.5" x14ac:dyDescent="0.25">
      <c r="A125" s="45" t="s">
        <v>28</v>
      </c>
      <c r="B125" s="29">
        <f t="shared" si="30"/>
        <v>620338253.62</v>
      </c>
      <c r="C125" s="29">
        <f t="shared" si="31"/>
        <v>442334252.53000003</v>
      </c>
      <c r="D125" s="21">
        <f t="shared" si="32"/>
        <v>209990907.72999999</v>
      </c>
      <c r="E125" s="21">
        <f t="shared" si="33"/>
        <v>158945463.72999999</v>
      </c>
      <c r="F125" s="23">
        <v>159607300</v>
      </c>
      <c r="G125" s="40">
        <v>119705476</v>
      </c>
      <c r="H125" s="118"/>
      <c r="I125" s="23">
        <f>5809125
+44574482.73</f>
        <v>50383607.729999997</v>
      </c>
      <c r="J125" s="39">
        <v>39239987.729999997</v>
      </c>
      <c r="K125" s="118"/>
      <c r="L125" s="39"/>
      <c r="M125" s="39"/>
      <c r="N125" s="147"/>
      <c r="O125" s="29">
        <f t="shared" si="34"/>
        <v>114485942.52000001</v>
      </c>
      <c r="P125" s="29">
        <f t="shared" si="35"/>
        <v>61714777.70000001</v>
      </c>
      <c r="Q125" s="23"/>
      <c r="R125" s="23"/>
      <c r="S125" s="118"/>
      <c r="T125" s="23">
        <v>2502919.2000000002</v>
      </c>
      <c r="U125" s="23">
        <v>0</v>
      </c>
      <c r="V125" s="118"/>
      <c r="W125" s="23"/>
      <c r="X125" s="23"/>
      <c r="Y125" s="118"/>
      <c r="Z125" s="23"/>
      <c r="AA125" s="23"/>
      <c r="AB125" s="118"/>
      <c r="AC125" s="28"/>
      <c r="AD125" s="28"/>
      <c r="AE125" s="121"/>
      <c r="AF125" s="23">
        <v>2950490.97</v>
      </c>
      <c r="AG125" s="23">
        <v>2107493.5499999998</v>
      </c>
      <c r="AH125" s="118"/>
      <c r="AI125" s="23">
        <v>3114723</v>
      </c>
      <c r="AJ125" s="23">
        <v>2336039</v>
      </c>
      <c r="AK125" s="118"/>
      <c r="AL125" s="23">
        <v>1170549.51</v>
      </c>
      <c r="AM125" s="23">
        <v>877912.13</v>
      </c>
      <c r="AN125" s="118"/>
      <c r="AO125" s="23"/>
      <c r="AP125" s="27"/>
      <c r="AQ125" s="118"/>
      <c r="AR125" s="28"/>
      <c r="AS125" s="28"/>
      <c r="AT125" s="118"/>
      <c r="AU125" s="28"/>
      <c r="AV125" s="28"/>
      <c r="AW125" s="118"/>
      <c r="AX125" s="28"/>
      <c r="AY125" s="28"/>
      <c r="AZ125" s="118"/>
      <c r="BA125" s="44">
        <v>11000000</v>
      </c>
      <c r="BB125" s="23">
        <v>7399918</v>
      </c>
      <c r="BC125" s="118"/>
      <c r="BD125" s="23">
        <v>20082062.420000002</v>
      </c>
      <c r="BE125" s="23">
        <v>9895163.3000000007</v>
      </c>
      <c r="BF125" s="118"/>
      <c r="BG125" s="23">
        <v>1077300</v>
      </c>
      <c r="BH125" s="23">
        <v>1077300</v>
      </c>
      <c r="BI125" s="118"/>
      <c r="BJ125" s="38"/>
      <c r="BK125" s="23"/>
      <c r="BL125" s="118"/>
      <c r="BM125" s="23"/>
      <c r="BN125" s="27"/>
      <c r="BO125" s="118"/>
      <c r="BP125" s="23">
        <v>2390344</v>
      </c>
      <c r="BQ125" s="27">
        <v>1792758</v>
      </c>
      <c r="BR125" s="118"/>
      <c r="BS125" s="23"/>
      <c r="BT125" s="27"/>
      <c r="BU125" s="118"/>
      <c r="BV125" s="23"/>
      <c r="BW125" s="23"/>
      <c r="BX125" s="118"/>
      <c r="BY125" s="23">
        <v>7607637.4699999997</v>
      </c>
      <c r="BZ125" s="27">
        <v>7607132.0499999998</v>
      </c>
      <c r="CA125" s="118"/>
      <c r="CB125" s="31"/>
      <c r="CC125" s="31"/>
      <c r="CD125" s="118"/>
      <c r="CE125" s="23"/>
      <c r="CF125" s="23"/>
      <c r="CG125" s="118"/>
      <c r="CH125" s="28"/>
      <c r="CI125" s="28"/>
      <c r="CJ125" s="118"/>
      <c r="CK125" s="23">
        <v>166060.81</v>
      </c>
      <c r="CL125" s="27">
        <v>0</v>
      </c>
      <c r="CM125" s="118"/>
      <c r="CN125" s="23"/>
      <c r="CO125" s="27"/>
      <c r="CP125" s="118"/>
      <c r="CQ125" s="28"/>
      <c r="CR125" s="28"/>
      <c r="CS125" s="118"/>
      <c r="CT125" s="28"/>
      <c r="CU125" s="28"/>
      <c r="CV125" s="118"/>
      <c r="CW125" s="23"/>
      <c r="CX125" s="27"/>
      <c r="CY125" s="118"/>
      <c r="CZ125" s="28"/>
      <c r="DA125" s="28"/>
      <c r="DB125" s="118"/>
      <c r="DC125" s="23"/>
      <c r="DD125" s="23"/>
      <c r="DE125" s="118"/>
      <c r="DF125" s="23"/>
      <c r="DG125" s="23"/>
      <c r="DH125" s="118"/>
      <c r="DI125" s="23">
        <v>4418300.2</v>
      </c>
      <c r="DJ125" s="27">
        <v>4418300.2</v>
      </c>
      <c r="DK125" s="118"/>
      <c r="DL125" s="27">
        <v>1151093.81</v>
      </c>
      <c r="DM125" s="27">
        <v>1151093.81</v>
      </c>
      <c r="DN125" s="140"/>
      <c r="DO125" s="44">
        <f>1436400+570000+847875+570000</f>
        <v>3424275</v>
      </c>
      <c r="DP125" s="27">
        <v>570000</v>
      </c>
      <c r="DQ125" s="132"/>
      <c r="DR125" s="23"/>
      <c r="DS125" s="23"/>
      <c r="DT125" s="118"/>
      <c r="DU125" s="23">
        <v>15000000</v>
      </c>
      <c r="DV125" s="27">
        <v>0</v>
      </c>
      <c r="DW125" s="118"/>
      <c r="DX125" s="23"/>
      <c r="DY125" s="27"/>
      <c r="DZ125" s="118"/>
      <c r="EA125" s="23">
        <v>5190303.03</v>
      </c>
      <c r="EB125" s="23">
        <v>5190303.03</v>
      </c>
      <c r="EC125" s="115"/>
      <c r="ED125" s="23">
        <v>14698387.1</v>
      </c>
      <c r="EE125" s="23">
        <v>7444532.8200000003</v>
      </c>
      <c r="EF125" s="118"/>
      <c r="EG125" s="23"/>
      <c r="EH125" s="23"/>
      <c r="EI125" s="118"/>
      <c r="EJ125" s="23"/>
      <c r="EK125" s="27"/>
      <c r="EL125" s="118"/>
      <c r="EM125" s="27"/>
      <c r="EN125" s="27"/>
      <c r="EO125" s="118"/>
      <c r="EP125" s="23"/>
      <c r="EQ125" s="27"/>
      <c r="ER125" s="115"/>
      <c r="ES125" s="28"/>
      <c r="ET125" s="28"/>
      <c r="EU125" s="118"/>
      <c r="EV125" s="27">
        <v>21926</v>
      </c>
      <c r="EW125" s="27">
        <v>21926</v>
      </c>
      <c r="EX125" s="118"/>
      <c r="EY125" s="23"/>
      <c r="EZ125" s="23"/>
      <c r="FA125" s="118"/>
      <c r="FB125" s="23">
        <v>1112401</v>
      </c>
      <c r="FC125" s="27">
        <v>834300</v>
      </c>
      <c r="FD125" s="118"/>
      <c r="FE125" s="23"/>
      <c r="FF125" s="23"/>
      <c r="FG125" s="115"/>
      <c r="FH125" s="23"/>
      <c r="FI125" s="23"/>
      <c r="FJ125" s="118"/>
      <c r="FK125" s="23"/>
      <c r="FL125" s="23"/>
      <c r="FM125" s="115"/>
      <c r="FN125" s="31"/>
      <c r="FO125" s="31"/>
      <c r="FP125" s="118"/>
      <c r="FQ125" s="23">
        <v>1600000</v>
      </c>
      <c r="FR125" s="23">
        <v>0</v>
      </c>
      <c r="FS125" s="115"/>
      <c r="FT125" s="23"/>
      <c r="FU125" s="23"/>
      <c r="FV125" s="115"/>
      <c r="FW125" s="23"/>
      <c r="FX125" s="23"/>
      <c r="FY125" s="115"/>
      <c r="FZ125" s="27"/>
      <c r="GA125" s="27"/>
      <c r="GB125" s="115"/>
      <c r="GC125" s="31"/>
      <c r="GD125" s="31"/>
      <c r="GE125" s="118"/>
      <c r="GF125" s="35"/>
      <c r="GG125" s="34"/>
      <c r="GH125" s="115"/>
      <c r="GI125" s="23"/>
      <c r="GJ125" s="23"/>
      <c r="GK125" s="115"/>
      <c r="GL125" s="31"/>
      <c r="GM125" s="31"/>
      <c r="GN125" s="118"/>
      <c r="GO125" s="23"/>
      <c r="GP125" s="23"/>
      <c r="GQ125" s="115"/>
      <c r="GR125" s="23"/>
      <c r="GS125" s="27"/>
      <c r="GT125" s="115"/>
      <c r="GU125" s="23"/>
      <c r="GV125" s="23"/>
      <c r="GW125" s="118"/>
      <c r="GX125" s="31"/>
      <c r="GY125" s="31"/>
      <c r="GZ125" s="118"/>
      <c r="HA125" s="23"/>
      <c r="HB125" s="27"/>
      <c r="HC125" s="137"/>
      <c r="HD125" s="33"/>
      <c r="HE125" s="33"/>
      <c r="HF125" s="121"/>
      <c r="HG125" s="32"/>
      <c r="HH125" s="32"/>
      <c r="HI125" s="118"/>
      <c r="HJ125" s="28"/>
      <c r="HK125" s="28"/>
      <c r="HL125" s="118"/>
      <c r="HM125" s="23">
        <v>15807169</v>
      </c>
      <c r="HN125" s="23">
        <v>8990605.8100000005</v>
      </c>
      <c r="HO125" s="118"/>
      <c r="HP125" s="23"/>
      <c r="HQ125" s="23"/>
      <c r="HR125" s="115"/>
      <c r="HS125" s="23"/>
      <c r="HT125" s="23"/>
      <c r="HU125" s="118"/>
      <c r="HV125" s="31"/>
      <c r="HW125" s="31"/>
      <c r="HX125" s="118"/>
      <c r="HY125" s="31"/>
      <c r="HZ125" s="31"/>
      <c r="IA125" s="118"/>
      <c r="IB125" s="23"/>
      <c r="IC125" s="27"/>
      <c r="ID125" s="132"/>
      <c r="IE125" s="23"/>
      <c r="IF125" s="27"/>
      <c r="IG125" s="134"/>
      <c r="IH125" s="23"/>
      <c r="II125" s="23"/>
      <c r="IJ125" s="132"/>
      <c r="IK125" s="30">
        <f t="shared" si="36"/>
        <v>278393532.29999995</v>
      </c>
      <c r="IL125" s="30">
        <f t="shared" si="37"/>
        <v>210698672.65000001</v>
      </c>
      <c r="IM125" s="23">
        <v>148338492.25</v>
      </c>
      <c r="IN125" s="23">
        <v>111690446</v>
      </c>
      <c r="IO125" s="115"/>
      <c r="IP125" s="42"/>
      <c r="IQ125" s="27"/>
      <c r="IR125" s="115"/>
      <c r="IS125" s="42">
        <v>102743514</v>
      </c>
      <c r="IT125" s="27">
        <v>76889468</v>
      </c>
      <c r="IU125" s="115"/>
      <c r="IV125" s="23"/>
      <c r="IW125" s="23"/>
      <c r="IX125" s="115"/>
      <c r="IY125" s="23">
        <v>1425029.76</v>
      </c>
      <c r="IZ125" s="23">
        <v>148404.96</v>
      </c>
      <c r="JA125" s="115"/>
      <c r="JB125" s="23">
        <v>171564</v>
      </c>
      <c r="JC125" s="23">
        <v>124768</v>
      </c>
      <c r="JD125" s="115"/>
      <c r="JE125" s="23">
        <v>802225</v>
      </c>
      <c r="JF125" s="23">
        <v>583400</v>
      </c>
      <c r="JG125" s="115"/>
      <c r="JH125" s="23">
        <v>2967814.27</v>
      </c>
      <c r="JI125" s="27">
        <v>1650069.42</v>
      </c>
      <c r="JJ125" s="115"/>
      <c r="JK125" s="23">
        <v>20201148</v>
      </c>
      <c r="JL125" s="23">
        <v>18612037.469999999</v>
      </c>
      <c r="JM125" s="115"/>
      <c r="JN125" s="23">
        <v>113400</v>
      </c>
      <c r="JO125" s="23">
        <v>113400</v>
      </c>
      <c r="JP125" s="115"/>
      <c r="JQ125" s="23">
        <v>19203</v>
      </c>
      <c r="JR125" s="23">
        <v>3318.8</v>
      </c>
      <c r="JS125" s="115"/>
      <c r="JT125" s="23">
        <v>1152539.28</v>
      </c>
      <c r="JU125" s="23">
        <v>883360</v>
      </c>
      <c r="JV125" s="115"/>
      <c r="JW125" s="23">
        <v>456052.74</v>
      </c>
      <c r="JX125" s="23">
        <v>0</v>
      </c>
      <c r="JY125" s="115"/>
      <c r="JZ125" s="23"/>
      <c r="KA125" s="27"/>
      <c r="KB125" s="115"/>
      <c r="KC125" s="23"/>
      <c r="KD125" s="23"/>
      <c r="KE125" s="115"/>
      <c r="KF125" s="23">
        <v>2550</v>
      </c>
      <c r="KG125" s="23">
        <v>0</v>
      </c>
      <c r="KH125" s="115"/>
      <c r="KI125" s="29">
        <f t="shared" si="38"/>
        <v>17467871.07</v>
      </c>
      <c r="KJ125" s="29">
        <f t="shared" si="39"/>
        <v>10975338.449999999</v>
      </c>
      <c r="KK125" s="27">
        <v>498244.67</v>
      </c>
      <c r="KL125" s="27">
        <v>120433.62</v>
      </c>
      <c r="KM125" s="121"/>
      <c r="KN125" s="27">
        <v>13436640</v>
      </c>
      <c r="KO125" s="27">
        <v>9715176.0800000001</v>
      </c>
      <c r="KP125" s="115"/>
      <c r="KQ125" s="28">
        <v>2532986.4</v>
      </c>
      <c r="KR125" s="28">
        <v>139728.75</v>
      </c>
      <c r="KS125" s="118"/>
      <c r="KT125" s="27"/>
      <c r="KU125" s="27"/>
      <c r="KV125" s="121"/>
      <c r="KW125" s="26"/>
      <c r="KX125" s="26"/>
      <c r="KY125" s="121"/>
      <c r="KZ125" s="24"/>
      <c r="LA125" s="24"/>
      <c r="LB125" s="121"/>
      <c r="LC125" s="24"/>
      <c r="LD125" s="24"/>
      <c r="LE125" s="121"/>
      <c r="LF125" s="23"/>
      <c r="LG125" s="27"/>
      <c r="LH125" s="118"/>
      <c r="LI125" s="23"/>
      <c r="LJ125" s="27"/>
      <c r="LK125" s="121"/>
      <c r="LL125" s="25"/>
      <c r="LM125" s="25"/>
      <c r="LN125" s="121"/>
      <c r="LO125" s="27"/>
      <c r="LP125" s="27"/>
      <c r="LQ125" s="121"/>
      <c r="LR125" s="24"/>
      <c r="LS125" s="24"/>
      <c r="LT125" s="121"/>
      <c r="LU125" s="27"/>
      <c r="LV125" s="27"/>
      <c r="LW125" s="121"/>
      <c r="LX125" s="23">
        <v>1000000</v>
      </c>
      <c r="LY125" s="23">
        <v>1000000</v>
      </c>
      <c r="LZ125" s="130"/>
      <c r="MA125" s="9"/>
      <c r="MB125" s="9"/>
      <c r="MC125" s="9"/>
      <c r="MD125" s="7"/>
      <c r="ME125" s="7"/>
      <c r="MF125" s="9"/>
      <c r="MG125" s="9"/>
      <c r="MH125" s="9"/>
      <c r="MI125" s="9"/>
      <c r="MJ125" s="9"/>
      <c r="MK125" s="9"/>
      <c r="ML125" s="9"/>
      <c r="MM125" s="9"/>
      <c r="MN125" s="7"/>
      <c r="MO125" s="9"/>
      <c r="MP125" s="9"/>
      <c r="MQ125" s="9"/>
      <c r="MR125" s="7"/>
      <c r="MS125" s="9"/>
      <c r="MT125" s="7"/>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3"/>
      <c r="PY125" s="3"/>
      <c r="PZ125" s="3"/>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row>
    <row r="126" spans="1:743" x14ac:dyDescent="0.25">
      <c r="A126" s="46" t="s">
        <v>27</v>
      </c>
      <c r="B126" s="29">
        <f t="shared" si="30"/>
        <v>196062801.24000001</v>
      </c>
      <c r="C126" s="29">
        <f t="shared" si="31"/>
        <v>69916660.560000002</v>
      </c>
      <c r="D126" s="21">
        <f t="shared" si="32"/>
        <v>46127866.57</v>
      </c>
      <c r="E126" s="21">
        <f t="shared" si="33"/>
        <v>40095902.57</v>
      </c>
      <c r="F126" s="23">
        <v>40042600</v>
      </c>
      <c r="G126" s="40">
        <v>35531951</v>
      </c>
      <c r="H126" s="118"/>
      <c r="I126" s="23">
        <v>6085266.5700000003</v>
      </c>
      <c r="J126" s="39">
        <v>4563951.57</v>
      </c>
      <c r="K126" s="118"/>
      <c r="L126" s="39"/>
      <c r="M126" s="39"/>
      <c r="N126" s="147"/>
      <c r="O126" s="29">
        <f t="shared" si="34"/>
        <v>58915052.859999999</v>
      </c>
      <c r="P126" s="29">
        <f t="shared" si="35"/>
        <v>26521405.370000001</v>
      </c>
      <c r="Q126" s="23"/>
      <c r="R126" s="23"/>
      <c r="S126" s="118"/>
      <c r="T126" s="23"/>
      <c r="U126" s="23"/>
      <c r="V126" s="118"/>
      <c r="W126" s="23"/>
      <c r="X126" s="23"/>
      <c r="Y126" s="118"/>
      <c r="Z126" s="23"/>
      <c r="AA126" s="23"/>
      <c r="AB126" s="118"/>
      <c r="AC126" s="28"/>
      <c r="AD126" s="28"/>
      <c r="AE126" s="121"/>
      <c r="AF126" s="23"/>
      <c r="AG126" s="23"/>
      <c r="AH126" s="118"/>
      <c r="AI126" s="23"/>
      <c r="AJ126" s="23"/>
      <c r="AK126" s="118"/>
      <c r="AL126" s="23"/>
      <c r="AM126" s="23"/>
      <c r="AN126" s="118"/>
      <c r="AO126" s="23"/>
      <c r="AP126" s="27"/>
      <c r="AQ126" s="118"/>
      <c r="AR126" s="28"/>
      <c r="AS126" s="28"/>
      <c r="AT126" s="118"/>
      <c r="AU126" s="28"/>
      <c r="AV126" s="28"/>
      <c r="AW126" s="118"/>
      <c r="AX126" s="28"/>
      <c r="AY126" s="28"/>
      <c r="AZ126" s="118"/>
      <c r="BA126" s="23"/>
      <c r="BB126" s="23"/>
      <c r="BC126" s="118"/>
      <c r="BD126" s="23"/>
      <c r="BE126" s="23"/>
      <c r="BF126" s="118"/>
      <c r="BG126" s="23"/>
      <c r="BH126" s="23"/>
      <c r="BI126" s="118"/>
      <c r="BJ126" s="38"/>
      <c r="BK126" s="23"/>
      <c r="BL126" s="118"/>
      <c r="BM126" s="23"/>
      <c r="BN126" s="27"/>
      <c r="BO126" s="118"/>
      <c r="BP126" s="23"/>
      <c r="BQ126" s="27"/>
      <c r="BR126" s="118"/>
      <c r="BS126" s="23"/>
      <c r="BT126" s="27"/>
      <c r="BU126" s="118"/>
      <c r="BV126" s="23"/>
      <c r="BW126" s="23"/>
      <c r="BX126" s="118"/>
      <c r="BY126" s="23">
        <v>41589015.93</v>
      </c>
      <c r="BZ126" s="27">
        <v>15799050.210000001</v>
      </c>
      <c r="CA126" s="118"/>
      <c r="CB126" s="31"/>
      <c r="CC126" s="31"/>
      <c r="CD126" s="118"/>
      <c r="CE126" s="23"/>
      <c r="CF126" s="23"/>
      <c r="CG126" s="118"/>
      <c r="CH126" s="28"/>
      <c r="CI126" s="28"/>
      <c r="CJ126" s="118"/>
      <c r="CK126" s="23"/>
      <c r="CL126" s="27"/>
      <c r="CM126" s="118"/>
      <c r="CN126" s="23"/>
      <c r="CO126" s="27"/>
      <c r="CP126" s="118"/>
      <c r="CQ126" s="28"/>
      <c r="CR126" s="28"/>
      <c r="CS126" s="118"/>
      <c r="CT126" s="28"/>
      <c r="CU126" s="28"/>
      <c r="CV126" s="118"/>
      <c r="CW126" s="23">
        <v>2020200.06</v>
      </c>
      <c r="CX126" s="27">
        <v>2020200.06</v>
      </c>
      <c r="CY126" s="118"/>
      <c r="CZ126" s="28"/>
      <c r="DA126" s="28"/>
      <c r="DB126" s="118"/>
      <c r="DC126" s="23">
        <f>900000+900000+900000+900000+900000</f>
        <v>4500000</v>
      </c>
      <c r="DD126" s="23">
        <v>814390.23</v>
      </c>
      <c r="DE126" s="118"/>
      <c r="DF126" s="23"/>
      <c r="DG126" s="23"/>
      <c r="DH126" s="118"/>
      <c r="DI126" s="23"/>
      <c r="DJ126" s="27"/>
      <c r="DK126" s="118"/>
      <c r="DL126" s="27"/>
      <c r="DM126" s="27"/>
      <c r="DN126" s="140"/>
      <c r="DO126" s="27"/>
      <c r="DP126" s="27"/>
      <c r="DQ126" s="132"/>
      <c r="DR126" s="23"/>
      <c r="DS126" s="23"/>
      <c r="DT126" s="118"/>
      <c r="DU126" s="23"/>
      <c r="DV126" s="27"/>
      <c r="DW126" s="118"/>
      <c r="DX126" s="23"/>
      <c r="DY126" s="27"/>
      <c r="DZ126" s="118"/>
      <c r="EA126" s="23"/>
      <c r="EB126" s="23"/>
      <c r="EC126" s="115"/>
      <c r="ED126" s="23"/>
      <c r="EE126" s="23"/>
      <c r="EF126" s="118"/>
      <c r="EG126" s="23">
        <v>1383686.87</v>
      </c>
      <c r="EH126" s="23">
        <v>1383686.87</v>
      </c>
      <c r="EI126" s="118"/>
      <c r="EJ126" s="23"/>
      <c r="EK126" s="27"/>
      <c r="EL126" s="118"/>
      <c r="EM126" s="27"/>
      <c r="EN126" s="27"/>
      <c r="EO126" s="118"/>
      <c r="EP126" s="23"/>
      <c r="EQ126" s="27"/>
      <c r="ER126" s="115"/>
      <c r="ES126" s="28"/>
      <c r="ET126" s="28"/>
      <c r="EU126" s="118"/>
      <c r="EV126" s="27">
        <v>119864</v>
      </c>
      <c r="EW126" s="27">
        <v>119864</v>
      </c>
      <c r="EX126" s="118"/>
      <c r="EY126" s="23"/>
      <c r="EZ126" s="23"/>
      <c r="FA126" s="118"/>
      <c r="FB126" s="23">
        <v>8512286</v>
      </c>
      <c r="FC126" s="27">
        <v>6384214</v>
      </c>
      <c r="FD126" s="118"/>
      <c r="FE126" s="23"/>
      <c r="FF126" s="23"/>
      <c r="FG126" s="115"/>
      <c r="FH126" s="23"/>
      <c r="FI126" s="23"/>
      <c r="FJ126" s="118"/>
      <c r="FK126" s="23"/>
      <c r="FL126" s="23"/>
      <c r="FM126" s="115"/>
      <c r="FN126" s="31"/>
      <c r="FO126" s="31"/>
      <c r="FP126" s="118"/>
      <c r="FQ126" s="23"/>
      <c r="FR126" s="23"/>
      <c r="FS126" s="115"/>
      <c r="FT126" s="23"/>
      <c r="FU126" s="23"/>
      <c r="FV126" s="115"/>
      <c r="FW126" s="23"/>
      <c r="FX126" s="23"/>
      <c r="FY126" s="115"/>
      <c r="FZ126" s="27">
        <v>790000</v>
      </c>
      <c r="GA126" s="27">
        <v>0</v>
      </c>
      <c r="GB126" s="115"/>
      <c r="GC126" s="31"/>
      <c r="GD126" s="31"/>
      <c r="GE126" s="118"/>
      <c r="GF126" s="35"/>
      <c r="GG126" s="34"/>
      <c r="GH126" s="115"/>
      <c r="GI126" s="23"/>
      <c r="GJ126" s="23"/>
      <c r="GK126" s="115"/>
      <c r="GL126" s="31"/>
      <c r="GM126" s="31"/>
      <c r="GN126" s="118"/>
      <c r="GO126" s="23"/>
      <c r="GP126" s="23"/>
      <c r="GQ126" s="115"/>
      <c r="GR126" s="23"/>
      <c r="GS126" s="27"/>
      <c r="GT126" s="115"/>
      <c r="GU126" s="23"/>
      <c r="GV126" s="23"/>
      <c r="GW126" s="118"/>
      <c r="GX126" s="31"/>
      <c r="GY126" s="31"/>
      <c r="GZ126" s="118"/>
      <c r="HA126" s="23"/>
      <c r="HB126" s="27"/>
      <c r="HC126" s="137"/>
      <c r="HD126" s="33"/>
      <c r="HE126" s="33"/>
      <c r="HF126" s="121"/>
      <c r="HG126" s="32"/>
      <c r="HH126" s="32"/>
      <c r="HI126" s="118"/>
      <c r="HJ126" s="28"/>
      <c r="HK126" s="28"/>
      <c r="HL126" s="118"/>
      <c r="HM126" s="23"/>
      <c r="HN126" s="23"/>
      <c r="HO126" s="118"/>
      <c r="HP126" s="23"/>
      <c r="HQ126" s="23"/>
      <c r="HR126" s="115"/>
      <c r="HS126" s="23"/>
      <c r="HT126" s="23"/>
      <c r="HU126" s="118"/>
      <c r="HV126" s="31"/>
      <c r="HW126" s="31"/>
      <c r="HX126" s="118"/>
      <c r="HY126" s="31"/>
      <c r="HZ126" s="31"/>
      <c r="IA126" s="118"/>
      <c r="IB126" s="42"/>
      <c r="IC126" s="27"/>
      <c r="ID126" s="132"/>
      <c r="IE126" s="23"/>
      <c r="IF126" s="27"/>
      <c r="IG126" s="134"/>
      <c r="IH126" s="23"/>
      <c r="II126" s="23"/>
      <c r="IJ126" s="132"/>
      <c r="IK126" s="30">
        <f t="shared" si="36"/>
        <v>0</v>
      </c>
      <c r="IL126" s="30">
        <f t="shared" si="37"/>
        <v>0</v>
      </c>
      <c r="IM126" s="23"/>
      <c r="IN126" s="23"/>
      <c r="IO126" s="115"/>
      <c r="IP126" s="23"/>
      <c r="IQ126" s="27"/>
      <c r="IR126" s="115"/>
      <c r="IS126" s="23"/>
      <c r="IT126" s="27"/>
      <c r="IU126" s="115"/>
      <c r="IV126" s="23"/>
      <c r="IW126" s="23"/>
      <c r="IX126" s="115"/>
      <c r="IY126" s="23"/>
      <c r="IZ126" s="23"/>
      <c r="JA126" s="115"/>
      <c r="JB126" s="23"/>
      <c r="JC126" s="23"/>
      <c r="JD126" s="115"/>
      <c r="JE126" s="23"/>
      <c r="JF126" s="23"/>
      <c r="JG126" s="115"/>
      <c r="JH126" s="23"/>
      <c r="JI126" s="27"/>
      <c r="JJ126" s="115"/>
      <c r="JK126" s="23"/>
      <c r="JL126" s="23"/>
      <c r="JM126" s="115"/>
      <c r="JN126" s="23"/>
      <c r="JO126" s="23"/>
      <c r="JP126" s="115"/>
      <c r="JQ126" s="23"/>
      <c r="JR126" s="23"/>
      <c r="JS126" s="115"/>
      <c r="JT126" s="23"/>
      <c r="JU126" s="23"/>
      <c r="JV126" s="115"/>
      <c r="JW126" s="23"/>
      <c r="JX126" s="23"/>
      <c r="JY126" s="115"/>
      <c r="JZ126" s="23"/>
      <c r="KA126" s="27"/>
      <c r="KB126" s="115"/>
      <c r="KC126" s="23"/>
      <c r="KD126" s="23"/>
      <c r="KE126" s="115"/>
      <c r="KF126" s="23"/>
      <c r="KG126" s="23"/>
      <c r="KH126" s="115"/>
      <c r="KI126" s="29">
        <f t="shared" si="38"/>
        <v>91019881.810000002</v>
      </c>
      <c r="KJ126" s="29">
        <f t="shared" si="39"/>
        <v>3299352.62</v>
      </c>
      <c r="KK126" s="27"/>
      <c r="KL126" s="27"/>
      <c r="KM126" s="121"/>
      <c r="KN126" s="27"/>
      <c r="KO126" s="27"/>
      <c r="KP126" s="115"/>
      <c r="KQ126" s="28"/>
      <c r="KR126" s="28"/>
      <c r="KS126" s="118"/>
      <c r="KT126" s="27"/>
      <c r="KU126" s="27"/>
      <c r="KV126" s="121"/>
      <c r="KW126" s="26"/>
      <c r="KX126" s="26"/>
      <c r="KY126" s="121"/>
      <c r="KZ126" s="24"/>
      <c r="LA126" s="24"/>
      <c r="LB126" s="121"/>
      <c r="LC126" s="24"/>
      <c r="LD126" s="24"/>
      <c r="LE126" s="121"/>
      <c r="LF126" s="23"/>
      <c r="LG126" s="27"/>
      <c r="LH126" s="118"/>
      <c r="LI126" s="23">
        <f>80000000
+11019881.81</f>
        <v>91019881.810000002</v>
      </c>
      <c r="LJ126" s="27">
        <v>3299352.62</v>
      </c>
      <c r="LK126" s="121"/>
      <c r="LL126" s="25"/>
      <c r="LM126" s="25"/>
      <c r="LN126" s="121"/>
      <c r="LO126" s="27"/>
      <c r="LP126" s="27"/>
      <c r="LQ126" s="121"/>
      <c r="LR126" s="24"/>
      <c r="LS126" s="24"/>
      <c r="LT126" s="121"/>
      <c r="LU126" s="27"/>
      <c r="LV126" s="27"/>
      <c r="LW126" s="121"/>
      <c r="LX126" s="23"/>
      <c r="LY126" s="23"/>
      <c r="LZ126" s="130"/>
      <c r="MA126" s="9"/>
      <c r="MB126" s="9"/>
      <c r="MC126" s="9"/>
      <c r="MD126" s="7"/>
      <c r="ME126" s="7"/>
      <c r="MF126" s="9"/>
      <c r="MG126" s="9"/>
      <c r="MH126" s="9"/>
      <c r="MI126" s="9"/>
      <c r="MJ126" s="9"/>
      <c r="MK126" s="9"/>
      <c r="ML126" s="9"/>
      <c r="MM126" s="9"/>
      <c r="MN126" s="7"/>
      <c r="MO126" s="9"/>
      <c r="MP126" s="9"/>
      <c r="MQ126" s="9"/>
      <c r="MR126" s="7"/>
      <c r="MS126" s="9"/>
      <c r="MT126" s="7"/>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3"/>
      <c r="PY126" s="3"/>
      <c r="PZ126" s="3"/>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row>
    <row r="127" spans="1:743" x14ac:dyDescent="0.25">
      <c r="A127" s="46" t="s">
        <v>26</v>
      </c>
      <c r="B127" s="29">
        <f t="shared" si="30"/>
        <v>5439209.8700000001</v>
      </c>
      <c r="C127" s="29">
        <f t="shared" si="31"/>
        <v>2719219.7800000003</v>
      </c>
      <c r="D127" s="21">
        <f t="shared" si="32"/>
        <v>3221399.87</v>
      </c>
      <c r="E127" s="21">
        <f t="shared" si="33"/>
        <v>2416052.87</v>
      </c>
      <c r="F127" s="23">
        <v>2900100</v>
      </c>
      <c r="G127" s="40">
        <v>2175075</v>
      </c>
      <c r="H127" s="118"/>
      <c r="I127" s="23">
        <v>321299.87</v>
      </c>
      <c r="J127" s="39">
        <v>240977.87</v>
      </c>
      <c r="K127" s="118"/>
      <c r="L127" s="39"/>
      <c r="M127" s="39"/>
      <c r="N127" s="147"/>
      <c r="O127" s="29">
        <f t="shared" si="34"/>
        <v>2102410</v>
      </c>
      <c r="P127" s="29">
        <f t="shared" si="35"/>
        <v>226807.5</v>
      </c>
      <c r="Q127" s="23"/>
      <c r="R127" s="23"/>
      <c r="S127" s="118"/>
      <c r="T127" s="23"/>
      <c r="U127" s="23"/>
      <c r="V127" s="118"/>
      <c r="W127" s="23"/>
      <c r="X127" s="23"/>
      <c r="Y127" s="118"/>
      <c r="Z127" s="23"/>
      <c r="AA127" s="23"/>
      <c r="AB127" s="118"/>
      <c r="AC127" s="28"/>
      <c r="AD127" s="28"/>
      <c r="AE127" s="121"/>
      <c r="AF127" s="23"/>
      <c r="AG127" s="23"/>
      <c r="AH127" s="118"/>
      <c r="AI127" s="23"/>
      <c r="AJ127" s="23"/>
      <c r="AK127" s="118"/>
      <c r="AL127" s="23"/>
      <c r="AM127" s="23"/>
      <c r="AN127" s="118"/>
      <c r="AO127" s="23"/>
      <c r="AP127" s="27"/>
      <c r="AQ127" s="118"/>
      <c r="AR127" s="28"/>
      <c r="AS127" s="28"/>
      <c r="AT127" s="118"/>
      <c r="AU127" s="28"/>
      <c r="AV127" s="28"/>
      <c r="AW127" s="118"/>
      <c r="AX127" s="28"/>
      <c r="AY127" s="28"/>
      <c r="AZ127" s="118"/>
      <c r="BA127" s="23"/>
      <c r="BB127" s="23"/>
      <c r="BC127" s="118"/>
      <c r="BD127" s="23"/>
      <c r="BE127" s="23"/>
      <c r="BF127" s="118"/>
      <c r="BG127" s="23"/>
      <c r="BH127" s="23"/>
      <c r="BI127" s="118"/>
      <c r="BJ127" s="38"/>
      <c r="BK127" s="23"/>
      <c r="BL127" s="118"/>
      <c r="BM127" s="23"/>
      <c r="BN127" s="27"/>
      <c r="BO127" s="118"/>
      <c r="BP127" s="23"/>
      <c r="BQ127" s="27"/>
      <c r="BR127" s="118"/>
      <c r="BS127" s="23"/>
      <c r="BT127" s="27"/>
      <c r="BU127" s="118"/>
      <c r="BV127" s="23"/>
      <c r="BW127" s="23"/>
      <c r="BX127" s="118"/>
      <c r="BY127" s="23"/>
      <c r="BZ127" s="27"/>
      <c r="CA127" s="118"/>
      <c r="CB127" s="31"/>
      <c r="CC127" s="31"/>
      <c r="CD127" s="118"/>
      <c r="CE127" s="23"/>
      <c r="CF127" s="23"/>
      <c r="CG127" s="118"/>
      <c r="CH127" s="28"/>
      <c r="CI127" s="28"/>
      <c r="CJ127" s="118"/>
      <c r="CK127" s="23"/>
      <c r="CL127" s="27"/>
      <c r="CM127" s="118"/>
      <c r="CN127" s="23"/>
      <c r="CO127" s="27"/>
      <c r="CP127" s="118"/>
      <c r="CQ127" s="28"/>
      <c r="CR127" s="28"/>
      <c r="CS127" s="118"/>
      <c r="CT127" s="28"/>
      <c r="CU127" s="28"/>
      <c r="CV127" s="118"/>
      <c r="CW127" s="23"/>
      <c r="CX127" s="27"/>
      <c r="CY127" s="118"/>
      <c r="CZ127" s="28"/>
      <c r="DA127" s="28"/>
      <c r="DB127" s="118"/>
      <c r="DC127" s="23">
        <f>900000+900000</f>
        <v>1800000</v>
      </c>
      <c r="DD127" s="23">
        <v>0</v>
      </c>
      <c r="DE127" s="118"/>
      <c r="DF127" s="23"/>
      <c r="DG127" s="23"/>
      <c r="DH127" s="118"/>
      <c r="DI127" s="23"/>
      <c r="DJ127" s="27"/>
      <c r="DK127" s="118"/>
      <c r="DL127" s="27"/>
      <c r="DM127" s="27"/>
      <c r="DN127" s="140"/>
      <c r="DO127" s="27"/>
      <c r="DP127" s="27"/>
      <c r="DQ127" s="132"/>
      <c r="DR127" s="23"/>
      <c r="DS127" s="23"/>
      <c r="DT127" s="118"/>
      <c r="DU127" s="23"/>
      <c r="DV127" s="27"/>
      <c r="DW127" s="118"/>
      <c r="DX127" s="23"/>
      <c r="DY127" s="27"/>
      <c r="DZ127" s="118"/>
      <c r="EA127" s="23"/>
      <c r="EB127" s="23"/>
      <c r="EC127" s="115"/>
      <c r="ED127" s="23"/>
      <c r="EE127" s="23"/>
      <c r="EF127" s="118"/>
      <c r="EG127" s="23"/>
      <c r="EH127" s="23"/>
      <c r="EI127" s="118"/>
      <c r="EJ127" s="23"/>
      <c r="EK127" s="27"/>
      <c r="EL127" s="118"/>
      <c r="EM127" s="27"/>
      <c r="EN127" s="27"/>
      <c r="EO127" s="118"/>
      <c r="EP127" s="23"/>
      <c r="EQ127" s="27"/>
      <c r="ER127" s="115"/>
      <c r="ES127" s="28"/>
      <c r="ET127" s="28"/>
      <c r="EU127" s="118"/>
      <c r="EV127" s="27"/>
      <c r="EW127" s="27"/>
      <c r="EX127" s="118"/>
      <c r="EY127" s="23"/>
      <c r="EZ127" s="23"/>
      <c r="FA127" s="118"/>
      <c r="FB127" s="23">
        <v>302410</v>
      </c>
      <c r="FC127" s="27">
        <v>226807.5</v>
      </c>
      <c r="FD127" s="118"/>
      <c r="FE127" s="23"/>
      <c r="FF127" s="23"/>
      <c r="FG127" s="115"/>
      <c r="FH127" s="23"/>
      <c r="FI127" s="23"/>
      <c r="FJ127" s="118"/>
      <c r="FK127" s="23"/>
      <c r="FL127" s="23"/>
      <c r="FM127" s="115"/>
      <c r="FN127" s="31"/>
      <c r="FO127" s="31"/>
      <c r="FP127" s="118"/>
      <c r="FQ127" s="23"/>
      <c r="FR127" s="23"/>
      <c r="FS127" s="115"/>
      <c r="FT127" s="23"/>
      <c r="FU127" s="23"/>
      <c r="FV127" s="115"/>
      <c r="FW127" s="23"/>
      <c r="FX127" s="23"/>
      <c r="FY127" s="115"/>
      <c r="FZ127" s="27"/>
      <c r="GA127" s="27"/>
      <c r="GB127" s="115"/>
      <c r="GC127" s="31"/>
      <c r="GD127" s="31"/>
      <c r="GE127" s="118"/>
      <c r="GF127" s="35"/>
      <c r="GG127" s="34"/>
      <c r="GH127" s="115"/>
      <c r="GI127" s="23"/>
      <c r="GJ127" s="23"/>
      <c r="GK127" s="115"/>
      <c r="GL127" s="31"/>
      <c r="GM127" s="31"/>
      <c r="GN127" s="118"/>
      <c r="GO127" s="23"/>
      <c r="GP127" s="23"/>
      <c r="GQ127" s="115"/>
      <c r="GR127" s="23"/>
      <c r="GS127" s="27"/>
      <c r="GT127" s="115"/>
      <c r="GU127" s="23"/>
      <c r="GV127" s="23"/>
      <c r="GW127" s="118"/>
      <c r="GX127" s="31"/>
      <c r="GY127" s="31"/>
      <c r="GZ127" s="118"/>
      <c r="HA127" s="23"/>
      <c r="HB127" s="27"/>
      <c r="HC127" s="137"/>
      <c r="HD127" s="33"/>
      <c r="HE127" s="33"/>
      <c r="HF127" s="121"/>
      <c r="HG127" s="32"/>
      <c r="HH127" s="32"/>
      <c r="HI127" s="118"/>
      <c r="HJ127" s="28"/>
      <c r="HK127" s="28"/>
      <c r="HL127" s="118"/>
      <c r="HM127" s="23"/>
      <c r="HN127" s="23"/>
      <c r="HO127" s="118"/>
      <c r="HP127" s="23"/>
      <c r="HQ127" s="23"/>
      <c r="HR127" s="115"/>
      <c r="HS127" s="23"/>
      <c r="HT127" s="23"/>
      <c r="HU127" s="118"/>
      <c r="HV127" s="31"/>
      <c r="HW127" s="31"/>
      <c r="HX127" s="118"/>
      <c r="HY127" s="31"/>
      <c r="HZ127" s="31"/>
      <c r="IA127" s="118"/>
      <c r="IB127" s="23"/>
      <c r="IC127" s="27"/>
      <c r="ID127" s="132"/>
      <c r="IE127" s="23"/>
      <c r="IF127" s="27"/>
      <c r="IG127" s="134"/>
      <c r="IH127" s="23"/>
      <c r="II127" s="23"/>
      <c r="IJ127" s="132"/>
      <c r="IK127" s="30">
        <f t="shared" si="36"/>
        <v>115400</v>
      </c>
      <c r="IL127" s="30">
        <f t="shared" si="37"/>
        <v>76359.41</v>
      </c>
      <c r="IM127" s="23"/>
      <c r="IN127" s="23"/>
      <c r="IO127" s="115"/>
      <c r="IP127" s="23"/>
      <c r="IQ127" s="27"/>
      <c r="IR127" s="115"/>
      <c r="IS127" s="23"/>
      <c r="IT127" s="27"/>
      <c r="IU127" s="115"/>
      <c r="IV127" s="23"/>
      <c r="IW127" s="23"/>
      <c r="IX127" s="115"/>
      <c r="IY127" s="23"/>
      <c r="IZ127" s="23"/>
      <c r="JA127" s="115"/>
      <c r="JB127" s="23"/>
      <c r="JC127" s="23"/>
      <c r="JD127" s="115"/>
      <c r="JE127" s="23"/>
      <c r="JF127" s="23"/>
      <c r="JG127" s="115"/>
      <c r="JH127" s="23"/>
      <c r="JI127" s="27"/>
      <c r="JJ127" s="115"/>
      <c r="JK127" s="23"/>
      <c r="JL127" s="23"/>
      <c r="JM127" s="115"/>
      <c r="JN127" s="23"/>
      <c r="JO127" s="23"/>
      <c r="JP127" s="115"/>
      <c r="JQ127" s="23"/>
      <c r="JR127" s="23"/>
      <c r="JS127" s="115"/>
      <c r="JT127" s="23"/>
      <c r="JU127" s="23"/>
      <c r="JV127" s="115"/>
      <c r="JW127" s="23"/>
      <c r="JX127" s="23"/>
      <c r="JY127" s="115"/>
      <c r="JZ127" s="23"/>
      <c r="KA127" s="27"/>
      <c r="KB127" s="115"/>
      <c r="KC127" s="23">
        <v>115400</v>
      </c>
      <c r="KD127" s="23">
        <v>76359.41</v>
      </c>
      <c r="KE127" s="115"/>
      <c r="KF127" s="23"/>
      <c r="KG127" s="23"/>
      <c r="KH127" s="115"/>
      <c r="KI127" s="29">
        <f t="shared" si="38"/>
        <v>0</v>
      </c>
      <c r="KJ127" s="29">
        <f t="shared" si="39"/>
        <v>0</v>
      </c>
      <c r="KK127" s="27"/>
      <c r="KL127" s="27"/>
      <c r="KM127" s="121"/>
      <c r="KN127" s="27"/>
      <c r="KO127" s="27"/>
      <c r="KP127" s="115"/>
      <c r="KQ127" s="28"/>
      <c r="KR127" s="28"/>
      <c r="KS127" s="118"/>
      <c r="KT127" s="27"/>
      <c r="KU127" s="27"/>
      <c r="KV127" s="121"/>
      <c r="KW127" s="26"/>
      <c r="KX127" s="26"/>
      <c r="KY127" s="121"/>
      <c r="KZ127" s="24"/>
      <c r="LA127" s="24"/>
      <c r="LB127" s="121"/>
      <c r="LC127" s="24"/>
      <c r="LD127" s="24"/>
      <c r="LE127" s="121"/>
      <c r="LF127" s="23"/>
      <c r="LG127" s="27"/>
      <c r="LH127" s="118"/>
      <c r="LI127" s="23"/>
      <c r="LJ127" s="27"/>
      <c r="LK127" s="121"/>
      <c r="LL127" s="25"/>
      <c r="LM127" s="25"/>
      <c r="LN127" s="121"/>
      <c r="LO127" s="27"/>
      <c r="LP127" s="27"/>
      <c r="LQ127" s="121"/>
      <c r="LR127" s="24"/>
      <c r="LS127" s="24"/>
      <c r="LT127" s="121"/>
      <c r="LU127" s="27"/>
      <c r="LV127" s="27"/>
      <c r="LW127" s="121"/>
      <c r="LX127" s="23"/>
      <c r="LY127" s="23"/>
      <c r="LZ127" s="130"/>
      <c r="MA127" s="9"/>
      <c r="MB127" s="9"/>
      <c r="MC127" s="9"/>
      <c r="MD127" s="7"/>
      <c r="ME127" s="7"/>
      <c r="MF127" s="9"/>
      <c r="MG127" s="9"/>
      <c r="MH127" s="9"/>
      <c r="MI127" s="9"/>
      <c r="MJ127" s="9"/>
      <c r="MK127" s="9"/>
      <c r="ML127" s="9"/>
      <c r="MM127" s="9"/>
      <c r="MN127" s="7"/>
      <c r="MO127" s="9"/>
      <c r="MP127" s="9"/>
      <c r="MQ127" s="9"/>
      <c r="MR127" s="7"/>
      <c r="MS127" s="9"/>
      <c r="MT127" s="7"/>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3"/>
      <c r="PY127" s="3"/>
      <c r="PZ127" s="3"/>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row>
    <row r="128" spans="1:743" x14ac:dyDescent="0.25">
      <c r="A128" s="46" t="s">
        <v>25</v>
      </c>
      <c r="B128" s="29">
        <f t="shared" si="30"/>
        <v>8773273.7199999988</v>
      </c>
      <c r="C128" s="29">
        <f t="shared" si="31"/>
        <v>6320331.2400000002</v>
      </c>
      <c r="D128" s="21">
        <f t="shared" si="32"/>
        <v>5486942.3799999999</v>
      </c>
      <c r="E128" s="21">
        <f t="shared" si="33"/>
        <v>4115210.38</v>
      </c>
      <c r="F128" s="23">
        <v>5195600</v>
      </c>
      <c r="G128" s="40">
        <v>3896702</v>
      </c>
      <c r="H128" s="118"/>
      <c r="I128" s="23">
        <v>291342.38</v>
      </c>
      <c r="J128" s="39">
        <v>218508.38</v>
      </c>
      <c r="K128" s="118"/>
      <c r="L128" s="39"/>
      <c r="M128" s="39"/>
      <c r="N128" s="147"/>
      <c r="O128" s="29">
        <f t="shared" si="34"/>
        <v>3170931.34</v>
      </c>
      <c r="P128" s="29">
        <f t="shared" si="35"/>
        <v>2131431.21</v>
      </c>
      <c r="Q128" s="23"/>
      <c r="R128" s="23"/>
      <c r="S128" s="118"/>
      <c r="T128" s="23"/>
      <c r="U128" s="23"/>
      <c r="V128" s="118"/>
      <c r="W128" s="23"/>
      <c r="X128" s="23"/>
      <c r="Y128" s="118"/>
      <c r="Z128" s="23"/>
      <c r="AA128" s="23"/>
      <c r="AB128" s="118"/>
      <c r="AC128" s="28"/>
      <c r="AD128" s="28"/>
      <c r="AE128" s="121"/>
      <c r="AF128" s="23"/>
      <c r="AG128" s="23"/>
      <c r="AH128" s="118"/>
      <c r="AI128" s="23"/>
      <c r="AJ128" s="23"/>
      <c r="AK128" s="118"/>
      <c r="AL128" s="23"/>
      <c r="AM128" s="23"/>
      <c r="AN128" s="118"/>
      <c r="AO128" s="23"/>
      <c r="AP128" s="27"/>
      <c r="AQ128" s="118"/>
      <c r="AR128" s="28"/>
      <c r="AS128" s="28"/>
      <c r="AT128" s="118"/>
      <c r="AU128" s="28"/>
      <c r="AV128" s="28"/>
      <c r="AW128" s="118"/>
      <c r="AX128" s="28"/>
      <c r="AY128" s="28"/>
      <c r="AZ128" s="118"/>
      <c r="BA128" s="23"/>
      <c r="BB128" s="23"/>
      <c r="BC128" s="118"/>
      <c r="BD128" s="23"/>
      <c r="BE128" s="23"/>
      <c r="BF128" s="118"/>
      <c r="BG128" s="23"/>
      <c r="BH128" s="23"/>
      <c r="BI128" s="118"/>
      <c r="BJ128" s="38"/>
      <c r="BK128" s="23"/>
      <c r="BL128" s="118"/>
      <c r="BM128" s="23"/>
      <c r="BN128" s="27"/>
      <c r="BO128" s="118"/>
      <c r="BP128" s="23"/>
      <c r="BQ128" s="27"/>
      <c r="BR128" s="118"/>
      <c r="BS128" s="23"/>
      <c r="BT128" s="27"/>
      <c r="BU128" s="118"/>
      <c r="BV128" s="23"/>
      <c r="BW128" s="23"/>
      <c r="BX128" s="118"/>
      <c r="BY128" s="23"/>
      <c r="BZ128" s="27"/>
      <c r="CA128" s="118"/>
      <c r="CB128" s="31"/>
      <c r="CC128" s="31"/>
      <c r="CD128" s="118"/>
      <c r="CE128" s="23"/>
      <c r="CF128" s="23"/>
      <c r="CG128" s="118"/>
      <c r="CH128" s="28"/>
      <c r="CI128" s="28"/>
      <c r="CJ128" s="118"/>
      <c r="CK128" s="23"/>
      <c r="CL128" s="27"/>
      <c r="CM128" s="118"/>
      <c r="CN128" s="23"/>
      <c r="CO128" s="27"/>
      <c r="CP128" s="118"/>
      <c r="CQ128" s="28"/>
      <c r="CR128" s="28"/>
      <c r="CS128" s="118"/>
      <c r="CT128" s="28"/>
      <c r="CU128" s="28"/>
      <c r="CV128" s="118"/>
      <c r="CW128" s="23"/>
      <c r="CX128" s="27"/>
      <c r="CY128" s="118"/>
      <c r="CZ128" s="28"/>
      <c r="DA128" s="28"/>
      <c r="DB128" s="118"/>
      <c r="DC128" s="23">
        <f>900000+900000</f>
        <v>1800000</v>
      </c>
      <c r="DD128" s="23">
        <v>760499.87</v>
      </c>
      <c r="DE128" s="118"/>
      <c r="DF128" s="23"/>
      <c r="DG128" s="23"/>
      <c r="DH128" s="118"/>
      <c r="DI128" s="23"/>
      <c r="DJ128" s="27"/>
      <c r="DK128" s="118"/>
      <c r="DL128" s="27"/>
      <c r="DM128" s="27"/>
      <c r="DN128" s="140"/>
      <c r="DO128" s="27"/>
      <c r="DP128" s="27"/>
      <c r="DQ128" s="132"/>
      <c r="DR128" s="23"/>
      <c r="DS128" s="23"/>
      <c r="DT128" s="118"/>
      <c r="DU128" s="23"/>
      <c r="DV128" s="27"/>
      <c r="DW128" s="118"/>
      <c r="DX128" s="23"/>
      <c r="DY128" s="27"/>
      <c r="DZ128" s="118"/>
      <c r="EA128" s="23"/>
      <c r="EB128" s="23"/>
      <c r="EC128" s="115"/>
      <c r="ED128" s="23"/>
      <c r="EE128" s="23"/>
      <c r="EF128" s="118"/>
      <c r="EG128" s="23"/>
      <c r="EH128" s="23"/>
      <c r="EI128" s="118"/>
      <c r="EJ128" s="23"/>
      <c r="EK128" s="27"/>
      <c r="EL128" s="118"/>
      <c r="EM128" s="27">
        <v>107526.89</v>
      </c>
      <c r="EN128" s="27">
        <v>107526.89</v>
      </c>
      <c r="EO128" s="118"/>
      <c r="EP128" s="23">
        <v>53763.45</v>
      </c>
      <c r="EQ128" s="27">
        <v>53763.45</v>
      </c>
      <c r="ER128" s="115"/>
      <c r="ES128" s="28"/>
      <c r="ET128" s="28"/>
      <c r="EU128" s="118"/>
      <c r="EV128" s="27"/>
      <c r="EW128" s="27"/>
      <c r="EX128" s="118"/>
      <c r="EY128" s="23"/>
      <c r="EZ128" s="23"/>
      <c r="FA128" s="118"/>
      <c r="FB128" s="23">
        <v>1209641</v>
      </c>
      <c r="FC128" s="27">
        <v>1209641</v>
      </c>
      <c r="FD128" s="118"/>
      <c r="FE128" s="23"/>
      <c r="FF128" s="23"/>
      <c r="FG128" s="115"/>
      <c r="FH128" s="23"/>
      <c r="FI128" s="23"/>
      <c r="FJ128" s="118"/>
      <c r="FK128" s="23"/>
      <c r="FL128" s="23"/>
      <c r="FM128" s="115"/>
      <c r="FN128" s="31"/>
      <c r="FO128" s="31"/>
      <c r="FP128" s="118"/>
      <c r="FQ128" s="23"/>
      <c r="FR128" s="23"/>
      <c r="FS128" s="115"/>
      <c r="FT128" s="23"/>
      <c r="FU128" s="23"/>
      <c r="FV128" s="115"/>
      <c r="FW128" s="23"/>
      <c r="FX128" s="23"/>
      <c r="FY128" s="115"/>
      <c r="FZ128" s="27"/>
      <c r="GA128" s="27"/>
      <c r="GB128" s="115"/>
      <c r="GC128" s="31"/>
      <c r="GD128" s="31"/>
      <c r="GE128" s="118"/>
      <c r="GF128" s="35"/>
      <c r="GG128" s="34"/>
      <c r="GH128" s="115"/>
      <c r="GI128" s="23"/>
      <c r="GJ128" s="23"/>
      <c r="GK128" s="115"/>
      <c r="GL128" s="31"/>
      <c r="GM128" s="31"/>
      <c r="GN128" s="118"/>
      <c r="GO128" s="23"/>
      <c r="GP128" s="23"/>
      <c r="GQ128" s="115"/>
      <c r="GR128" s="23"/>
      <c r="GS128" s="27"/>
      <c r="GT128" s="115"/>
      <c r="GU128" s="23"/>
      <c r="GV128" s="23"/>
      <c r="GW128" s="118"/>
      <c r="GX128" s="31"/>
      <c r="GY128" s="31"/>
      <c r="GZ128" s="118"/>
      <c r="HA128" s="23"/>
      <c r="HB128" s="27"/>
      <c r="HC128" s="137"/>
      <c r="HD128" s="33"/>
      <c r="HE128" s="33"/>
      <c r="HF128" s="121"/>
      <c r="HG128" s="32"/>
      <c r="HH128" s="32"/>
      <c r="HI128" s="118"/>
      <c r="HJ128" s="28"/>
      <c r="HK128" s="28"/>
      <c r="HL128" s="118"/>
      <c r="HM128" s="23"/>
      <c r="HN128" s="23"/>
      <c r="HO128" s="118"/>
      <c r="HP128" s="23"/>
      <c r="HQ128" s="23"/>
      <c r="HR128" s="115"/>
      <c r="HS128" s="23"/>
      <c r="HT128" s="23"/>
      <c r="HU128" s="118"/>
      <c r="HV128" s="31"/>
      <c r="HW128" s="31"/>
      <c r="HX128" s="118"/>
      <c r="HY128" s="31"/>
      <c r="HZ128" s="31"/>
      <c r="IA128" s="118"/>
      <c r="IB128" s="23"/>
      <c r="IC128" s="27"/>
      <c r="ID128" s="132"/>
      <c r="IE128" s="23"/>
      <c r="IF128" s="27"/>
      <c r="IG128" s="134"/>
      <c r="IH128" s="23"/>
      <c r="II128" s="23"/>
      <c r="IJ128" s="132"/>
      <c r="IK128" s="30">
        <f t="shared" si="36"/>
        <v>115400</v>
      </c>
      <c r="IL128" s="30">
        <f t="shared" si="37"/>
        <v>73689.649999999994</v>
      </c>
      <c r="IM128" s="23"/>
      <c r="IN128" s="23"/>
      <c r="IO128" s="115"/>
      <c r="IP128" s="23"/>
      <c r="IQ128" s="27"/>
      <c r="IR128" s="115"/>
      <c r="IS128" s="23"/>
      <c r="IT128" s="27"/>
      <c r="IU128" s="115"/>
      <c r="IV128" s="23"/>
      <c r="IW128" s="23"/>
      <c r="IX128" s="115"/>
      <c r="IY128" s="23"/>
      <c r="IZ128" s="23"/>
      <c r="JA128" s="115"/>
      <c r="JB128" s="23"/>
      <c r="JC128" s="23"/>
      <c r="JD128" s="115"/>
      <c r="JE128" s="23"/>
      <c r="JF128" s="23"/>
      <c r="JG128" s="115"/>
      <c r="JH128" s="23"/>
      <c r="JI128" s="27"/>
      <c r="JJ128" s="115"/>
      <c r="JK128" s="23"/>
      <c r="JL128" s="23"/>
      <c r="JM128" s="115"/>
      <c r="JN128" s="23"/>
      <c r="JO128" s="23"/>
      <c r="JP128" s="115"/>
      <c r="JQ128" s="23"/>
      <c r="JR128" s="23"/>
      <c r="JS128" s="115"/>
      <c r="JT128" s="23"/>
      <c r="JU128" s="23"/>
      <c r="JV128" s="115"/>
      <c r="JW128" s="23"/>
      <c r="JX128" s="23"/>
      <c r="JY128" s="115"/>
      <c r="JZ128" s="23"/>
      <c r="KA128" s="27"/>
      <c r="KB128" s="115"/>
      <c r="KC128" s="23">
        <v>115400</v>
      </c>
      <c r="KD128" s="23">
        <v>73689.649999999994</v>
      </c>
      <c r="KE128" s="115"/>
      <c r="KF128" s="23"/>
      <c r="KG128" s="23"/>
      <c r="KH128" s="115"/>
      <c r="KI128" s="29">
        <f t="shared" si="38"/>
        <v>0</v>
      </c>
      <c r="KJ128" s="29">
        <f t="shared" si="39"/>
        <v>0</v>
      </c>
      <c r="KK128" s="27"/>
      <c r="KL128" s="27"/>
      <c r="KM128" s="121"/>
      <c r="KN128" s="27"/>
      <c r="KO128" s="27"/>
      <c r="KP128" s="115"/>
      <c r="KQ128" s="28"/>
      <c r="KR128" s="28"/>
      <c r="KS128" s="118"/>
      <c r="KT128" s="27"/>
      <c r="KU128" s="27"/>
      <c r="KV128" s="121"/>
      <c r="KW128" s="26"/>
      <c r="KX128" s="26"/>
      <c r="KY128" s="121"/>
      <c r="KZ128" s="24"/>
      <c r="LA128" s="24"/>
      <c r="LB128" s="121"/>
      <c r="LC128" s="24"/>
      <c r="LD128" s="24"/>
      <c r="LE128" s="121"/>
      <c r="LF128" s="23"/>
      <c r="LG128" s="27"/>
      <c r="LH128" s="118"/>
      <c r="LI128" s="23"/>
      <c r="LJ128" s="27"/>
      <c r="LK128" s="121"/>
      <c r="LL128" s="25"/>
      <c r="LM128" s="25"/>
      <c r="LN128" s="121"/>
      <c r="LO128" s="27"/>
      <c r="LP128" s="27"/>
      <c r="LQ128" s="121"/>
      <c r="LR128" s="24"/>
      <c r="LS128" s="24"/>
      <c r="LT128" s="121"/>
      <c r="LU128" s="27"/>
      <c r="LV128" s="27"/>
      <c r="LW128" s="121"/>
      <c r="LX128" s="23"/>
      <c r="LY128" s="23"/>
      <c r="LZ128" s="130"/>
      <c r="MA128" s="9"/>
      <c r="MB128" s="9"/>
      <c r="MC128" s="9"/>
      <c r="MD128" s="7"/>
      <c r="ME128" s="7"/>
      <c r="MF128" s="9"/>
      <c r="MG128" s="9"/>
      <c r="MH128" s="9"/>
      <c r="MI128" s="9"/>
      <c r="MJ128" s="9"/>
      <c r="MK128" s="9"/>
      <c r="ML128" s="9"/>
      <c r="MM128" s="9"/>
      <c r="MN128" s="7"/>
      <c r="MO128" s="9"/>
      <c r="MP128" s="9"/>
      <c r="MQ128" s="9"/>
      <c r="MR128" s="7"/>
      <c r="MS128" s="9"/>
      <c r="MT128" s="7"/>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3"/>
      <c r="PY128" s="3"/>
      <c r="PZ128" s="3"/>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row>
    <row r="129" spans="1:743" x14ac:dyDescent="0.25">
      <c r="A129" s="46" t="s">
        <v>24</v>
      </c>
      <c r="B129" s="29">
        <f t="shared" si="30"/>
        <v>4917764.01</v>
      </c>
      <c r="C129" s="29">
        <f t="shared" si="31"/>
        <v>3615877.0399999996</v>
      </c>
      <c r="D129" s="21">
        <f t="shared" si="32"/>
        <v>3520180</v>
      </c>
      <c r="E129" s="21">
        <f t="shared" si="33"/>
        <v>2640136</v>
      </c>
      <c r="F129" s="23">
        <v>3251700</v>
      </c>
      <c r="G129" s="40">
        <v>2438775</v>
      </c>
      <c r="H129" s="118"/>
      <c r="I129" s="23">
        <v>268480</v>
      </c>
      <c r="J129" s="39">
        <v>201361</v>
      </c>
      <c r="K129" s="118"/>
      <c r="L129" s="39"/>
      <c r="M129" s="39"/>
      <c r="N129" s="147"/>
      <c r="O129" s="29">
        <f t="shared" si="34"/>
        <v>1282184.01</v>
      </c>
      <c r="P129" s="29">
        <f t="shared" si="35"/>
        <v>898723.01</v>
      </c>
      <c r="Q129" s="23"/>
      <c r="R129" s="23"/>
      <c r="S129" s="118"/>
      <c r="T129" s="23"/>
      <c r="U129" s="23"/>
      <c r="V129" s="118"/>
      <c r="W129" s="23"/>
      <c r="X129" s="23"/>
      <c r="Y129" s="118"/>
      <c r="Z129" s="23"/>
      <c r="AA129" s="23"/>
      <c r="AB129" s="118"/>
      <c r="AC129" s="28"/>
      <c r="AD129" s="28"/>
      <c r="AE129" s="121"/>
      <c r="AF129" s="23"/>
      <c r="AG129" s="23"/>
      <c r="AH129" s="118"/>
      <c r="AI129" s="23"/>
      <c r="AJ129" s="23"/>
      <c r="AK129" s="118"/>
      <c r="AL129" s="23"/>
      <c r="AM129" s="23"/>
      <c r="AN129" s="118"/>
      <c r="AO129" s="23"/>
      <c r="AP129" s="27"/>
      <c r="AQ129" s="118"/>
      <c r="AR129" s="28"/>
      <c r="AS129" s="28"/>
      <c r="AT129" s="118"/>
      <c r="AU129" s="28"/>
      <c r="AV129" s="28"/>
      <c r="AW129" s="118"/>
      <c r="AX129" s="28"/>
      <c r="AY129" s="28"/>
      <c r="AZ129" s="118"/>
      <c r="BA129" s="23"/>
      <c r="BB129" s="23"/>
      <c r="BC129" s="118"/>
      <c r="BD129" s="23"/>
      <c r="BE129" s="23"/>
      <c r="BF129" s="118"/>
      <c r="BG129" s="23"/>
      <c r="BH129" s="23"/>
      <c r="BI129" s="118"/>
      <c r="BJ129" s="38"/>
      <c r="BK129" s="23"/>
      <c r="BL129" s="118"/>
      <c r="BM129" s="23"/>
      <c r="BN129" s="27"/>
      <c r="BO129" s="118"/>
      <c r="BP129" s="23"/>
      <c r="BQ129" s="27"/>
      <c r="BR129" s="118"/>
      <c r="BS129" s="23"/>
      <c r="BT129" s="27"/>
      <c r="BU129" s="118"/>
      <c r="BV129" s="23"/>
      <c r="BW129" s="23"/>
      <c r="BX129" s="118"/>
      <c r="BY129" s="23"/>
      <c r="BZ129" s="27"/>
      <c r="CA129" s="118"/>
      <c r="CB129" s="31"/>
      <c r="CC129" s="31"/>
      <c r="CD129" s="118"/>
      <c r="CE129" s="23"/>
      <c r="CF129" s="23"/>
      <c r="CG129" s="118"/>
      <c r="CH129" s="28"/>
      <c r="CI129" s="28"/>
      <c r="CJ129" s="118"/>
      <c r="CK129" s="23"/>
      <c r="CL129" s="27"/>
      <c r="CM129" s="118"/>
      <c r="CN129" s="23"/>
      <c r="CO129" s="27"/>
      <c r="CP129" s="118"/>
      <c r="CQ129" s="28"/>
      <c r="CR129" s="28"/>
      <c r="CS129" s="118"/>
      <c r="CT129" s="28"/>
      <c r="CU129" s="28"/>
      <c r="CV129" s="118"/>
      <c r="CW129" s="23"/>
      <c r="CX129" s="27"/>
      <c r="CY129" s="118"/>
      <c r="CZ129" s="28"/>
      <c r="DA129" s="28"/>
      <c r="DB129" s="118"/>
      <c r="DC129" s="23">
        <v>318340.01</v>
      </c>
      <c r="DD129" s="23">
        <v>318340.01</v>
      </c>
      <c r="DE129" s="118"/>
      <c r="DF129" s="23"/>
      <c r="DG129" s="23"/>
      <c r="DH129" s="118"/>
      <c r="DI129" s="23"/>
      <c r="DJ129" s="27"/>
      <c r="DK129" s="118"/>
      <c r="DL129" s="27"/>
      <c r="DM129" s="27"/>
      <c r="DN129" s="140"/>
      <c r="DO129" s="27"/>
      <c r="DP129" s="27"/>
      <c r="DQ129" s="132"/>
      <c r="DR129" s="23"/>
      <c r="DS129" s="23"/>
      <c r="DT129" s="118"/>
      <c r="DU129" s="23"/>
      <c r="DV129" s="27"/>
      <c r="DW129" s="118"/>
      <c r="DX129" s="23"/>
      <c r="DY129" s="27"/>
      <c r="DZ129" s="118"/>
      <c r="EA129" s="23"/>
      <c r="EB129" s="23"/>
      <c r="EC129" s="115"/>
      <c r="ED129" s="23"/>
      <c r="EE129" s="23"/>
      <c r="EF129" s="118"/>
      <c r="EG129" s="23"/>
      <c r="EH129" s="23"/>
      <c r="EI129" s="118"/>
      <c r="EJ129" s="23"/>
      <c r="EK129" s="27"/>
      <c r="EL129" s="118"/>
      <c r="EM129" s="27"/>
      <c r="EN129" s="27"/>
      <c r="EO129" s="118"/>
      <c r="EP129" s="23"/>
      <c r="EQ129" s="27"/>
      <c r="ER129" s="115"/>
      <c r="ES129" s="28"/>
      <c r="ET129" s="28"/>
      <c r="EU129" s="118"/>
      <c r="EV129" s="27"/>
      <c r="EW129" s="27"/>
      <c r="EX129" s="118"/>
      <c r="EY129" s="23"/>
      <c r="EZ129" s="23"/>
      <c r="FA129" s="118"/>
      <c r="FB129" s="23">
        <v>773844</v>
      </c>
      <c r="FC129" s="27">
        <v>580383</v>
      </c>
      <c r="FD129" s="118"/>
      <c r="FE129" s="23"/>
      <c r="FF129" s="23"/>
      <c r="FG129" s="115"/>
      <c r="FH129" s="23"/>
      <c r="FI129" s="23"/>
      <c r="FJ129" s="118"/>
      <c r="FK129" s="23"/>
      <c r="FL129" s="23"/>
      <c r="FM129" s="115"/>
      <c r="FN129" s="31"/>
      <c r="FO129" s="31"/>
      <c r="FP129" s="118"/>
      <c r="FQ129" s="23"/>
      <c r="FR129" s="23"/>
      <c r="FS129" s="115"/>
      <c r="FT129" s="23"/>
      <c r="FU129" s="23"/>
      <c r="FV129" s="115"/>
      <c r="FW129" s="23"/>
      <c r="FX129" s="23"/>
      <c r="FY129" s="115"/>
      <c r="FZ129" s="27">
        <v>190000</v>
      </c>
      <c r="GA129" s="27"/>
      <c r="GB129" s="115"/>
      <c r="GC129" s="31"/>
      <c r="GD129" s="31"/>
      <c r="GE129" s="118"/>
      <c r="GF129" s="35"/>
      <c r="GG129" s="34"/>
      <c r="GH129" s="115"/>
      <c r="GI129" s="23"/>
      <c r="GJ129" s="23"/>
      <c r="GK129" s="115"/>
      <c r="GL129" s="31"/>
      <c r="GM129" s="31"/>
      <c r="GN129" s="118"/>
      <c r="GO129" s="23"/>
      <c r="GP129" s="23"/>
      <c r="GQ129" s="115"/>
      <c r="GR129" s="23"/>
      <c r="GS129" s="27"/>
      <c r="GT129" s="115"/>
      <c r="GU129" s="23"/>
      <c r="GV129" s="23"/>
      <c r="GW129" s="118"/>
      <c r="GX129" s="31"/>
      <c r="GY129" s="31"/>
      <c r="GZ129" s="118"/>
      <c r="HA129" s="23"/>
      <c r="HB129" s="27"/>
      <c r="HC129" s="137"/>
      <c r="HD129" s="33"/>
      <c r="HE129" s="33"/>
      <c r="HF129" s="121"/>
      <c r="HG129" s="32"/>
      <c r="HH129" s="32"/>
      <c r="HI129" s="118"/>
      <c r="HJ129" s="28"/>
      <c r="HK129" s="28"/>
      <c r="HL129" s="118"/>
      <c r="HM129" s="23"/>
      <c r="HN129" s="23"/>
      <c r="HO129" s="118"/>
      <c r="HP129" s="23"/>
      <c r="HQ129" s="23"/>
      <c r="HR129" s="115"/>
      <c r="HS129" s="23"/>
      <c r="HT129" s="23"/>
      <c r="HU129" s="118"/>
      <c r="HV129" s="31"/>
      <c r="HW129" s="31"/>
      <c r="HX129" s="118"/>
      <c r="HY129" s="31"/>
      <c r="HZ129" s="31"/>
      <c r="IA129" s="118"/>
      <c r="IB129" s="23"/>
      <c r="IC129" s="27"/>
      <c r="ID129" s="132"/>
      <c r="IE129" s="23"/>
      <c r="IF129" s="27"/>
      <c r="IG129" s="134"/>
      <c r="IH129" s="23"/>
      <c r="II129" s="23"/>
      <c r="IJ129" s="132"/>
      <c r="IK129" s="30">
        <f t="shared" si="36"/>
        <v>115400</v>
      </c>
      <c r="IL129" s="30">
        <f t="shared" si="37"/>
        <v>77018.03</v>
      </c>
      <c r="IM129" s="23"/>
      <c r="IN129" s="23"/>
      <c r="IO129" s="115"/>
      <c r="IP129" s="23"/>
      <c r="IQ129" s="27"/>
      <c r="IR129" s="115"/>
      <c r="IS129" s="23"/>
      <c r="IT129" s="27"/>
      <c r="IU129" s="115"/>
      <c r="IV129" s="23"/>
      <c r="IW129" s="23"/>
      <c r="IX129" s="115"/>
      <c r="IY129" s="23"/>
      <c r="IZ129" s="23"/>
      <c r="JA129" s="115"/>
      <c r="JB129" s="23"/>
      <c r="JC129" s="23"/>
      <c r="JD129" s="115"/>
      <c r="JE129" s="23"/>
      <c r="JF129" s="23"/>
      <c r="JG129" s="115"/>
      <c r="JH129" s="23"/>
      <c r="JI129" s="27"/>
      <c r="JJ129" s="115"/>
      <c r="JK129" s="23"/>
      <c r="JL129" s="23"/>
      <c r="JM129" s="115"/>
      <c r="JN129" s="23"/>
      <c r="JO129" s="23"/>
      <c r="JP129" s="115"/>
      <c r="JQ129" s="23"/>
      <c r="JR129" s="23"/>
      <c r="JS129" s="115"/>
      <c r="JT129" s="23"/>
      <c r="JU129" s="23"/>
      <c r="JV129" s="115"/>
      <c r="JW129" s="23"/>
      <c r="JX129" s="23"/>
      <c r="JY129" s="115"/>
      <c r="JZ129" s="23"/>
      <c r="KA129" s="27"/>
      <c r="KB129" s="115"/>
      <c r="KC129" s="23">
        <v>115400</v>
      </c>
      <c r="KD129" s="23">
        <v>77018.03</v>
      </c>
      <c r="KE129" s="115"/>
      <c r="KF129" s="23"/>
      <c r="KG129" s="23"/>
      <c r="KH129" s="115"/>
      <c r="KI129" s="29">
        <f t="shared" si="38"/>
        <v>0</v>
      </c>
      <c r="KJ129" s="29">
        <f t="shared" si="39"/>
        <v>0</v>
      </c>
      <c r="KK129" s="27"/>
      <c r="KL129" s="27"/>
      <c r="KM129" s="121"/>
      <c r="KN129" s="27"/>
      <c r="KO129" s="27"/>
      <c r="KP129" s="115"/>
      <c r="KQ129" s="28"/>
      <c r="KR129" s="28"/>
      <c r="KS129" s="118"/>
      <c r="KT129" s="27"/>
      <c r="KU129" s="27"/>
      <c r="KV129" s="121"/>
      <c r="KW129" s="26"/>
      <c r="KX129" s="26"/>
      <c r="KY129" s="121"/>
      <c r="KZ129" s="24"/>
      <c r="LA129" s="24"/>
      <c r="LB129" s="121"/>
      <c r="LC129" s="24"/>
      <c r="LD129" s="24"/>
      <c r="LE129" s="121"/>
      <c r="LF129" s="23"/>
      <c r="LG129" s="27"/>
      <c r="LH129" s="118"/>
      <c r="LI129" s="23"/>
      <c r="LJ129" s="27"/>
      <c r="LK129" s="121"/>
      <c r="LL129" s="25"/>
      <c r="LM129" s="25"/>
      <c r="LN129" s="121"/>
      <c r="LO129" s="27"/>
      <c r="LP129" s="27"/>
      <c r="LQ129" s="121"/>
      <c r="LR129" s="24"/>
      <c r="LS129" s="24"/>
      <c r="LT129" s="121"/>
      <c r="LU129" s="27"/>
      <c r="LV129" s="27"/>
      <c r="LW129" s="121"/>
      <c r="LX129" s="23"/>
      <c r="LY129" s="23"/>
      <c r="LZ129" s="130"/>
      <c r="MA129" s="9"/>
      <c r="MB129" s="9"/>
      <c r="MC129" s="9"/>
      <c r="MD129" s="7"/>
      <c r="ME129" s="7"/>
      <c r="MF129" s="9"/>
      <c r="MG129" s="9"/>
      <c r="MH129" s="9"/>
      <c r="MI129" s="9"/>
      <c r="MJ129" s="9"/>
      <c r="MK129" s="9"/>
      <c r="ML129" s="9"/>
      <c r="MM129" s="9"/>
      <c r="MN129" s="7"/>
      <c r="MO129" s="9"/>
      <c r="MP129" s="9"/>
      <c r="MQ129" s="9"/>
      <c r="MR129" s="7"/>
      <c r="MS129" s="9"/>
      <c r="MT129" s="7"/>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3"/>
      <c r="PY129" s="3"/>
      <c r="PZ129" s="3"/>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row>
    <row r="130" spans="1:743" x14ac:dyDescent="0.25">
      <c r="A130" s="46" t="s">
        <v>23</v>
      </c>
      <c r="B130" s="29">
        <f t="shared" si="30"/>
        <v>5294366.66</v>
      </c>
      <c r="C130" s="29">
        <f t="shared" si="31"/>
        <v>3314858.34</v>
      </c>
      <c r="D130" s="21">
        <f t="shared" si="32"/>
        <v>2709978.18</v>
      </c>
      <c r="E130" s="21">
        <f t="shared" si="33"/>
        <v>2032485.18</v>
      </c>
      <c r="F130" s="23">
        <v>2235400</v>
      </c>
      <c r="G130" s="40">
        <v>1676551</v>
      </c>
      <c r="H130" s="118"/>
      <c r="I130" s="23">
        <v>474578.18</v>
      </c>
      <c r="J130" s="39">
        <v>355934.18</v>
      </c>
      <c r="K130" s="118"/>
      <c r="L130" s="39"/>
      <c r="M130" s="39"/>
      <c r="N130" s="147"/>
      <c r="O130" s="29">
        <f t="shared" si="34"/>
        <v>2468988.48</v>
      </c>
      <c r="P130" s="29">
        <f t="shared" si="35"/>
        <v>1206385.99</v>
      </c>
      <c r="Q130" s="23"/>
      <c r="R130" s="23"/>
      <c r="S130" s="118"/>
      <c r="T130" s="23"/>
      <c r="U130" s="23"/>
      <c r="V130" s="118"/>
      <c r="W130" s="23"/>
      <c r="X130" s="23"/>
      <c r="Y130" s="118"/>
      <c r="Z130" s="23"/>
      <c r="AA130" s="23"/>
      <c r="AB130" s="118"/>
      <c r="AC130" s="28"/>
      <c r="AD130" s="28"/>
      <c r="AE130" s="121"/>
      <c r="AF130" s="23"/>
      <c r="AG130" s="23"/>
      <c r="AH130" s="118"/>
      <c r="AI130" s="23"/>
      <c r="AJ130" s="23"/>
      <c r="AK130" s="118"/>
      <c r="AL130" s="23"/>
      <c r="AM130" s="23"/>
      <c r="AN130" s="118"/>
      <c r="AO130" s="23"/>
      <c r="AP130" s="27"/>
      <c r="AQ130" s="118"/>
      <c r="AR130" s="28"/>
      <c r="AS130" s="28"/>
      <c r="AT130" s="118"/>
      <c r="AU130" s="28"/>
      <c r="AV130" s="28"/>
      <c r="AW130" s="118"/>
      <c r="AX130" s="28"/>
      <c r="AY130" s="28"/>
      <c r="AZ130" s="118"/>
      <c r="BA130" s="23"/>
      <c r="BB130" s="23"/>
      <c r="BC130" s="118"/>
      <c r="BD130" s="23"/>
      <c r="BE130" s="23"/>
      <c r="BF130" s="118"/>
      <c r="BG130" s="23"/>
      <c r="BH130" s="23"/>
      <c r="BI130" s="118"/>
      <c r="BJ130" s="38"/>
      <c r="BK130" s="23"/>
      <c r="BL130" s="118"/>
      <c r="BM130" s="23"/>
      <c r="BN130" s="27"/>
      <c r="BO130" s="118"/>
      <c r="BP130" s="23"/>
      <c r="BQ130" s="27"/>
      <c r="BR130" s="118"/>
      <c r="BS130" s="23"/>
      <c r="BT130" s="27"/>
      <c r="BU130" s="118"/>
      <c r="BV130" s="23"/>
      <c r="BW130" s="23"/>
      <c r="BX130" s="118"/>
      <c r="BY130" s="23"/>
      <c r="BZ130" s="27"/>
      <c r="CA130" s="118"/>
      <c r="CB130" s="31"/>
      <c r="CC130" s="31"/>
      <c r="CD130" s="118"/>
      <c r="CE130" s="23"/>
      <c r="CF130" s="23"/>
      <c r="CG130" s="118"/>
      <c r="CH130" s="28"/>
      <c r="CI130" s="28"/>
      <c r="CJ130" s="118"/>
      <c r="CK130" s="23"/>
      <c r="CL130" s="27"/>
      <c r="CM130" s="118"/>
      <c r="CN130" s="23"/>
      <c r="CO130" s="27"/>
      <c r="CP130" s="118"/>
      <c r="CQ130" s="28"/>
      <c r="CR130" s="28"/>
      <c r="CS130" s="118"/>
      <c r="CT130" s="28"/>
      <c r="CU130" s="28"/>
      <c r="CV130" s="118"/>
      <c r="CW130" s="23"/>
      <c r="CX130" s="27"/>
      <c r="CY130" s="118"/>
      <c r="CZ130" s="28"/>
      <c r="DA130" s="28"/>
      <c r="DB130" s="118"/>
      <c r="DC130" s="23">
        <f>899944.1+891930.38</f>
        <v>1791874.48</v>
      </c>
      <c r="DD130" s="23">
        <v>698550.49</v>
      </c>
      <c r="DE130" s="118"/>
      <c r="DF130" s="23"/>
      <c r="DG130" s="23"/>
      <c r="DH130" s="118"/>
      <c r="DI130" s="23"/>
      <c r="DJ130" s="27"/>
      <c r="DK130" s="118"/>
      <c r="DL130" s="27"/>
      <c r="DM130" s="27"/>
      <c r="DN130" s="140"/>
      <c r="DO130" s="27"/>
      <c r="DP130" s="27"/>
      <c r="DQ130" s="132"/>
      <c r="DR130" s="23"/>
      <c r="DS130" s="23"/>
      <c r="DT130" s="118"/>
      <c r="DU130" s="23"/>
      <c r="DV130" s="27"/>
      <c r="DW130" s="118"/>
      <c r="DX130" s="23"/>
      <c r="DY130" s="27"/>
      <c r="DZ130" s="118"/>
      <c r="EA130" s="23"/>
      <c r="EB130" s="23"/>
      <c r="EC130" s="115"/>
      <c r="ED130" s="23"/>
      <c r="EE130" s="23"/>
      <c r="EF130" s="118"/>
      <c r="EG130" s="23"/>
      <c r="EH130" s="23"/>
      <c r="EI130" s="118"/>
      <c r="EJ130" s="23"/>
      <c r="EK130" s="27"/>
      <c r="EL130" s="118"/>
      <c r="EM130" s="27"/>
      <c r="EN130" s="27"/>
      <c r="EO130" s="118"/>
      <c r="EP130" s="23"/>
      <c r="EQ130" s="27"/>
      <c r="ER130" s="115"/>
      <c r="ES130" s="28"/>
      <c r="ET130" s="28"/>
      <c r="EU130" s="118"/>
      <c r="EV130" s="27"/>
      <c r="EW130" s="27"/>
      <c r="EX130" s="118"/>
      <c r="EY130" s="23"/>
      <c r="EZ130" s="23"/>
      <c r="FA130" s="118"/>
      <c r="FB130" s="23">
        <v>677114</v>
      </c>
      <c r="FC130" s="27">
        <v>507835.5</v>
      </c>
      <c r="FD130" s="118"/>
      <c r="FE130" s="23"/>
      <c r="FF130" s="23"/>
      <c r="FG130" s="115"/>
      <c r="FH130" s="23"/>
      <c r="FI130" s="23"/>
      <c r="FJ130" s="118"/>
      <c r="FK130" s="23"/>
      <c r="FL130" s="23"/>
      <c r="FM130" s="115"/>
      <c r="FN130" s="31"/>
      <c r="FO130" s="31"/>
      <c r="FP130" s="118"/>
      <c r="FQ130" s="23"/>
      <c r="FR130" s="23"/>
      <c r="FS130" s="115"/>
      <c r="FT130" s="23"/>
      <c r="FU130" s="23"/>
      <c r="FV130" s="115"/>
      <c r="FW130" s="23"/>
      <c r="FX130" s="23"/>
      <c r="FY130" s="115"/>
      <c r="FZ130" s="27"/>
      <c r="GA130" s="27"/>
      <c r="GB130" s="115"/>
      <c r="GC130" s="31"/>
      <c r="GD130" s="31"/>
      <c r="GE130" s="118"/>
      <c r="GF130" s="35"/>
      <c r="GG130" s="34"/>
      <c r="GH130" s="115"/>
      <c r="GI130" s="23"/>
      <c r="GJ130" s="23"/>
      <c r="GK130" s="115"/>
      <c r="GL130" s="31"/>
      <c r="GM130" s="31"/>
      <c r="GN130" s="118"/>
      <c r="GO130" s="23"/>
      <c r="GP130" s="23"/>
      <c r="GQ130" s="115"/>
      <c r="GR130" s="23"/>
      <c r="GS130" s="27"/>
      <c r="GT130" s="115"/>
      <c r="GU130" s="23"/>
      <c r="GV130" s="23"/>
      <c r="GW130" s="118"/>
      <c r="GX130" s="31"/>
      <c r="GY130" s="31"/>
      <c r="GZ130" s="118"/>
      <c r="HA130" s="23"/>
      <c r="HB130" s="27"/>
      <c r="HC130" s="137"/>
      <c r="HD130" s="33"/>
      <c r="HE130" s="33"/>
      <c r="HF130" s="121"/>
      <c r="HG130" s="32"/>
      <c r="HH130" s="32"/>
      <c r="HI130" s="118"/>
      <c r="HJ130" s="28"/>
      <c r="HK130" s="28"/>
      <c r="HL130" s="118"/>
      <c r="HM130" s="23"/>
      <c r="HN130" s="23"/>
      <c r="HO130" s="118"/>
      <c r="HP130" s="23"/>
      <c r="HQ130" s="23"/>
      <c r="HR130" s="115"/>
      <c r="HS130" s="23"/>
      <c r="HT130" s="23"/>
      <c r="HU130" s="118"/>
      <c r="HV130" s="31"/>
      <c r="HW130" s="31"/>
      <c r="HX130" s="118"/>
      <c r="HY130" s="31"/>
      <c r="HZ130" s="31"/>
      <c r="IA130" s="118"/>
      <c r="IB130" s="23"/>
      <c r="IC130" s="27"/>
      <c r="ID130" s="132"/>
      <c r="IE130" s="23"/>
      <c r="IF130" s="27"/>
      <c r="IG130" s="134"/>
      <c r="IH130" s="23"/>
      <c r="II130" s="23"/>
      <c r="IJ130" s="132"/>
      <c r="IK130" s="30">
        <f t="shared" si="36"/>
        <v>115400</v>
      </c>
      <c r="IL130" s="30">
        <f t="shared" si="37"/>
        <v>75987.17</v>
      </c>
      <c r="IM130" s="23"/>
      <c r="IN130" s="23"/>
      <c r="IO130" s="115"/>
      <c r="IP130" s="23"/>
      <c r="IQ130" s="27"/>
      <c r="IR130" s="115"/>
      <c r="IS130" s="23"/>
      <c r="IT130" s="27"/>
      <c r="IU130" s="115"/>
      <c r="IV130" s="23"/>
      <c r="IW130" s="23"/>
      <c r="IX130" s="115"/>
      <c r="IY130" s="23"/>
      <c r="IZ130" s="23"/>
      <c r="JA130" s="115"/>
      <c r="JB130" s="23"/>
      <c r="JC130" s="23"/>
      <c r="JD130" s="115"/>
      <c r="JE130" s="23"/>
      <c r="JF130" s="23"/>
      <c r="JG130" s="115"/>
      <c r="JH130" s="23"/>
      <c r="JI130" s="27"/>
      <c r="JJ130" s="115"/>
      <c r="JK130" s="23"/>
      <c r="JL130" s="23"/>
      <c r="JM130" s="115"/>
      <c r="JN130" s="23"/>
      <c r="JO130" s="23"/>
      <c r="JP130" s="115"/>
      <c r="JQ130" s="23"/>
      <c r="JR130" s="23"/>
      <c r="JS130" s="115"/>
      <c r="JT130" s="23"/>
      <c r="JU130" s="23"/>
      <c r="JV130" s="115"/>
      <c r="JW130" s="23"/>
      <c r="JX130" s="23"/>
      <c r="JY130" s="115"/>
      <c r="JZ130" s="23"/>
      <c r="KA130" s="27"/>
      <c r="KB130" s="115"/>
      <c r="KC130" s="23">
        <v>115400</v>
      </c>
      <c r="KD130" s="23">
        <v>75987.17</v>
      </c>
      <c r="KE130" s="115"/>
      <c r="KF130" s="23"/>
      <c r="KG130" s="23"/>
      <c r="KH130" s="115"/>
      <c r="KI130" s="29">
        <f t="shared" si="38"/>
        <v>0</v>
      </c>
      <c r="KJ130" s="29">
        <f t="shared" si="39"/>
        <v>0</v>
      </c>
      <c r="KK130" s="27"/>
      <c r="KL130" s="27"/>
      <c r="KM130" s="121"/>
      <c r="KN130" s="27"/>
      <c r="KO130" s="27"/>
      <c r="KP130" s="115"/>
      <c r="KQ130" s="28"/>
      <c r="KR130" s="28"/>
      <c r="KS130" s="118"/>
      <c r="KT130" s="27"/>
      <c r="KU130" s="27"/>
      <c r="KV130" s="121"/>
      <c r="KW130" s="26"/>
      <c r="KX130" s="26"/>
      <c r="KY130" s="121"/>
      <c r="KZ130" s="24"/>
      <c r="LA130" s="24"/>
      <c r="LB130" s="121"/>
      <c r="LC130" s="24"/>
      <c r="LD130" s="24"/>
      <c r="LE130" s="121"/>
      <c r="LF130" s="23"/>
      <c r="LG130" s="27"/>
      <c r="LH130" s="118"/>
      <c r="LI130" s="23"/>
      <c r="LJ130" s="27"/>
      <c r="LK130" s="121"/>
      <c r="LL130" s="25"/>
      <c r="LM130" s="25"/>
      <c r="LN130" s="121"/>
      <c r="LO130" s="27"/>
      <c r="LP130" s="27"/>
      <c r="LQ130" s="121"/>
      <c r="LR130" s="24"/>
      <c r="LS130" s="24"/>
      <c r="LT130" s="121"/>
      <c r="LU130" s="27"/>
      <c r="LV130" s="27"/>
      <c r="LW130" s="121"/>
      <c r="LX130" s="23"/>
      <c r="LY130" s="23"/>
      <c r="LZ130" s="130"/>
      <c r="MA130" s="9"/>
      <c r="MB130" s="9"/>
      <c r="MC130" s="9"/>
      <c r="MD130" s="7"/>
      <c r="ME130" s="7"/>
      <c r="MF130" s="9"/>
      <c r="MG130" s="9"/>
      <c r="MH130" s="9"/>
      <c r="MI130" s="9"/>
      <c r="MJ130" s="9"/>
      <c r="MK130" s="9"/>
      <c r="ML130" s="9"/>
      <c r="MM130" s="9"/>
      <c r="MN130" s="7"/>
      <c r="MO130" s="9"/>
      <c r="MP130" s="9"/>
      <c r="MQ130" s="9"/>
      <c r="MR130" s="7"/>
      <c r="MS130" s="9"/>
      <c r="MT130" s="7"/>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3"/>
      <c r="PY130" s="3"/>
      <c r="PZ130" s="3"/>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row>
    <row r="131" spans="1:743" x14ac:dyDescent="0.25">
      <c r="A131" s="46" t="s">
        <v>22</v>
      </c>
      <c r="B131" s="29">
        <f t="shared" si="30"/>
        <v>5034237.55</v>
      </c>
      <c r="C131" s="29">
        <f t="shared" si="31"/>
        <v>3101620.38</v>
      </c>
      <c r="D131" s="21">
        <f t="shared" si="32"/>
        <v>3831006.67</v>
      </c>
      <c r="E131" s="21">
        <f t="shared" si="33"/>
        <v>2873256.67</v>
      </c>
      <c r="F131" s="23">
        <v>3631800</v>
      </c>
      <c r="G131" s="40">
        <v>2723850</v>
      </c>
      <c r="H131" s="118"/>
      <c r="I131" s="23">
        <v>199206.67</v>
      </c>
      <c r="J131" s="39">
        <v>149406.67000000001</v>
      </c>
      <c r="K131" s="118"/>
      <c r="L131" s="39"/>
      <c r="M131" s="39"/>
      <c r="N131" s="147"/>
      <c r="O131" s="29">
        <f t="shared" si="34"/>
        <v>1087830.8799999999</v>
      </c>
      <c r="P131" s="29">
        <f t="shared" si="35"/>
        <v>151205.25</v>
      </c>
      <c r="Q131" s="23"/>
      <c r="R131" s="23"/>
      <c r="S131" s="118"/>
      <c r="T131" s="23"/>
      <c r="U131" s="23"/>
      <c r="V131" s="118"/>
      <c r="W131" s="23"/>
      <c r="X131" s="23"/>
      <c r="Y131" s="118"/>
      <c r="Z131" s="23"/>
      <c r="AA131" s="23"/>
      <c r="AB131" s="118"/>
      <c r="AC131" s="28"/>
      <c r="AD131" s="28"/>
      <c r="AE131" s="121"/>
      <c r="AF131" s="23"/>
      <c r="AG131" s="23"/>
      <c r="AH131" s="118"/>
      <c r="AI131" s="23"/>
      <c r="AJ131" s="23"/>
      <c r="AK131" s="118"/>
      <c r="AL131" s="23"/>
      <c r="AM131" s="23"/>
      <c r="AN131" s="118"/>
      <c r="AO131" s="23"/>
      <c r="AP131" s="27"/>
      <c r="AQ131" s="118"/>
      <c r="AR131" s="28"/>
      <c r="AS131" s="28"/>
      <c r="AT131" s="118"/>
      <c r="AU131" s="28"/>
      <c r="AV131" s="28"/>
      <c r="AW131" s="118"/>
      <c r="AX131" s="28"/>
      <c r="AY131" s="28"/>
      <c r="AZ131" s="118"/>
      <c r="BA131" s="23"/>
      <c r="BB131" s="23"/>
      <c r="BC131" s="118"/>
      <c r="BD131" s="23"/>
      <c r="BE131" s="23"/>
      <c r="BF131" s="118"/>
      <c r="BG131" s="23"/>
      <c r="BH131" s="23"/>
      <c r="BI131" s="118"/>
      <c r="BJ131" s="38"/>
      <c r="BK131" s="23"/>
      <c r="BL131" s="118"/>
      <c r="BM131" s="23"/>
      <c r="BN131" s="27"/>
      <c r="BO131" s="118"/>
      <c r="BP131" s="23"/>
      <c r="BQ131" s="27"/>
      <c r="BR131" s="118"/>
      <c r="BS131" s="23"/>
      <c r="BT131" s="27"/>
      <c r="BU131" s="118"/>
      <c r="BV131" s="23"/>
      <c r="BW131" s="23"/>
      <c r="BX131" s="118"/>
      <c r="BY131" s="23"/>
      <c r="BZ131" s="27"/>
      <c r="CA131" s="118"/>
      <c r="CB131" s="31"/>
      <c r="CC131" s="31"/>
      <c r="CD131" s="118"/>
      <c r="CE131" s="23"/>
      <c r="CF131" s="23"/>
      <c r="CG131" s="118"/>
      <c r="CH131" s="28"/>
      <c r="CI131" s="28"/>
      <c r="CJ131" s="118"/>
      <c r="CK131" s="23"/>
      <c r="CL131" s="27"/>
      <c r="CM131" s="118"/>
      <c r="CN131" s="23"/>
      <c r="CO131" s="27"/>
      <c r="CP131" s="118"/>
      <c r="CQ131" s="28"/>
      <c r="CR131" s="28"/>
      <c r="CS131" s="118"/>
      <c r="CT131" s="28"/>
      <c r="CU131" s="28"/>
      <c r="CV131" s="118"/>
      <c r="CW131" s="23"/>
      <c r="CX131" s="27"/>
      <c r="CY131" s="118"/>
      <c r="CZ131" s="28"/>
      <c r="DA131" s="28"/>
      <c r="DB131" s="118"/>
      <c r="DC131" s="23">
        <v>886223.88</v>
      </c>
      <c r="DD131" s="23">
        <v>0</v>
      </c>
      <c r="DE131" s="118"/>
      <c r="DF131" s="23"/>
      <c r="DG131" s="23"/>
      <c r="DH131" s="118"/>
      <c r="DI131" s="23"/>
      <c r="DJ131" s="27"/>
      <c r="DK131" s="118"/>
      <c r="DL131" s="27"/>
      <c r="DM131" s="27"/>
      <c r="DN131" s="140"/>
      <c r="DO131" s="27"/>
      <c r="DP131" s="27"/>
      <c r="DQ131" s="132"/>
      <c r="DR131" s="23"/>
      <c r="DS131" s="23"/>
      <c r="DT131" s="118"/>
      <c r="DU131" s="23"/>
      <c r="DV131" s="27"/>
      <c r="DW131" s="118"/>
      <c r="DX131" s="23"/>
      <c r="DY131" s="27"/>
      <c r="DZ131" s="118"/>
      <c r="EA131" s="23"/>
      <c r="EB131" s="23"/>
      <c r="EC131" s="115"/>
      <c r="ED131" s="23"/>
      <c r="EE131" s="23"/>
      <c r="EF131" s="118"/>
      <c r="EG131" s="23"/>
      <c r="EH131" s="23"/>
      <c r="EI131" s="118"/>
      <c r="EJ131" s="23"/>
      <c r="EK131" s="27"/>
      <c r="EL131" s="118"/>
      <c r="EM131" s="27"/>
      <c r="EN131" s="27"/>
      <c r="EO131" s="118"/>
      <c r="EP131" s="23"/>
      <c r="EQ131" s="27"/>
      <c r="ER131" s="115"/>
      <c r="ES131" s="28"/>
      <c r="ET131" s="28"/>
      <c r="EU131" s="118"/>
      <c r="EV131" s="27"/>
      <c r="EW131" s="27"/>
      <c r="EX131" s="118"/>
      <c r="EY131" s="23"/>
      <c r="EZ131" s="23"/>
      <c r="FA131" s="118"/>
      <c r="FB131" s="23">
        <v>201607</v>
      </c>
      <c r="FC131" s="27">
        <v>151205.25</v>
      </c>
      <c r="FD131" s="118"/>
      <c r="FE131" s="23"/>
      <c r="FF131" s="23"/>
      <c r="FG131" s="115"/>
      <c r="FH131" s="23"/>
      <c r="FI131" s="23"/>
      <c r="FJ131" s="118"/>
      <c r="FK131" s="23"/>
      <c r="FL131" s="23"/>
      <c r="FM131" s="115"/>
      <c r="FN131" s="31"/>
      <c r="FO131" s="31"/>
      <c r="FP131" s="118"/>
      <c r="FQ131" s="23"/>
      <c r="FR131" s="23"/>
      <c r="FS131" s="115"/>
      <c r="FT131" s="23"/>
      <c r="FU131" s="23"/>
      <c r="FV131" s="115"/>
      <c r="FW131" s="23"/>
      <c r="FX131" s="23"/>
      <c r="FY131" s="115"/>
      <c r="FZ131" s="27"/>
      <c r="GA131" s="27"/>
      <c r="GB131" s="115"/>
      <c r="GC131" s="31"/>
      <c r="GD131" s="31"/>
      <c r="GE131" s="118"/>
      <c r="GF131" s="35"/>
      <c r="GG131" s="34"/>
      <c r="GH131" s="115"/>
      <c r="GI131" s="23"/>
      <c r="GJ131" s="23"/>
      <c r="GK131" s="115"/>
      <c r="GL131" s="31"/>
      <c r="GM131" s="31"/>
      <c r="GN131" s="118"/>
      <c r="GO131" s="23"/>
      <c r="GP131" s="23"/>
      <c r="GQ131" s="115"/>
      <c r="GR131" s="23"/>
      <c r="GS131" s="27"/>
      <c r="GT131" s="115"/>
      <c r="GU131" s="23"/>
      <c r="GV131" s="23"/>
      <c r="GW131" s="118"/>
      <c r="GX131" s="31"/>
      <c r="GY131" s="31"/>
      <c r="GZ131" s="118"/>
      <c r="HA131" s="23"/>
      <c r="HB131" s="27"/>
      <c r="HC131" s="137"/>
      <c r="HD131" s="33"/>
      <c r="HE131" s="33"/>
      <c r="HF131" s="121"/>
      <c r="HG131" s="32"/>
      <c r="HH131" s="32"/>
      <c r="HI131" s="118"/>
      <c r="HJ131" s="28"/>
      <c r="HK131" s="28"/>
      <c r="HL131" s="118"/>
      <c r="HM131" s="23"/>
      <c r="HN131" s="23"/>
      <c r="HO131" s="118"/>
      <c r="HP131" s="23"/>
      <c r="HQ131" s="23"/>
      <c r="HR131" s="115"/>
      <c r="HS131" s="23"/>
      <c r="HT131" s="23"/>
      <c r="HU131" s="118"/>
      <c r="HV131" s="31"/>
      <c r="HW131" s="31"/>
      <c r="HX131" s="118"/>
      <c r="HY131" s="31"/>
      <c r="HZ131" s="31"/>
      <c r="IA131" s="118"/>
      <c r="IB131" s="23"/>
      <c r="IC131" s="27"/>
      <c r="ID131" s="132"/>
      <c r="IE131" s="23"/>
      <c r="IF131" s="27"/>
      <c r="IG131" s="134"/>
      <c r="IH131" s="23"/>
      <c r="II131" s="23"/>
      <c r="IJ131" s="132"/>
      <c r="IK131" s="30">
        <f t="shared" si="36"/>
        <v>115400</v>
      </c>
      <c r="IL131" s="30">
        <f t="shared" si="37"/>
        <v>77158.460000000006</v>
      </c>
      <c r="IM131" s="23"/>
      <c r="IN131" s="23"/>
      <c r="IO131" s="115"/>
      <c r="IP131" s="23"/>
      <c r="IQ131" s="27"/>
      <c r="IR131" s="115"/>
      <c r="IS131" s="23"/>
      <c r="IT131" s="27"/>
      <c r="IU131" s="115"/>
      <c r="IV131" s="23"/>
      <c r="IW131" s="23"/>
      <c r="IX131" s="115"/>
      <c r="IY131" s="23"/>
      <c r="IZ131" s="23"/>
      <c r="JA131" s="115"/>
      <c r="JB131" s="23"/>
      <c r="JC131" s="23"/>
      <c r="JD131" s="115"/>
      <c r="JE131" s="23"/>
      <c r="JF131" s="23"/>
      <c r="JG131" s="115"/>
      <c r="JH131" s="23"/>
      <c r="JI131" s="27"/>
      <c r="JJ131" s="115"/>
      <c r="JK131" s="23"/>
      <c r="JL131" s="23"/>
      <c r="JM131" s="115"/>
      <c r="JN131" s="23"/>
      <c r="JO131" s="23"/>
      <c r="JP131" s="115"/>
      <c r="JQ131" s="23"/>
      <c r="JR131" s="23"/>
      <c r="JS131" s="115"/>
      <c r="JT131" s="23"/>
      <c r="JU131" s="23"/>
      <c r="JV131" s="115"/>
      <c r="JW131" s="23"/>
      <c r="JX131" s="23"/>
      <c r="JY131" s="115"/>
      <c r="JZ131" s="23"/>
      <c r="KA131" s="27"/>
      <c r="KB131" s="115"/>
      <c r="KC131" s="23">
        <v>115400</v>
      </c>
      <c r="KD131" s="23">
        <v>77158.460000000006</v>
      </c>
      <c r="KE131" s="115"/>
      <c r="KF131" s="23"/>
      <c r="KG131" s="23"/>
      <c r="KH131" s="115"/>
      <c r="KI131" s="29">
        <f t="shared" si="38"/>
        <v>0</v>
      </c>
      <c r="KJ131" s="29">
        <f t="shared" si="39"/>
        <v>0</v>
      </c>
      <c r="KK131" s="27"/>
      <c r="KL131" s="27"/>
      <c r="KM131" s="121"/>
      <c r="KN131" s="27"/>
      <c r="KO131" s="27"/>
      <c r="KP131" s="115"/>
      <c r="KQ131" s="28"/>
      <c r="KR131" s="28"/>
      <c r="KS131" s="118"/>
      <c r="KT131" s="27"/>
      <c r="KU131" s="27"/>
      <c r="KV131" s="121"/>
      <c r="KW131" s="26"/>
      <c r="KX131" s="26"/>
      <c r="KY131" s="121"/>
      <c r="KZ131" s="24"/>
      <c r="LA131" s="24"/>
      <c r="LB131" s="121"/>
      <c r="LC131" s="24"/>
      <c r="LD131" s="24"/>
      <c r="LE131" s="121"/>
      <c r="LF131" s="23"/>
      <c r="LG131" s="27"/>
      <c r="LH131" s="118"/>
      <c r="LI131" s="23"/>
      <c r="LJ131" s="27"/>
      <c r="LK131" s="121"/>
      <c r="LL131" s="25"/>
      <c r="LM131" s="25"/>
      <c r="LN131" s="121"/>
      <c r="LO131" s="27"/>
      <c r="LP131" s="27"/>
      <c r="LQ131" s="121"/>
      <c r="LR131" s="24"/>
      <c r="LS131" s="24"/>
      <c r="LT131" s="121"/>
      <c r="LU131" s="27"/>
      <c r="LV131" s="27"/>
      <c r="LW131" s="121"/>
      <c r="LX131" s="23"/>
      <c r="LY131" s="23"/>
      <c r="LZ131" s="130"/>
      <c r="MA131" s="9"/>
      <c r="MB131" s="9"/>
      <c r="MC131" s="9"/>
      <c r="MD131" s="7"/>
      <c r="ME131" s="7"/>
      <c r="MF131" s="9"/>
      <c r="MG131" s="9"/>
      <c r="MH131" s="9"/>
      <c r="MI131" s="9"/>
      <c r="MJ131" s="9"/>
      <c r="MK131" s="9"/>
      <c r="ML131" s="9"/>
      <c r="MM131" s="9"/>
      <c r="MN131" s="7"/>
      <c r="MO131" s="9"/>
      <c r="MP131" s="9"/>
      <c r="MQ131" s="9"/>
      <c r="MR131" s="7"/>
      <c r="MS131" s="9"/>
      <c r="MT131" s="7"/>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3"/>
      <c r="PY131" s="3"/>
      <c r="PZ131" s="3"/>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row>
    <row r="132" spans="1:743" x14ac:dyDescent="0.25">
      <c r="A132" s="45" t="s">
        <v>21</v>
      </c>
      <c r="B132" s="29">
        <f t="shared" si="30"/>
        <v>402035486.80000001</v>
      </c>
      <c r="C132" s="29">
        <f t="shared" si="31"/>
        <v>287426604.97000003</v>
      </c>
      <c r="D132" s="21">
        <f t="shared" si="32"/>
        <v>173474965.00999999</v>
      </c>
      <c r="E132" s="21">
        <f t="shared" si="33"/>
        <v>131383042.01000001</v>
      </c>
      <c r="F132" s="23">
        <v>137787100</v>
      </c>
      <c r="G132" s="40">
        <v>103340326</v>
      </c>
      <c r="H132" s="118"/>
      <c r="I132" s="23">
        <f>5107264
+30580601.01</f>
        <v>35687865.010000005</v>
      </c>
      <c r="J132" s="39">
        <v>28042716.010000002</v>
      </c>
      <c r="K132" s="118"/>
      <c r="L132" s="39"/>
      <c r="M132" s="39"/>
      <c r="N132" s="147"/>
      <c r="O132" s="29">
        <f t="shared" si="34"/>
        <v>56607241.309999995</v>
      </c>
      <c r="P132" s="29">
        <f t="shared" si="35"/>
        <v>23642627.350000001</v>
      </c>
      <c r="Q132" s="23"/>
      <c r="R132" s="23"/>
      <c r="S132" s="118"/>
      <c r="T132" s="23"/>
      <c r="U132" s="23"/>
      <c r="V132" s="118"/>
      <c r="W132" s="23"/>
      <c r="X132" s="23"/>
      <c r="Y132" s="118"/>
      <c r="Z132" s="23"/>
      <c r="AA132" s="23"/>
      <c r="AB132" s="118"/>
      <c r="AC132" s="28"/>
      <c r="AD132" s="28"/>
      <c r="AE132" s="121"/>
      <c r="AF132" s="23">
        <v>1106597.24</v>
      </c>
      <c r="AG132" s="23">
        <v>835697.24</v>
      </c>
      <c r="AH132" s="118"/>
      <c r="AI132" s="23"/>
      <c r="AJ132" s="23"/>
      <c r="AK132" s="118"/>
      <c r="AL132" s="23"/>
      <c r="AM132" s="23"/>
      <c r="AN132" s="118"/>
      <c r="AO132" s="23"/>
      <c r="AP132" s="27"/>
      <c r="AQ132" s="118"/>
      <c r="AR132" s="28"/>
      <c r="AS132" s="28"/>
      <c r="AT132" s="118"/>
      <c r="AU132" s="28"/>
      <c r="AV132" s="28"/>
      <c r="AW132" s="118"/>
      <c r="AX132" s="28"/>
      <c r="AY132" s="28"/>
      <c r="AZ132" s="118"/>
      <c r="BA132" s="44">
        <v>10000000</v>
      </c>
      <c r="BB132" s="23">
        <v>0</v>
      </c>
      <c r="BC132" s="118"/>
      <c r="BD132" s="23">
        <v>6662388.5300000003</v>
      </c>
      <c r="BE132" s="23">
        <v>3533188.34</v>
      </c>
      <c r="BF132" s="118"/>
      <c r="BG132" s="23">
        <v>510300</v>
      </c>
      <c r="BH132" s="23">
        <v>510300</v>
      </c>
      <c r="BI132" s="118"/>
      <c r="BJ132" s="38"/>
      <c r="BK132" s="23"/>
      <c r="BL132" s="118"/>
      <c r="BM132" s="23"/>
      <c r="BN132" s="27"/>
      <c r="BO132" s="118"/>
      <c r="BP132" s="23"/>
      <c r="BQ132" s="27"/>
      <c r="BR132" s="118"/>
      <c r="BS132" s="23"/>
      <c r="BT132" s="27"/>
      <c r="BU132" s="118"/>
      <c r="BV132" s="23"/>
      <c r="BW132" s="23"/>
      <c r="BX132" s="118"/>
      <c r="BY132" s="23">
        <v>21493273.120000001</v>
      </c>
      <c r="BZ132" s="27">
        <v>6447981.9400000004</v>
      </c>
      <c r="CA132" s="118"/>
      <c r="CB132" s="31"/>
      <c r="CC132" s="31"/>
      <c r="CD132" s="118"/>
      <c r="CE132" s="23"/>
      <c r="CF132" s="23"/>
      <c r="CG132" s="118"/>
      <c r="CH132" s="28"/>
      <c r="CI132" s="28"/>
      <c r="CJ132" s="118"/>
      <c r="CK132" s="23">
        <v>91645.759999999995</v>
      </c>
      <c r="CL132" s="27">
        <v>0</v>
      </c>
      <c r="CM132" s="118"/>
      <c r="CN132" s="23"/>
      <c r="CO132" s="27"/>
      <c r="CP132" s="118"/>
      <c r="CQ132" s="28"/>
      <c r="CR132" s="28"/>
      <c r="CS132" s="118"/>
      <c r="CT132" s="28"/>
      <c r="CU132" s="28"/>
      <c r="CV132" s="118"/>
      <c r="CW132" s="23"/>
      <c r="CX132" s="27"/>
      <c r="CY132" s="118"/>
      <c r="CZ132" s="28"/>
      <c r="DA132" s="28"/>
      <c r="DB132" s="118"/>
      <c r="DC132" s="23"/>
      <c r="DD132" s="23"/>
      <c r="DE132" s="118"/>
      <c r="DF132" s="23"/>
      <c r="DG132" s="23"/>
      <c r="DH132" s="118"/>
      <c r="DI132" s="23"/>
      <c r="DJ132" s="27"/>
      <c r="DK132" s="118"/>
      <c r="DL132" s="27"/>
      <c r="DM132" s="27"/>
      <c r="DN132" s="140"/>
      <c r="DO132" s="44">
        <f>180821.13+114064+65124.83+81510.37+83668.22</f>
        <v>525188.55000000005</v>
      </c>
      <c r="DP132" s="27">
        <v>525188.55000000005</v>
      </c>
      <c r="DQ132" s="132"/>
      <c r="DR132" s="23"/>
      <c r="DS132" s="23"/>
      <c r="DT132" s="118"/>
      <c r="DU132" s="44">
        <v>10860362.67</v>
      </c>
      <c r="DV132" s="27">
        <v>7743229.8399999999</v>
      </c>
      <c r="DW132" s="118"/>
      <c r="DX132" s="23"/>
      <c r="DY132" s="27"/>
      <c r="DZ132" s="118"/>
      <c r="EA132" s="23"/>
      <c r="EB132" s="23"/>
      <c r="EC132" s="115"/>
      <c r="ED132" s="23"/>
      <c r="EE132" s="23"/>
      <c r="EF132" s="118"/>
      <c r="EG132" s="23"/>
      <c r="EH132" s="23"/>
      <c r="EI132" s="118"/>
      <c r="EJ132" s="23"/>
      <c r="EK132" s="27"/>
      <c r="EL132" s="118"/>
      <c r="EM132" s="27"/>
      <c r="EN132" s="27"/>
      <c r="EO132" s="118"/>
      <c r="EP132" s="23">
        <v>53763.44</v>
      </c>
      <c r="EQ132" s="27">
        <v>53763.44</v>
      </c>
      <c r="ER132" s="115"/>
      <c r="ES132" s="28"/>
      <c r="ET132" s="28"/>
      <c r="EU132" s="118"/>
      <c r="EV132" s="27">
        <v>61946</v>
      </c>
      <c r="EW132" s="27">
        <v>61946</v>
      </c>
      <c r="EX132" s="118"/>
      <c r="EY132" s="23"/>
      <c r="EZ132" s="23"/>
      <c r="FA132" s="118"/>
      <c r="FB132" s="23">
        <v>5241776</v>
      </c>
      <c r="FC132" s="27">
        <v>3931332</v>
      </c>
      <c r="FD132" s="118"/>
      <c r="FE132" s="23"/>
      <c r="FF132" s="23"/>
      <c r="FG132" s="115"/>
      <c r="FH132" s="23"/>
      <c r="FI132" s="23"/>
      <c r="FJ132" s="118"/>
      <c r="FK132" s="47"/>
      <c r="FL132" s="23"/>
      <c r="FM132" s="115"/>
      <c r="FN132" s="31"/>
      <c r="FO132" s="31"/>
      <c r="FP132" s="118"/>
      <c r="FQ132" s="23"/>
      <c r="FR132" s="23"/>
      <c r="FS132" s="115"/>
      <c r="FT132" s="23"/>
      <c r="FU132" s="23"/>
      <c r="FV132" s="115"/>
      <c r="FW132" s="23"/>
      <c r="FX132" s="23"/>
      <c r="FY132" s="115"/>
      <c r="FZ132" s="27"/>
      <c r="GA132" s="27"/>
      <c r="GB132" s="115"/>
      <c r="GC132" s="31"/>
      <c r="GD132" s="31"/>
      <c r="GE132" s="118"/>
      <c r="GF132" s="35"/>
      <c r="GG132" s="34"/>
      <c r="GH132" s="115"/>
      <c r="GI132" s="23"/>
      <c r="GJ132" s="23"/>
      <c r="GK132" s="115"/>
      <c r="GL132" s="31"/>
      <c r="GM132" s="31"/>
      <c r="GN132" s="118"/>
      <c r="GO132" s="23"/>
      <c r="GP132" s="23"/>
      <c r="GQ132" s="115"/>
      <c r="GR132" s="23"/>
      <c r="GS132" s="27"/>
      <c r="GT132" s="115"/>
      <c r="GU132" s="23"/>
      <c r="GV132" s="23"/>
      <c r="GW132" s="118"/>
      <c r="GX132" s="31"/>
      <c r="GY132" s="31"/>
      <c r="GZ132" s="118"/>
      <c r="HA132" s="23"/>
      <c r="HB132" s="27"/>
      <c r="HC132" s="137"/>
      <c r="HD132" s="33"/>
      <c r="HE132" s="33"/>
      <c r="HF132" s="121"/>
      <c r="HG132" s="32"/>
      <c r="HH132" s="32"/>
      <c r="HI132" s="118"/>
      <c r="HJ132" s="28"/>
      <c r="HK132" s="28"/>
      <c r="HL132" s="118"/>
      <c r="HM132" s="23"/>
      <c r="HN132" s="23"/>
      <c r="HO132" s="118"/>
      <c r="HP132" s="23"/>
      <c r="HQ132" s="23"/>
      <c r="HR132" s="115"/>
      <c r="HS132" s="23"/>
      <c r="HT132" s="23"/>
      <c r="HU132" s="118"/>
      <c r="HV132" s="31"/>
      <c r="HW132" s="31"/>
      <c r="HX132" s="118"/>
      <c r="HY132" s="31"/>
      <c r="HZ132" s="31"/>
      <c r="IA132" s="118"/>
      <c r="IB132" s="23"/>
      <c r="IC132" s="27"/>
      <c r="ID132" s="132"/>
      <c r="IE132" s="23"/>
      <c r="IF132" s="27"/>
      <c r="IG132" s="134"/>
      <c r="IH132" s="23"/>
      <c r="II132" s="23"/>
      <c r="IJ132" s="132"/>
      <c r="IK132" s="30">
        <f t="shared" si="36"/>
        <v>165056944.53</v>
      </c>
      <c r="IL132" s="30">
        <f t="shared" si="37"/>
        <v>127720872.36</v>
      </c>
      <c r="IM132" s="23">
        <v>93243350.75</v>
      </c>
      <c r="IN132" s="23">
        <v>71787922</v>
      </c>
      <c r="IO132" s="115"/>
      <c r="IP132" s="42">
        <v>5741980.5</v>
      </c>
      <c r="IQ132" s="27">
        <v>4306012.5</v>
      </c>
      <c r="IR132" s="115"/>
      <c r="IS132" s="23">
        <v>45583853</v>
      </c>
      <c r="IT132" s="27">
        <v>35681104</v>
      </c>
      <c r="IU132" s="115"/>
      <c r="IV132" s="23"/>
      <c r="IW132" s="23"/>
      <c r="IX132" s="115"/>
      <c r="IY132" s="23">
        <v>421692.48</v>
      </c>
      <c r="IZ132" s="23">
        <v>116328.96000000001</v>
      </c>
      <c r="JA132" s="115"/>
      <c r="JB132" s="23"/>
      <c r="JC132" s="23"/>
      <c r="JD132" s="115"/>
      <c r="JE132" s="23">
        <v>270360</v>
      </c>
      <c r="JF132" s="23">
        <v>187313</v>
      </c>
      <c r="JG132" s="115"/>
      <c r="JH132" s="23">
        <v>806021.18</v>
      </c>
      <c r="JI132" s="27">
        <v>368619.51</v>
      </c>
      <c r="JJ132" s="115"/>
      <c r="JK132" s="23">
        <v>17744717.100000001</v>
      </c>
      <c r="JL132" s="23">
        <v>14819464</v>
      </c>
      <c r="JM132" s="115"/>
      <c r="JN132" s="23">
        <v>56700</v>
      </c>
      <c r="JO132" s="23">
        <v>56700</v>
      </c>
      <c r="JP132" s="115"/>
      <c r="JQ132" s="23">
        <v>10025.5</v>
      </c>
      <c r="JR132" s="23">
        <v>0</v>
      </c>
      <c r="JS132" s="115"/>
      <c r="JT132" s="23">
        <v>546718.30000000005</v>
      </c>
      <c r="JU132" s="23">
        <v>397408.39</v>
      </c>
      <c r="JV132" s="115"/>
      <c r="JW132" s="23">
        <v>491133.72</v>
      </c>
      <c r="JX132" s="23">
        <v>0</v>
      </c>
      <c r="JY132" s="115"/>
      <c r="JZ132" s="23">
        <v>140392</v>
      </c>
      <c r="KA132" s="27">
        <v>0</v>
      </c>
      <c r="KB132" s="115"/>
      <c r="KC132" s="23"/>
      <c r="KD132" s="23"/>
      <c r="KE132" s="115"/>
      <c r="KF132" s="23"/>
      <c r="KG132" s="23"/>
      <c r="KH132" s="115"/>
      <c r="KI132" s="29">
        <f t="shared" si="38"/>
        <v>6896335.9500000002</v>
      </c>
      <c r="KJ132" s="29">
        <f t="shared" si="39"/>
        <v>4680063.25</v>
      </c>
      <c r="KK132" s="27">
        <v>142355.62</v>
      </c>
      <c r="KL132" s="27">
        <v>35600</v>
      </c>
      <c r="KM132" s="121"/>
      <c r="KN132" s="27">
        <v>6171480</v>
      </c>
      <c r="KO132" s="27">
        <v>4610155.47</v>
      </c>
      <c r="KP132" s="115"/>
      <c r="KQ132" s="28">
        <v>582500.32999999996</v>
      </c>
      <c r="KR132" s="28">
        <v>34307.78</v>
      </c>
      <c r="KS132" s="118"/>
      <c r="KT132" s="27"/>
      <c r="KU132" s="27"/>
      <c r="KV132" s="121"/>
      <c r="KW132" s="26"/>
      <c r="KX132" s="26"/>
      <c r="KY132" s="121"/>
      <c r="KZ132" s="24"/>
      <c r="LA132" s="24"/>
      <c r="LB132" s="121"/>
      <c r="LC132" s="24"/>
      <c r="LD132" s="24"/>
      <c r="LE132" s="121"/>
      <c r="LF132" s="23"/>
      <c r="LG132" s="27"/>
      <c r="LH132" s="118"/>
      <c r="LI132" s="23"/>
      <c r="LJ132" s="27"/>
      <c r="LK132" s="121"/>
      <c r="LL132" s="25"/>
      <c r="LM132" s="25"/>
      <c r="LN132" s="121"/>
      <c r="LO132" s="27"/>
      <c r="LP132" s="27"/>
      <c r="LQ132" s="121"/>
      <c r="LR132" s="24"/>
      <c r="LS132" s="24"/>
      <c r="LT132" s="121"/>
      <c r="LU132" s="27"/>
      <c r="LV132" s="27"/>
      <c r="LW132" s="121"/>
      <c r="LX132" s="23"/>
      <c r="LY132" s="23"/>
      <c r="LZ132" s="130"/>
      <c r="MA132" s="9"/>
      <c r="MB132" s="9"/>
      <c r="MC132" s="9"/>
      <c r="MD132" s="7"/>
      <c r="ME132" s="7"/>
      <c r="MF132" s="9"/>
      <c r="MG132" s="9"/>
      <c r="MH132" s="9"/>
      <c r="MI132" s="9"/>
      <c r="MJ132" s="9"/>
      <c r="MK132" s="9"/>
      <c r="ML132" s="9"/>
      <c r="MM132" s="9"/>
      <c r="MN132" s="7"/>
      <c r="MO132" s="9"/>
      <c r="MP132" s="9"/>
      <c r="MQ132" s="9"/>
      <c r="MR132" s="7"/>
      <c r="MS132" s="9"/>
      <c r="MT132" s="7"/>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3"/>
      <c r="PY132" s="3"/>
      <c r="PZ132" s="3"/>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row>
    <row r="133" spans="1:743" x14ac:dyDescent="0.25">
      <c r="A133" s="46" t="s">
        <v>20</v>
      </c>
      <c r="B133" s="29">
        <f t="shared" si="30"/>
        <v>29747414.729999997</v>
      </c>
      <c r="C133" s="29">
        <f t="shared" si="31"/>
        <v>14754732.710000001</v>
      </c>
      <c r="D133" s="21">
        <f t="shared" si="32"/>
        <v>9074125.0800000001</v>
      </c>
      <c r="E133" s="21">
        <f t="shared" si="33"/>
        <v>6805597.0800000001</v>
      </c>
      <c r="F133" s="23">
        <v>8351600</v>
      </c>
      <c r="G133" s="40">
        <v>6263702</v>
      </c>
      <c r="H133" s="118"/>
      <c r="I133" s="23">
        <v>722525.08</v>
      </c>
      <c r="J133" s="39">
        <v>541895.07999999996</v>
      </c>
      <c r="K133" s="118"/>
      <c r="L133" s="39"/>
      <c r="M133" s="39"/>
      <c r="N133" s="147"/>
      <c r="O133" s="29">
        <f t="shared" si="34"/>
        <v>20384689.649999999</v>
      </c>
      <c r="P133" s="29">
        <f t="shared" si="35"/>
        <v>7743225.6700000009</v>
      </c>
      <c r="Q133" s="23"/>
      <c r="R133" s="23"/>
      <c r="S133" s="118"/>
      <c r="T133" s="23"/>
      <c r="U133" s="23"/>
      <c r="V133" s="118"/>
      <c r="W133" s="23"/>
      <c r="X133" s="23"/>
      <c r="Y133" s="118"/>
      <c r="Z133" s="23"/>
      <c r="AA133" s="23"/>
      <c r="AB133" s="118"/>
      <c r="AC133" s="28"/>
      <c r="AD133" s="28"/>
      <c r="AE133" s="121"/>
      <c r="AF133" s="23"/>
      <c r="AG133" s="23"/>
      <c r="AH133" s="118"/>
      <c r="AI133" s="23"/>
      <c r="AJ133" s="23"/>
      <c r="AK133" s="118"/>
      <c r="AL133" s="23"/>
      <c r="AM133" s="23"/>
      <c r="AN133" s="118"/>
      <c r="AO133" s="23"/>
      <c r="AP133" s="27"/>
      <c r="AQ133" s="118"/>
      <c r="AR133" s="28"/>
      <c r="AS133" s="28"/>
      <c r="AT133" s="118"/>
      <c r="AU133" s="28"/>
      <c r="AV133" s="28"/>
      <c r="AW133" s="118"/>
      <c r="AX133" s="28"/>
      <c r="AY133" s="28"/>
      <c r="AZ133" s="118"/>
      <c r="BA133" s="23"/>
      <c r="BB133" s="23"/>
      <c r="BC133" s="118"/>
      <c r="BD133" s="23"/>
      <c r="BE133" s="23"/>
      <c r="BF133" s="118"/>
      <c r="BG133" s="23"/>
      <c r="BH133" s="23"/>
      <c r="BI133" s="118"/>
      <c r="BJ133" s="38"/>
      <c r="BK133" s="23"/>
      <c r="BL133" s="118"/>
      <c r="BM133" s="23"/>
      <c r="BN133" s="27"/>
      <c r="BO133" s="118"/>
      <c r="BP133" s="23"/>
      <c r="BQ133" s="27"/>
      <c r="BR133" s="118"/>
      <c r="BS133" s="23"/>
      <c r="BT133" s="27"/>
      <c r="BU133" s="118"/>
      <c r="BV133" s="23"/>
      <c r="BW133" s="23"/>
      <c r="BX133" s="118"/>
      <c r="BY133" s="23">
        <v>4191309.95</v>
      </c>
      <c r="BZ133" s="27">
        <v>1257392.99</v>
      </c>
      <c r="CA133" s="118"/>
      <c r="CB133" s="31"/>
      <c r="CC133" s="31"/>
      <c r="CD133" s="118"/>
      <c r="CE133" s="23"/>
      <c r="CF133" s="23"/>
      <c r="CG133" s="118"/>
      <c r="CH133" s="28"/>
      <c r="CI133" s="28"/>
      <c r="CJ133" s="118"/>
      <c r="CK133" s="23"/>
      <c r="CL133" s="27"/>
      <c r="CM133" s="118"/>
      <c r="CN133" s="23"/>
      <c r="CO133" s="27"/>
      <c r="CP133" s="118"/>
      <c r="CQ133" s="28"/>
      <c r="CR133" s="28"/>
      <c r="CS133" s="118"/>
      <c r="CT133" s="28"/>
      <c r="CU133" s="28"/>
      <c r="CV133" s="118"/>
      <c r="CW133" s="23">
        <v>4040404.04</v>
      </c>
      <c r="CX133" s="27">
        <v>4040404.04</v>
      </c>
      <c r="CY133" s="118"/>
      <c r="CZ133" s="28"/>
      <c r="DA133" s="28"/>
      <c r="DB133" s="118"/>
      <c r="DC133" s="23">
        <f>661499.79+895499.99</f>
        <v>1556999.78</v>
      </c>
      <c r="DD133" s="23">
        <v>895499.99</v>
      </c>
      <c r="DE133" s="118"/>
      <c r="DF133" s="23"/>
      <c r="DG133" s="23"/>
      <c r="DH133" s="118"/>
      <c r="DI133" s="23"/>
      <c r="DJ133" s="27"/>
      <c r="DK133" s="118"/>
      <c r="DL133" s="27"/>
      <c r="DM133" s="27"/>
      <c r="DN133" s="140"/>
      <c r="DO133" s="27"/>
      <c r="DP133" s="27"/>
      <c r="DQ133" s="132"/>
      <c r="DR133" s="23"/>
      <c r="DS133" s="23"/>
      <c r="DT133" s="118"/>
      <c r="DU133" s="23"/>
      <c r="DV133" s="27"/>
      <c r="DW133" s="118"/>
      <c r="DX133" s="23"/>
      <c r="DY133" s="27"/>
      <c r="DZ133" s="118"/>
      <c r="EA133" s="23"/>
      <c r="EB133" s="23"/>
      <c r="EC133" s="115"/>
      <c r="ED133" s="23"/>
      <c r="EE133" s="23"/>
      <c r="EF133" s="118"/>
      <c r="EG133" s="23"/>
      <c r="EH133" s="23"/>
      <c r="EI133" s="118"/>
      <c r="EJ133" s="23"/>
      <c r="EK133" s="27"/>
      <c r="EL133" s="118"/>
      <c r="EM133" s="27"/>
      <c r="EN133" s="27"/>
      <c r="EO133" s="118"/>
      <c r="EP133" s="23"/>
      <c r="EQ133" s="27"/>
      <c r="ER133" s="115"/>
      <c r="ES133" s="28"/>
      <c r="ET133" s="28"/>
      <c r="EU133" s="118"/>
      <c r="EV133" s="27">
        <v>12080</v>
      </c>
      <c r="EW133" s="27">
        <v>12080</v>
      </c>
      <c r="EX133" s="118"/>
      <c r="EY133" s="23">
        <v>300000</v>
      </c>
      <c r="EZ133" s="23">
        <v>300000</v>
      </c>
      <c r="FA133" s="118"/>
      <c r="FB133" s="23">
        <v>1354227</v>
      </c>
      <c r="FC133" s="27">
        <v>1015671</v>
      </c>
      <c r="FD133" s="118"/>
      <c r="FE133" s="23"/>
      <c r="FF133" s="23"/>
      <c r="FG133" s="115"/>
      <c r="FH133" s="23">
        <f>424869.83+63102.44+159075.21</f>
        <v>647047.48</v>
      </c>
      <c r="FI133" s="23">
        <v>222177.65</v>
      </c>
      <c r="FJ133" s="118"/>
      <c r="FK133" s="23"/>
      <c r="FL133" s="23"/>
      <c r="FM133" s="115"/>
      <c r="FN133" s="31"/>
      <c r="FO133" s="31"/>
      <c r="FP133" s="118"/>
      <c r="FQ133" s="23"/>
      <c r="FR133" s="23"/>
      <c r="FS133" s="115"/>
      <c r="FT133" s="23"/>
      <c r="FU133" s="23"/>
      <c r="FV133" s="115"/>
      <c r="FW133" s="23"/>
      <c r="FX133" s="23"/>
      <c r="FY133" s="115"/>
      <c r="FZ133" s="27"/>
      <c r="GA133" s="27"/>
      <c r="GB133" s="115"/>
      <c r="GC133" s="31"/>
      <c r="GD133" s="31"/>
      <c r="GE133" s="118"/>
      <c r="GF133" s="35"/>
      <c r="GG133" s="34"/>
      <c r="GH133" s="115"/>
      <c r="GI133" s="23"/>
      <c r="GJ133" s="23"/>
      <c r="GK133" s="115"/>
      <c r="GL133" s="31"/>
      <c r="GM133" s="31"/>
      <c r="GN133" s="118"/>
      <c r="GO133" s="23"/>
      <c r="GP133" s="23"/>
      <c r="GQ133" s="115"/>
      <c r="GR133" s="23"/>
      <c r="GS133" s="27"/>
      <c r="GT133" s="115"/>
      <c r="GU133" s="23"/>
      <c r="GV133" s="23"/>
      <c r="GW133" s="118"/>
      <c r="GX133" s="31"/>
      <c r="GY133" s="31"/>
      <c r="GZ133" s="118"/>
      <c r="HA133" s="23"/>
      <c r="HB133" s="27"/>
      <c r="HC133" s="137"/>
      <c r="HD133" s="33"/>
      <c r="HE133" s="33"/>
      <c r="HF133" s="121"/>
      <c r="HG133" s="32"/>
      <c r="HH133" s="32"/>
      <c r="HI133" s="118"/>
      <c r="HJ133" s="28"/>
      <c r="HK133" s="28"/>
      <c r="HL133" s="118"/>
      <c r="HM133" s="23">
        <v>8282621.4000000004</v>
      </c>
      <c r="HN133" s="23">
        <v>0</v>
      </c>
      <c r="HO133" s="118"/>
      <c r="HP133" s="23"/>
      <c r="HQ133" s="23"/>
      <c r="HR133" s="115"/>
      <c r="HS133" s="23"/>
      <c r="HT133" s="23"/>
      <c r="HU133" s="118"/>
      <c r="HV133" s="31"/>
      <c r="HW133" s="31"/>
      <c r="HX133" s="118"/>
      <c r="HY133" s="31"/>
      <c r="HZ133" s="31"/>
      <c r="IA133" s="118"/>
      <c r="IB133" s="42"/>
      <c r="IC133" s="27"/>
      <c r="ID133" s="132"/>
      <c r="IE133" s="23"/>
      <c r="IF133" s="27"/>
      <c r="IG133" s="134"/>
      <c r="IH133" s="23"/>
      <c r="II133" s="23"/>
      <c r="IJ133" s="132"/>
      <c r="IK133" s="30">
        <f t="shared" si="36"/>
        <v>288600</v>
      </c>
      <c r="IL133" s="30">
        <f t="shared" si="37"/>
        <v>205909.96</v>
      </c>
      <c r="IM133" s="23"/>
      <c r="IN133" s="23"/>
      <c r="IO133" s="115"/>
      <c r="IP133" s="23"/>
      <c r="IQ133" s="27"/>
      <c r="IR133" s="115"/>
      <c r="IS133" s="23"/>
      <c r="IT133" s="27"/>
      <c r="IU133" s="115"/>
      <c r="IV133" s="23"/>
      <c r="IW133" s="23"/>
      <c r="IX133" s="115"/>
      <c r="IY133" s="23"/>
      <c r="IZ133" s="23"/>
      <c r="JA133" s="115"/>
      <c r="JB133" s="23"/>
      <c r="JC133" s="23"/>
      <c r="JD133" s="115"/>
      <c r="JE133" s="23"/>
      <c r="JF133" s="23"/>
      <c r="JG133" s="115"/>
      <c r="JH133" s="23"/>
      <c r="JI133" s="27"/>
      <c r="JJ133" s="115"/>
      <c r="JK133" s="23"/>
      <c r="JL133" s="23"/>
      <c r="JM133" s="115"/>
      <c r="JN133" s="23"/>
      <c r="JO133" s="23"/>
      <c r="JP133" s="115"/>
      <c r="JQ133" s="23"/>
      <c r="JR133" s="23"/>
      <c r="JS133" s="115"/>
      <c r="JT133" s="23"/>
      <c r="JU133" s="23"/>
      <c r="JV133" s="115"/>
      <c r="JW133" s="23"/>
      <c r="JX133" s="23"/>
      <c r="JY133" s="115"/>
      <c r="JZ133" s="23"/>
      <c r="KA133" s="27"/>
      <c r="KB133" s="115"/>
      <c r="KC133" s="23">
        <v>288600</v>
      </c>
      <c r="KD133" s="23">
        <v>205909.96</v>
      </c>
      <c r="KE133" s="115"/>
      <c r="KF133" s="23"/>
      <c r="KG133" s="23"/>
      <c r="KH133" s="115"/>
      <c r="KI133" s="29">
        <f t="shared" si="38"/>
        <v>0</v>
      </c>
      <c r="KJ133" s="29">
        <f t="shared" si="39"/>
        <v>0</v>
      </c>
      <c r="KK133" s="27"/>
      <c r="KL133" s="27"/>
      <c r="KM133" s="121"/>
      <c r="KN133" s="27"/>
      <c r="KO133" s="27"/>
      <c r="KP133" s="115"/>
      <c r="KQ133" s="28"/>
      <c r="KR133" s="28"/>
      <c r="KS133" s="118"/>
      <c r="KT133" s="27"/>
      <c r="KU133" s="27"/>
      <c r="KV133" s="121"/>
      <c r="KW133" s="26"/>
      <c r="KX133" s="26"/>
      <c r="KY133" s="121"/>
      <c r="KZ133" s="24"/>
      <c r="LA133" s="24"/>
      <c r="LB133" s="121"/>
      <c r="LC133" s="24"/>
      <c r="LD133" s="24"/>
      <c r="LE133" s="121"/>
      <c r="LF133" s="23"/>
      <c r="LG133" s="27"/>
      <c r="LH133" s="118"/>
      <c r="LI133" s="23"/>
      <c r="LJ133" s="27"/>
      <c r="LK133" s="121"/>
      <c r="LL133" s="25"/>
      <c r="LM133" s="25"/>
      <c r="LN133" s="121"/>
      <c r="LO133" s="27"/>
      <c r="LP133" s="27"/>
      <c r="LQ133" s="121"/>
      <c r="LR133" s="24"/>
      <c r="LS133" s="24"/>
      <c r="LT133" s="121"/>
      <c r="LU133" s="27"/>
      <c r="LV133" s="27"/>
      <c r="LW133" s="121"/>
      <c r="LX133" s="23"/>
      <c r="LY133" s="23"/>
      <c r="LZ133" s="130"/>
      <c r="MA133" s="9"/>
      <c r="MB133" s="9"/>
      <c r="MC133" s="9"/>
      <c r="MD133" s="7"/>
      <c r="ME133" s="7"/>
      <c r="MF133" s="9"/>
      <c r="MG133" s="9"/>
      <c r="MH133" s="9"/>
      <c r="MI133" s="9"/>
      <c r="MJ133" s="9"/>
      <c r="MK133" s="9"/>
      <c r="ML133" s="9"/>
      <c r="MM133" s="9"/>
      <c r="MN133" s="7"/>
      <c r="MO133" s="9"/>
      <c r="MP133" s="9"/>
      <c r="MQ133" s="9"/>
      <c r="MR133" s="7"/>
      <c r="MS133" s="9"/>
      <c r="MT133" s="7"/>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3"/>
      <c r="PY133" s="3"/>
      <c r="PZ133" s="3"/>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row>
    <row r="134" spans="1:743" x14ac:dyDescent="0.25">
      <c r="A134" s="46" t="s">
        <v>19</v>
      </c>
      <c r="B134" s="29">
        <f t="shared" si="30"/>
        <v>6222314.4400000004</v>
      </c>
      <c r="C134" s="29">
        <f t="shared" si="31"/>
        <v>4771336.42</v>
      </c>
      <c r="D134" s="21">
        <f t="shared" si="32"/>
        <v>5249018.4400000004</v>
      </c>
      <c r="E134" s="21">
        <f t="shared" si="33"/>
        <v>3936767.44</v>
      </c>
      <c r="F134" s="23">
        <v>4785200</v>
      </c>
      <c r="G134" s="40">
        <v>3588902</v>
      </c>
      <c r="H134" s="118"/>
      <c r="I134" s="23">
        <v>463818.44</v>
      </c>
      <c r="J134" s="39">
        <v>347865.44</v>
      </c>
      <c r="K134" s="118"/>
      <c r="L134" s="39"/>
      <c r="M134" s="39"/>
      <c r="N134" s="147"/>
      <c r="O134" s="29">
        <f t="shared" si="34"/>
        <v>857896</v>
      </c>
      <c r="P134" s="29">
        <f t="shared" si="35"/>
        <v>757091</v>
      </c>
      <c r="Q134" s="23"/>
      <c r="R134" s="23"/>
      <c r="S134" s="118"/>
      <c r="T134" s="23"/>
      <c r="U134" s="23"/>
      <c r="V134" s="118"/>
      <c r="W134" s="23"/>
      <c r="X134" s="23"/>
      <c r="Y134" s="118"/>
      <c r="Z134" s="23"/>
      <c r="AA134" s="23"/>
      <c r="AB134" s="118"/>
      <c r="AC134" s="28"/>
      <c r="AD134" s="28"/>
      <c r="AE134" s="121"/>
      <c r="AF134" s="23"/>
      <c r="AG134" s="23"/>
      <c r="AH134" s="118"/>
      <c r="AI134" s="23"/>
      <c r="AJ134" s="23"/>
      <c r="AK134" s="118"/>
      <c r="AL134" s="23"/>
      <c r="AM134" s="23"/>
      <c r="AN134" s="118"/>
      <c r="AO134" s="23"/>
      <c r="AP134" s="27"/>
      <c r="AQ134" s="118"/>
      <c r="AR134" s="28"/>
      <c r="AS134" s="28"/>
      <c r="AT134" s="118"/>
      <c r="AU134" s="28"/>
      <c r="AV134" s="28"/>
      <c r="AW134" s="118"/>
      <c r="AX134" s="28"/>
      <c r="AY134" s="28"/>
      <c r="AZ134" s="118"/>
      <c r="BA134" s="23"/>
      <c r="BB134" s="23"/>
      <c r="BC134" s="118"/>
      <c r="BD134" s="23"/>
      <c r="BE134" s="23"/>
      <c r="BF134" s="118"/>
      <c r="BG134" s="23"/>
      <c r="BH134" s="23"/>
      <c r="BI134" s="118"/>
      <c r="BJ134" s="38"/>
      <c r="BK134" s="23"/>
      <c r="BL134" s="118"/>
      <c r="BM134" s="23"/>
      <c r="BN134" s="27"/>
      <c r="BO134" s="118"/>
      <c r="BP134" s="23"/>
      <c r="BQ134" s="27"/>
      <c r="BR134" s="118"/>
      <c r="BS134" s="23"/>
      <c r="BT134" s="27"/>
      <c r="BU134" s="118"/>
      <c r="BV134" s="23"/>
      <c r="BW134" s="23"/>
      <c r="BX134" s="118"/>
      <c r="BY134" s="23"/>
      <c r="BZ134" s="27"/>
      <c r="CA134" s="118"/>
      <c r="CB134" s="31"/>
      <c r="CC134" s="31"/>
      <c r="CD134" s="118"/>
      <c r="CE134" s="23"/>
      <c r="CF134" s="23"/>
      <c r="CG134" s="118"/>
      <c r="CH134" s="28"/>
      <c r="CI134" s="28"/>
      <c r="CJ134" s="118"/>
      <c r="CK134" s="23"/>
      <c r="CL134" s="27"/>
      <c r="CM134" s="118"/>
      <c r="CN134" s="23"/>
      <c r="CO134" s="27"/>
      <c r="CP134" s="118"/>
      <c r="CQ134" s="28"/>
      <c r="CR134" s="28"/>
      <c r="CS134" s="118"/>
      <c r="CT134" s="28"/>
      <c r="CU134" s="28"/>
      <c r="CV134" s="118"/>
      <c r="CW134" s="23"/>
      <c r="CX134" s="27"/>
      <c r="CY134" s="118"/>
      <c r="CZ134" s="28"/>
      <c r="DA134" s="28"/>
      <c r="DB134" s="118"/>
      <c r="DC134" s="23">
        <v>454682</v>
      </c>
      <c r="DD134" s="23">
        <v>454682</v>
      </c>
      <c r="DE134" s="118"/>
      <c r="DF134" s="23"/>
      <c r="DG134" s="23"/>
      <c r="DH134" s="118"/>
      <c r="DI134" s="23"/>
      <c r="DJ134" s="27"/>
      <c r="DK134" s="118"/>
      <c r="DL134" s="27"/>
      <c r="DM134" s="27"/>
      <c r="DN134" s="140"/>
      <c r="DO134" s="27"/>
      <c r="DP134" s="27"/>
      <c r="DQ134" s="132"/>
      <c r="DR134" s="23"/>
      <c r="DS134" s="23"/>
      <c r="DT134" s="118"/>
      <c r="DU134" s="23"/>
      <c r="DV134" s="27"/>
      <c r="DW134" s="118"/>
      <c r="DX134" s="23"/>
      <c r="DY134" s="27"/>
      <c r="DZ134" s="118"/>
      <c r="EA134" s="23"/>
      <c r="EB134" s="23"/>
      <c r="EC134" s="115"/>
      <c r="ED134" s="23"/>
      <c r="EE134" s="23"/>
      <c r="EF134" s="118"/>
      <c r="EG134" s="23"/>
      <c r="EH134" s="23"/>
      <c r="EI134" s="118"/>
      <c r="EJ134" s="23"/>
      <c r="EK134" s="27"/>
      <c r="EL134" s="118"/>
      <c r="EM134" s="27"/>
      <c r="EN134" s="27"/>
      <c r="EO134" s="118"/>
      <c r="EP134" s="23"/>
      <c r="EQ134" s="27"/>
      <c r="ER134" s="115"/>
      <c r="ES134" s="28"/>
      <c r="ET134" s="28"/>
      <c r="EU134" s="118"/>
      <c r="EV134" s="27"/>
      <c r="EW134" s="27"/>
      <c r="EX134" s="118"/>
      <c r="EY134" s="23"/>
      <c r="EZ134" s="23"/>
      <c r="FA134" s="118"/>
      <c r="FB134" s="23">
        <v>403214</v>
      </c>
      <c r="FC134" s="27">
        <v>302409</v>
      </c>
      <c r="FD134" s="118"/>
      <c r="FE134" s="23"/>
      <c r="FF134" s="23"/>
      <c r="FG134" s="115"/>
      <c r="FH134" s="23"/>
      <c r="FI134" s="23"/>
      <c r="FJ134" s="118"/>
      <c r="FK134" s="23"/>
      <c r="FL134" s="23"/>
      <c r="FM134" s="115"/>
      <c r="FN134" s="31"/>
      <c r="FO134" s="31"/>
      <c r="FP134" s="118"/>
      <c r="FQ134" s="23"/>
      <c r="FR134" s="23"/>
      <c r="FS134" s="115"/>
      <c r="FT134" s="23"/>
      <c r="FU134" s="23"/>
      <c r="FV134" s="115"/>
      <c r="FW134" s="23"/>
      <c r="FX134" s="23"/>
      <c r="FY134" s="115"/>
      <c r="FZ134" s="27"/>
      <c r="GA134" s="27"/>
      <c r="GB134" s="115"/>
      <c r="GC134" s="31"/>
      <c r="GD134" s="31"/>
      <c r="GE134" s="118"/>
      <c r="GF134" s="35"/>
      <c r="GG134" s="34"/>
      <c r="GH134" s="115"/>
      <c r="GI134" s="23"/>
      <c r="GJ134" s="23"/>
      <c r="GK134" s="115"/>
      <c r="GL134" s="31"/>
      <c r="GM134" s="31"/>
      <c r="GN134" s="118"/>
      <c r="GO134" s="23"/>
      <c r="GP134" s="23"/>
      <c r="GQ134" s="115"/>
      <c r="GR134" s="23"/>
      <c r="GS134" s="27"/>
      <c r="GT134" s="115"/>
      <c r="GU134" s="23"/>
      <c r="GV134" s="23"/>
      <c r="GW134" s="118"/>
      <c r="GX134" s="31"/>
      <c r="GY134" s="31"/>
      <c r="GZ134" s="118"/>
      <c r="HA134" s="23"/>
      <c r="HB134" s="27"/>
      <c r="HC134" s="137"/>
      <c r="HD134" s="33"/>
      <c r="HE134" s="33"/>
      <c r="HF134" s="121"/>
      <c r="HG134" s="32"/>
      <c r="HH134" s="32"/>
      <c r="HI134" s="118"/>
      <c r="HJ134" s="28"/>
      <c r="HK134" s="28"/>
      <c r="HL134" s="118"/>
      <c r="HM134" s="23"/>
      <c r="HN134" s="23"/>
      <c r="HO134" s="118"/>
      <c r="HP134" s="23"/>
      <c r="HQ134" s="23"/>
      <c r="HR134" s="115"/>
      <c r="HS134" s="23"/>
      <c r="HT134" s="23"/>
      <c r="HU134" s="118"/>
      <c r="HV134" s="31"/>
      <c r="HW134" s="31"/>
      <c r="HX134" s="118"/>
      <c r="HY134" s="31"/>
      <c r="HZ134" s="31"/>
      <c r="IA134" s="118"/>
      <c r="IB134" s="23"/>
      <c r="IC134" s="27"/>
      <c r="ID134" s="132"/>
      <c r="IE134" s="23"/>
      <c r="IF134" s="27"/>
      <c r="IG134" s="134"/>
      <c r="IH134" s="23"/>
      <c r="II134" s="23"/>
      <c r="IJ134" s="132"/>
      <c r="IK134" s="30">
        <f t="shared" si="36"/>
        <v>115400</v>
      </c>
      <c r="IL134" s="30">
        <f t="shared" si="37"/>
        <v>77477.98</v>
      </c>
      <c r="IM134" s="23"/>
      <c r="IN134" s="23"/>
      <c r="IO134" s="115"/>
      <c r="IP134" s="23"/>
      <c r="IQ134" s="27"/>
      <c r="IR134" s="115"/>
      <c r="IS134" s="23"/>
      <c r="IT134" s="27"/>
      <c r="IU134" s="115"/>
      <c r="IV134" s="23"/>
      <c r="IW134" s="23"/>
      <c r="IX134" s="115"/>
      <c r="IY134" s="23"/>
      <c r="IZ134" s="23"/>
      <c r="JA134" s="115"/>
      <c r="JB134" s="23"/>
      <c r="JC134" s="23"/>
      <c r="JD134" s="115"/>
      <c r="JE134" s="23"/>
      <c r="JF134" s="23"/>
      <c r="JG134" s="115"/>
      <c r="JH134" s="23"/>
      <c r="JI134" s="27"/>
      <c r="JJ134" s="115"/>
      <c r="JK134" s="23"/>
      <c r="JL134" s="23"/>
      <c r="JM134" s="115"/>
      <c r="JN134" s="23"/>
      <c r="JO134" s="23"/>
      <c r="JP134" s="115"/>
      <c r="JQ134" s="23"/>
      <c r="JR134" s="23"/>
      <c r="JS134" s="115"/>
      <c r="JT134" s="23"/>
      <c r="JU134" s="23"/>
      <c r="JV134" s="115"/>
      <c r="JW134" s="23"/>
      <c r="JX134" s="23"/>
      <c r="JY134" s="115"/>
      <c r="JZ134" s="23"/>
      <c r="KA134" s="27"/>
      <c r="KB134" s="115"/>
      <c r="KC134" s="23">
        <v>115400</v>
      </c>
      <c r="KD134" s="23">
        <v>77477.98</v>
      </c>
      <c r="KE134" s="115"/>
      <c r="KF134" s="23"/>
      <c r="KG134" s="23"/>
      <c r="KH134" s="115"/>
      <c r="KI134" s="29">
        <f t="shared" si="38"/>
        <v>0</v>
      </c>
      <c r="KJ134" s="29">
        <f t="shared" si="39"/>
        <v>0</v>
      </c>
      <c r="KK134" s="27"/>
      <c r="KL134" s="27"/>
      <c r="KM134" s="121"/>
      <c r="KN134" s="27"/>
      <c r="KO134" s="27"/>
      <c r="KP134" s="115"/>
      <c r="KQ134" s="28"/>
      <c r="KR134" s="28"/>
      <c r="KS134" s="118"/>
      <c r="KT134" s="27"/>
      <c r="KU134" s="27"/>
      <c r="KV134" s="121"/>
      <c r="KW134" s="26"/>
      <c r="KX134" s="26"/>
      <c r="KY134" s="121"/>
      <c r="KZ134" s="24"/>
      <c r="LA134" s="24"/>
      <c r="LB134" s="121"/>
      <c r="LC134" s="24"/>
      <c r="LD134" s="24"/>
      <c r="LE134" s="121"/>
      <c r="LF134" s="23"/>
      <c r="LG134" s="27"/>
      <c r="LH134" s="118"/>
      <c r="LI134" s="23"/>
      <c r="LJ134" s="27"/>
      <c r="LK134" s="121"/>
      <c r="LL134" s="25"/>
      <c r="LM134" s="25"/>
      <c r="LN134" s="121"/>
      <c r="LO134" s="27"/>
      <c r="LP134" s="27"/>
      <c r="LQ134" s="121"/>
      <c r="LR134" s="24"/>
      <c r="LS134" s="24"/>
      <c r="LT134" s="121"/>
      <c r="LU134" s="27"/>
      <c r="LV134" s="27"/>
      <c r="LW134" s="121"/>
      <c r="LX134" s="23"/>
      <c r="LY134" s="23"/>
      <c r="LZ134" s="130"/>
      <c r="MA134" s="9"/>
      <c r="MB134" s="9"/>
      <c r="MC134" s="9"/>
      <c r="MD134" s="7"/>
      <c r="ME134" s="7"/>
      <c r="MF134" s="9"/>
      <c r="MG134" s="9"/>
      <c r="MH134" s="9"/>
      <c r="MI134" s="9"/>
      <c r="MJ134" s="9"/>
      <c r="MK134" s="9"/>
      <c r="ML134" s="9"/>
      <c r="MM134" s="9"/>
      <c r="MN134" s="7"/>
      <c r="MO134" s="9"/>
      <c r="MP134" s="9"/>
      <c r="MQ134" s="9"/>
      <c r="MR134" s="7"/>
      <c r="MS134" s="9"/>
      <c r="MT134" s="7"/>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3"/>
      <c r="PY134" s="3"/>
      <c r="PZ134" s="3"/>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row>
    <row r="135" spans="1:743" x14ac:dyDescent="0.25">
      <c r="A135" s="46" t="s">
        <v>18</v>
      </c>
      <c r="B135" s="29">
        <f t="shared" si="30"/>
        <v>25165755.57</v>
      </c>
      <c r="C135" s="29">
        <f t="shared" si="31"/>
        <v>7227573.5199999996</v>
      </c>
      <c r="D135" s="21">
        <f t="shared" si="32"/>
        <v>8524139.75</v>
      </c>
      <c r="E135" s="21">
        <f t="shared" si="33"/>
        <v>6393107.75</v>
      </c>
      <c r="F135" s="23">
        <v>7308800</v>
      </c>
      <c r="G135" s="40">
        <v>5481602</v>
      </c>
      <c r="H135" s="118"/>
      <c r="I135" s="23">
        <v>1215339.75</v>
      </c>
      <c r="J135" s="39">
        <v>911505.75</v>
      </c>
      <c r="K135" s="118"/>
      <c r="L135" s="39"/>
      <c r="M135" s="39"/>
      <c r="N135" s="147"/>
      <c r="O135" s="29">
        <f t="shared" si="34"/>
        <v>16526215.82</v>
      </c>
      <c r="P135" s="29">
        <f t="shared" si="35"/>
        <v>756025.5</v>
      </c>
      <c r="Q135" s="23"/>
      <c r="R135" s="23"/>
      <c r="S135" s="118"/>
      <c r="T135" s="23"/>
      <c r="U135" s="23"/>
      <c r="V135" s="118"/>
      <c r="W135" s="23"/>
      <c r="X135" s="23"/>
      <c r="Y135" s="118"/>
      <c r="Z135" s="23"/>
      <c r="AA135" s="23"/>
      <c r="AB135" s="118"/>
      <c r="AC135" s="28"/>
      <c r="AD135" s="28"/>
      <c r="AE135" s="121"/>
      <c r="AF135" s="23"/>
      <c r="AG135" s="23"/>
      <c r="AH135" s="118"/>
      <c r="AI135" s="23"/>
      <c r="AJ135" s="23"/>
      <c r="AK135" s="118"/>
      <c r="AL135" s="23"/>
      <c r="AM135" s="23"/>
      <c r="AN135" s="118"/>
      <c r="AO135" s="23"/>
      <c r="AP135" s="27"/>
      <c r="AQ135" s="118"/>
      <c r="AR135" s="28"/>
      <c r="AS135" s="28"/>
      <c r="AT135" s="118"/>
      <c r="AU135" s="28"/>
      <c r="AV135" s="28"/>
      <c r="AW135" s="118"/>
      <c r="AX135" s="28"/>
      <c r="AY135" s="28"/>
      <c r="AZ135" s="118"/>
      <c r="BA135" s="23"/>
      <c r="BB135" s="23"/>
      <c r="BC135" s="118"/>
      <c r="BD135" s="23"/>
      <c r="BE135" s="23"/>
      <c r="BF135" s="118"/>
      <c r="BG135" s="23"/>
      <c r="BH135" s="23"/>
      <c r="BI135" s="118"/>
      <c r="BJ135" s="38"/>
      <c r="BK135" s="23"/>
      <c r="BL135" s="118"/>
      <c r="BM135" s="23"/>
      <c r="BN135" s="27"/>
      <c r="BO135" s="118"/>
      <c r="BP135" s="23"/>
      <c r="BQ135" s="27"/>
      <c r="BR135" s="118"/>
      <c r="BS135" s="23"/>
      <c r="BT135" s="27"/>
      <c r="BU135" s="118"/>
      <c r="BV135" s="23"/>
      <c r="BW135" s="23"/>
      <c r="BX135" s="118"/>
      <c r="BY135" s="23"/>
      <c r="BZ135" s="27"/>
      <c r="CA135" s="118"/>
      <c r="CB135" s="31"/>
      <c r="CC135" s="31"/>
      <c r="CD135" s="118"/>
      <c r="CE135" s="23"/>
      <c r="CF135" s="23"/>
      <c r="CG135" s="118"/>
      <c r="CH135" s="28"/>
      <c r="CI135" s="28"/>
      <c r="CJ135" s="118"/>
      <c r="CK135" s="23"/>
      <c r="CL135" s="27"/>
      <c r="CM135" s="118"/>
      <c r="CN135" s="23"/>
      <c r="CO135" s="27"/>
      <c r="CP135" s="118"/>
      <c r="CQ135" s="28"/>
      <c r="CR135" s="28"/>
      <c r="CS135" s="118"/>
      <c r="CT135" s="28"/>
      <c r="CU135" s="28"/>
      <c r="CV135" s="118"/>
      <c r="CW135" s="23">
        <v>15518181.82</v>
      </c>
      <c r="CX135" s="27">
        <v>0</v>
      </c>
      <c r="CY135" s="118"/>
      <c r="CZ135" s="28"/>
      <c r="DA135" s="28"/>
      <c r="DB135" s="118"/>
      <c r="DC135" s="23"/>
      <c r="DD135" s="23"/>
      <c r="DE135" s="118"/>
      <c r="DF135" s="23"/>
      <c r="DG135" s="23"/>
      <c r="DH135" s="118"/>
      <c r="DI135" s="23"/>
      <c r="DJ135" s="27"/>
      <c r="DK135" s="118"/>
      <c r="DL135" s="27"/>
      <c r="DM135" s="27"/>
      <c r="DN135" s="140"/>
      <c r="DO135" s="27"/>
      <c r="DP135" s="27"/>
      <c r="DQ135" s="132"/>
      <c r="DR135" s="23"/>
      <c r="DS135" s="23"/>
      <c r="DT135" s="118"/>
      <c r="DU135" s="23"/>
      <c r="DV135" s="27"/>
      <c r="DW135" s="118"/>
      <c r="DX135" s="23"/>
      <c r="DY135" s="27"/>
      <c r="DZ135" s="118"/>
      <c r="EA135" s="23"/>
      <c r="EB135" s="23"/>
      <c r="EC135" s="115"/>
      <c r="ED135" s="23"/>
      <c r="EE135" s="23"/>
      <c r="EF135" s="118"/>
      <c r="EG135" s="23"/>
      <c r="EH135" s="23"/>
      <c r="EI135" s="118"/>
      <c r="EJ135" s="23"/>
      <c r="EK135" s="27"/>
      <c r="EL135" s="118"/>
      <c r="EM135" s="27"/>
      <c r="EN135" s="27"/>
      <c r="EO135" s="118"/>
      <c r="EP135" s="23"/>
      <c r="EQ135" s="27"/>
      <c r="ER135" s="115"/>
      <c r="ES135" s="28"/>
      <c r="ET135" s="28"/>
      <c r="EU135" s="118"/>
      <c r="EV135" s="27"/>
      <c r="EW135" s="27"/>
      <c r="EX135" s="118"/>
      <c r="EY135" s="23"/>
      <c r="EZ135" s="23"/>
      <c r="FA135" s="118"/>
      <c r="FB135" s="23">
        <v>1008034</v>
      </c>
      <c r="FC135" s="27">
        <v>756025.5</v>
      </c>
      <c r="FD135" s="118"/>
      <c r="FE135" s="23"/>
      <c r="FF135" s="23"/>
      <c r="FG135" s="115"/>
      <c r="FH135" s="23"/>
      <c r="FI135" s="23"/>
      <c r="FJ135" s="118"/>
      <c r="FK135" s="23"/>
      <c r="FL135" s="23"/>
      <c r="FM135" s="115"/>
      <c r="FN135" s="31"/>
      <c r="FO135" s="31"/>
      <c r="FP135" s="118"/>
      <c r="FQ135" s="23"/>
      <c r="FR135" s="23"/>
      <c r="FS135" s="115"/>
      <c r="FT135" s="23"/>
      <c r="FU135" s="23"/>
      <c r="FV135" s="115"/>
      <c r="FW135" s="23"/>
      <c r="FX135" s="23"/>
      <c r="FY135" s="115"/>
      <c r="FZ135" s="27"/>
      <c r="GA135" s="27"/>
      <c r="GB135" s="115"/>
      <c r="GC135" s="31"/>
      <c r="GD135" s="31"/>
      <c r="GE135" s="118"/>
      <c r="GF135" s="35"/>
      <c r="GG135" s="34"/>
      <c r="GH135" s="115"/>
      <c r="GI135" s="23"/>
      <c r="GJ135" s="23"/>
      <c r="GK135" s="115"/>
      <c r="GL135" s="31"/>
      <c r="GM135" s="31"/>
      <c r="GN135" s="118"/>
      <c r="GO135" s="23"/>
      <c r="GP135" s="23"/>
      <c r="GQ135" s="115"/>
      <c r="GR135" s="23"/>
      <c r="GS135" s="27"/>
      <c r="GT135" s="115"/>
      <c r="GU135" s="23"/>
      <c r="GV135" s="23"/>
      <c r="GW135" s="118"/>
      <c r="GX135" s="31"/>
      <c r="GY135" s="31"/>
      <c r="GZ135" s="118"/>
      <c r="HA135" s="23"/>
      <c r="HB135" s="27"/>
      <c r="HC135" s="137"/>
      <c r="HD135" s="33"/>
      <c r="HE135" s="33"/>
      <c r="HF135" s="121"/>
      <c r="HG135" s="32"/>
      <c r="HH135" s="32"/>
      <c r="HI135" s="118"/>
      <c r="HJ135" s="28"/>
      <c r="HK135" s="28"/>
      <c r="HL135" s="118"/>
      <c r="HM135" s="23"/>
      <c r="HN135" s="23"/>
      <c r="HO135" s="118"/>
      <c r="HP135" s="23"/>
      <c r="HQ135" s="23"/>
      <c r="HR135" s="115"/>
      <c r="HS135" s="23"/>
      <c r="HT135" s="23"/>
      <c r="HU135" s="118"/>
      <c r="HV135" s="31"/>
      <c r="HW135" s="31"/>
      <c r="HX135" s="118"/>
      <c r="HY135" s="31"/>
      <c r="HZ135" s="31"/>
      <c r="IA135" s="118"/>
      <c r="IB135" s="23"/>
      <c r="IC135" s="27"/>
      <c r="ID135" s="132"/>
      <c r="IE135" s="23"/>
      <c r="IF135" s="27"/>
      <c r="IG135" s="134"/>
      <c r="IH135" s="23"/>
      <c r="II135" s="23"/>
      <c r="IJ135" s="132"/>
      <c r="IK135" s="30">
        <f t="shared" si="36"/>
        <v>115400</v>
      </c>
      <c r="IL135" s="30">
        <f t="shared" si="37"/>
        <v>78440.27</v>
      </c>
      <c r="IM135" s="23"/>
      <c r="IN135" s="23"/>
      <c r="IO135" s="115"/>
      <c r="IP135" s="23"/>
      <c r="IQ135" s="27"/>
      <c r="IR135" s="115"/>
      <c r="IS135" s="23"/>
      <c r="IT135" s="27"/>
      <c r="IU135" s="115"/>
      <c r="IV135" s="23"/>
      <c r="IW135" s="23"/>
      <c r="IX135" s="115"/>
      <c r="IY135" s="23"/>
      <c r="IZ135" s="23"/>
      <c r="JA135" s="115"/>
      <c r="JB135" s="23"/>
      <c r="JC135" s="23"/>
      <c r="JD135" s="115"/>
      <c r="JE135" s="23"/>
      <c r="JF135" s="23"/>
      <c r="JG135" s="115"/>
      <c r="JH135" s="23"/>
      <c r="JI135" s="27"/>
      <c r="JJ135" s="115"/>
      <c r="JK135" s="23"/>
      <c r="JL135" s="23"/>
      <c r="JM135" s="115"/>
      <c r="JN135" s="23"/>
      <c r="JO135" s="23"/>
      <c r="JP135" s="115"/>
      <c r="JQ135" s="23"/>
      <c r="JR135" s="23"/>
      <c r="JS135" s="115"/>
      <c r="JT135" s="23"/>
      <c r="JU135" s="23"/>
      <c r="JV135" s="115"/>
      <c r="JW135" s="23"/>
      <c r="JX135" s="23"/>
      <c r="JY135" s="115"/>
      <c r="JZ135" s="23"/>
      <c r="KA135" s="27"/>
      <c r="KB135" s="115"/>
      <c r="KC135" s="23">
        <v>115400</v>
      </c>
      <c r="KD135" s="23">
        <v>78440.27</v>
      </c>
      <c r="KE135" s="115"/>
      <c r="KF135" s="23"/>
      <c r="KG135" s="23"/>
      <c r="KH135" s="115"/>
      <c r="KI135" s="29">
        <f t="shared" si="38"/>
        <v>0</v>
      </c>
      <c r="KJ135" s="29">
        <f t="shared" si="39"/>
        <v>0</v>
      </c>
      <c r="KK135" s="27"/>
      <c r="KL135" s="27"/>
      <c r="KM135" s="121"/>
      <c r="KN135" s="27"/>
      <c r="KO135" s="27"/>
      <c r="KP135" s="115"/>
      <c r="KQ135" s="28"/>
      <c r="KR135" s="28"/>
      <c r="KS135" s="118"/>
      <c r="KT135" s="27"/>
      <c r="KU135" s="27"/>
      <c r="KV135" s="121"/>
      <c r="KW135" s="26"/>
      <c r="KX135" s="26"/>
      <c r="KY135" s="121"/>
      <c r="KZ135" s="24"/>
      <c r="LA135" s="24"/>
      <c r="LB135" s="121"/>
      <c r="LC135" s="24"/>
      <c r="LD135" s="24"/>
      <c r="LE135" s="121"/>
      <c r="LF135" s="23"/>
      <c r="LG135" s="27"/>
      <c r="LH135" s="118"/>
      <c r="LI135" s="23"/>
      <c r="LJ135" s="27"/>
      <c r="LK135" s="121"/>
      <c r="LL135" s="25"/>
      <c r="LM135" s="25"/>
      <c r="LN135" s="121"/>
      <c r="LO135" s="27"/>
      <c r="LP135" s="27"/>
      <c r="LQ135" s="121"/>
      <c r="LR135" s="24"/>
      <c r="LS135" s="24"/>
      <c r="LT135" s="121"/>
      <c r="LU135" s="27"/>
      <c r="LV135" s="27"/>
      <c r="LW135" s="121"/>
      <c r="LX135" s="23"/>
      <c r="LY135" s="23"/>
      <c r="LZ135" s="130"/>
      <c r="MA135" s="9"/>
      <c r="MB135" s="9"/>
      <c r="MC135" s="9"/>
      <c r="MD135" s="7"/>
      <c r="ME135" s="7"/>
      <c r="MF135" s="9"/>
      <c r="MG135" s="9"/>
      <c r="MH135" s="9"/>
      <c r="MI135" s="9"/>
      <c r="MJ135" s="9"/>
      <c r="MK135" s="9"/>
      <c r="ML135" s="9"/>
      <c r="MM135" s="9"/>
      <c r="MN135" s="7"/>
      <c r="MO135" s="9"/>
      <c r="MP135" s="9"/>
      <c r="MQ135" s="9"/>
      <c r="MR135" s="7"/>
      <c r="MS135" s="9"/>
      <c r="MT135" s="7"/>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3"/>
      <c r="PY135" s="3"/>
      <c r="PZ135" s="3"/>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row>
    <row r="136" spans="1:743" x14ac:dyDescent="0.25">
      <c r="A136" s="46" t="s">
        <v>17</v>
      </c>
      <c r="B136" s="29">
        <f t="shared" si="30"/>
        <v>6922447.54</v>
      </c>
      <c r="C136" s="29">
        <f t="shared" si="31"/>
        <v>4849037.21</v>
      </c>
      <c r="D136" s="21">
        <f t="shared" si="32"/>
        <v>5961215.5899999999</v>
      </c>
      <c r="E136" s="21">
        <f t="shared" si="33"/>
        <v>4470914.59</v>
      </c>
      <c r="F136" s="23">
        <v>5526200</v>
      </c>
      <c r="G136" s="40">
        <v>4144652</v>
      </c>
      <c r="H136" s="118"/>
      <c r="I136" s="23">
        <v>435015.59</v>
      </c>
      <c r="J136" s="39">
        <v>326262.59000000003</v>
      </c>
      <c r="K136" s="118"/>
      <c r="L136" s="39"/>
      <c r="M136" s="39"/>
      <c r="N136" s="147"/>
      <c r="O136" s="29">
        <f t="shared" si="34"/>
        <v>845831.95</v>
      </c>
      <c r="P136" s="29">
        <f t="shared" si="35"/>
        <v>302410.5</v>
      </c>
      <c r="Q136" s="23"/>
      <c r="R136" s="23"/>
      <c r="S136" s="118"/>
      <c r="T136" s="23"/>
      <c r="U136" s="23"/>
      <c r="V136" s="118"/>
      <c r="W136" s="23"/>
      <c r="X136" s="23"/>
      <c r="Y136" s="118"/>
      <c r="Z136" s="23"/>
      <c r="AA136" s="23"/>
      <c r="AB136" s="118"/>
      <c r="AC136" s="28"/>
      <c r="AD136" s="28"/>
      <c r="AE136" s="121"/>
      <c r="AF136" s="23"/>
      <c r="AG136" s="23"/>
      <c r="AH136" s="118"/>
      <c r="AI136" s="23"/>
      <c r="AJ136" s="23"/>
      <c r="AK136" s="118"/>
      <c r="AL136" s="23"/>
      <c r="AM136" s="23"/>
      <c r="AN136" s="118"/>
      <c r="AO136" s="23"/>
      <c r="AP136" s="27"/>
      <c r="AQ136" s="118"/>
      <c r="AR136" s="28"/>
      <c r="AS136" s="28"/>
      <c r="AT136" s="118"/>
      <c r="AU136" s="28"/>
      <c r="AV136" s="28"/>
      <c r="AW136" s="118"/>
      <c r="AX136" s="28"/>
      <c r="AY136" s="28"/>
      <c r="AZ136" s="118"/>
      <c r="BA136" s="23"/>
      <c r="BB136" s="23"/>
      <c r="BC136" s="118"/>
      <c r="BD136" s="23"/>
      <c r="BE136" s="23"/>
      <c r="BF136" s="118"/>
      <c r="BG136" s="23"/>
      <c r="BH136" s="23"/>
      <c r="BI136" s="118"/>
      <c r="BJ136" s="38"/>
      <c r="BK136" s="23"/>
      <c r="BL136" s="118"/>
      <c r="BM136" s="23"/>
      <c r="BN136" s="27"/>
      <c r="BO136" s="118"/>
      <c r="BP136" s="23"/>
      <c r="BQ136" s="27"/>
      <c r="BR136" s="118"/>
      <c r="BS136" s="23"/>
      <c r="BT136" s="27"/>
      <c r="BU136" s="118"/>
      <c r="BV136" s="23"/>
      <c r="BW136" s="23"/>
      <c r="BX136" s="118"/>
      <c r="BY136" s="23"/>
      <c r="BZ136" s="27"/>
      <c r="CA136" s="118"/>
      <c r="CB136" s="31"/>
      <c r="CC136" s="31"/>
      <c r="CD136" s="118"/>
      <c r="CE136" s="23"/>
      <c r="CF136" s="23"/>
      <c r="CG136" s="118"/>
      <c r="CH136" s="28"/>
      <c r="CI136" s="28"/>
      <c r="CJ136" s="118"/>
      <c r="CK136" s="23"/>
      <c r="CL136" s="27"/>
      <c r="CM136" s="118"/>
      <c r="CN136" s="23"/>
      <c r="CO136" s="27"/>
      <c r="CP136" s="118"/>
      <c r="CQ136" s="28"/>
      <c r="CR136" s="28"/>
      <c r="CS136" s="118"/>
      <c r="CT136" s="28"/>
      <c r="CU136" s="28"/>
      <c r="CV136" s="118"/>
      <c r="CW136" s="23"/>
      <c r="CX136" s="27"/>
      <c r="CY136" s="118"/>
      <c r="CZ136" s="28"/>
      <c r="DA136" s="28"/>
      <c r="DB136" s="118"/>
      <c r="DC136" s="23">
        <v>442617.95</v>
      </c>
      <c r="DD136" s="23"/>
      <c r="DE136" s="118"/>
      <c r="DF136" s="23"/>
      <c r="DG136" s="23"/>
      <c r="DH136" s="118"/>
      <c r="DI136" s="23"/>
      <c r="DJ136" s="27"/>
      <c r="DK136" s="118"/>
      <c r="DL136" s="27"/>
      <c r="DM136" s="27"/>
      <c r="DN136" s="140"/>
      <c r="DO136" s="27"/>
      <c r="DP136" s="27"/>
      <c r="DQ136" s="132"/>
      <c r="DR136" s="23"/>
      <c r="DS136" s="23"/>
      <c r="DT136" s="118"/>
      <c r="DU136" s="23"/>
      <c r="DV136" s="27"/>
      <c r="DW136" s="118"/>
      <c r="DX136" s="23"/>
      <c r="DY136" s="27"/>
      <c r="DZ136" s="118"/>
      <c r="EA136" s="23"/>
      <c r="EB136" s="23"/>
      <c r="EC136" s="115"/>
      <c r="ED136" s="23"/>
      <c r="EE136" s="23"/>
      <c r="EF136" s="118"/>
      <c r="EG136" s="23"/>
      <c r="EH136" s="23"/>
      <c r="EI136" s="118"/>
      <c r="EJ136" s="23"/>
      <c r="EK136" s="27"/>
      <c r="EL136" s="118"/>
      <c r="EM136" s="27"/>
      <c r="EN136" s="27"/>
      <c r="EO136" s="118"/>
      <c r="EP136" s="23"/>
      <c r="EQ136" s="27"/>
      <c r="ER136" s="115"/>
      <c r="ES136" s="28"/>
      <c r="ET136" s="28"/>
      <c r="EU136" s="118"/>
      <c r="EV136" s="27"/>
      <c r="EW136" s="27"/>
      <c r="EX136" s="118"/>
      <c r="EY136" s="23"/>
      <c r="EZ136" s="23"/>
      <c r="FA136" s="118"/>
      <c r="FB136" s="23">
        <v>403214</v>
      </c>
      <c r="FC136" s="27">
        <v>302410.5</v>
      </c>
      <c r="FD136" s="118"/>
      <c r="FE136" s="23"/>
      <c r="FF136" s="23"/>
      <c r="FG136" s="115"/>
      <c r="FH136" s="23"/>
      <c r="FI136" s="23"/>
      <c r="FJ136" s="118"/>
      <c r="FK136" s="23"/>
      <c r="FL136" s="23"/>
      <c r="FM136" s="115"/>
      <c r="FN136" s="31"/>
      <c r="FO136" s="31"/>
      <c r="FP136" s="118"/>
      <c r="FQ136" s="23"/>
      <c r="FR136" s="23"/>
      <c r="FS136" s="115"/>
      <c r="FT136" s="23"/>
      <c r="FU136" s="23"/>
      <c r="FV136" s="115"/>
      <c r="FW136" s="23"/>
      <c r="FX136" s="23"/>
      <c r="FY136" s="115"/>
      <c r="FZ136" s="27"/>
      <c r="GA136" s="27"/>
      <c r="GB136" s="115"/>
      <c r="GC136" s="31"/>
      <c r="GD136" s="31"/>
      <c r="GE136" s="118"/>
      <c r="GF136" s="35"/>
      <c r="GG136" s="34"/>
      <c r="GH136" s="115"/>
      <c r="GI136" s="23"/>
      <c r="GJ136" s="23"/>
      <c r="GK136" s="115"/>
      <c r="GL136" s="31"/>
      <c r="GM136" s="31"/>
      <c r="GN136" s="118"/>
      <c r="GO136" s="23"/>
      <c r="GP136" s="23"/>
      <c r="GQ136" s="115"/>
      <c r="GR136" s="23"/>
      <c r="GS136" s="27"/>
      <c r="GT136" s="115"/>
      <c r="GU136" s="23"/>
      <c r="GV136" s="23"/>
      <c r="GW136" s="118"/>
      <c r="GX136" s="31"/>
      <c r="GY136" s="31"/>
      <c r="GZ136" s="118"/>
      <c r="HA136" s="23"/>
      <c r="HB136" s="27"/>
      <c r="HC136" s="137"/>
      <c r="HD136" s="33"/>
      <c r="HE136" s="33"/>
      <c r="HF136" s="121"/>
      <c r="HG136" s="32"/>
      <c r="HH136" s="32"/>
      <c r="HI136" s="118"/>
      <c r="HJ136" s="28"/>
      <c r="HK136" s="28"/>
      <c r="HL136" s="118"/>
      <c r="HM136" s="23"/>
      <c r="HN136" s="23"/>
      <c r="HO136" s="118"/>
      <c r="HP136" s="23"/>
      <c r="HQ136" s="23"/>
      <c r="HR136" s="115"/>
      <c r="HS136" s="23"/>
      <c r="HT136" s="23"/>
      <c r="HU136" s="118"/>
      <c r="HV136" s="31"/>
      <c r="HW136" s="31"/>
      <c r="HX136" s="118"/>
      <c r="HY136" s="31"/>
      <c r="HZ136" s="31"/>
      <c r="IA136" s="118"/>
      <c r="IB136" s="23"/>
      <c r="IC136" s="27"/>
      <c r="ID136" s="132"/>
      <c r="IE136" s="23"/>
      <c r="IF136" s="27"/>
      <c r="IG136" s="134"/>
      <c r="IH136" s="23"/>
      <c r="II136" s="23"/>
      <c r="IJ136" s="132"/>
      <c r="IK136" s="30">
        <f t="shared" si="36"/>
        <v>115400</v>
      </c>
      <c r="IL136" s="30">
        <f t="shared" si="37"/>
        <v>75712.12</v>
      </c>
      <c r="IM136" s="23"/>
      <c r="IN136" s="23"/>
      <c r="IO136" s="115"/>
      <c r="IP136" s="23"/>
      <c r="IQ136" s="27"/>
      <c r="IR136" s="115"/>
      <c r="IS136" s="23"/>
      <c r="IT136" s="27"/>
      <c r="IU136" s="115"/>
      <c r="IV136" s="23"/>
      <c r="IW136" s="23"/>
      <c r="IX136" s="115"/>
      <c r="IY136" s="23"/>
      <c r="IZ136" s="23"/>
      <c r="JA136" s="115"/>
      <c r="JB136" s="23"/>
      <c r="JC136" s="23"/>
      <c r="JD136" s="115"/>
      <c r="JE136" s="23"/>
      <c r="JF136" s="23"/>
      <c r="JG136" s="115"/>
      <c r="JH136" s="23"/>
      <c r="JI136" s="27"/>
      <c r="JJ136" s="115"/>
      <c r="JK136" s="23"/>
      <c r="JL136" s="23"/>
      <c r="JM136" s="115"/>
      <c r="JN136" s="23"/>
      <c r="JO136" s="23"/>
      <c r="JP136" s="115"/>
      <c r="JQ136" s="23"/>
      <c r="JR136" s="23"/>
      <c r="JS136" s="115"/>
      <c r="JT136" s="23"/>
      <c r="JU136" s="23"/>
      <c r="JV136" s="115"/>
      <c r="JW136" s="23"/>
      <c r="JX136" s="23"/>
      <c r="JY136" s="115"/>
      <c r="JZ136" s="23"/>
      <c r="KA136" s="27"/>
      <c r="KB136" s="115"/>
      <c r="KC136" s="23">
        <v>115400</v>
      </c>
      <c r="KD136" s="23">
        <v>75712.12</v>
      </c>
      <c r="KE136" s="115"/>
      <c r="KF136" s="23"/>
      <c r="KG136" s="23"/>
      <c r="KH136" s="115"/>
      <c r="KI136" s="29">
        <f t="shared" si="38"/>
        <v>0</v>
      </c>
      <c r="KJ136" s="29">
        <f t="shared" si="39"/>
        <v>0</v>
      </c>
      <c r="KK136" s="27"/>
      <c r="KL136" s="27"/>
      <c r="KM136" s="121"/>
      <c r="KN136" s="27"/>
      <c r="KO136" s="27"/>
      <c r="KP136" s="115"/>
      <c r="KQ136" s="28"/>
      <c r="KR136" s="28"/>
      <c r="KS136" s="118"/>
      <c r="KT136" s="27"/>
      <c r="KU136" s="27"/>
      <c r="KV136" s="121"/>
      <c r="KW136" s="26"/>
      <c r="KX136" s="26"/>
      <c r="KY136" s="121"/>
      <c r="KZ136" s="24"/>
      <c r="LA136" s="24"/>
      <c r="LB136" s="121"/>
      <c r="LC136" s="24"/>
      <c r="LD136" s="24"/>
      <c r="LE136" s="121"/>
      <c r="LF136" s="23"/>
      <c r="LG136" s="27"/>
      <c r="LH136" s="118"/>
      <c r="LI136" s="23"/>
      <c r="LJ136" s="27"/>
      <c r="LK136" s="121"/>
      <c r="LL136" s="25"/>
      <c r="LM136" s="25"/>
      <c r="LN136" s="121"/>
      <c r="LO136" s="27"/>
      <c r="LP136" s="27"/>
      <c r="LQ136" s="121"/>
      <c r="LR136" s="24"/>
      <c r="LS136" s="24"/>
      <c r="LT136" s="121"/>
      <c r="LU136" s="27"/>
      <c r="LV136" s="27"/>
      <c r="LW136" s="121"/>
      <c r="LX136" s="23"/>
      <c r="LY136" s="23"/>
      <c r="LZ136" s="130"/>
      <c r="MA136" s="9"/>
      <c r="MB136" s="9"/>
      <c r="MC136" s="9"/>
      <c r="MD136" s="7"/>
      <c r="ME136" s="7"/>
      <c r="MF136" s="9"/>
      <c r="MG136" s="9"/>
      <c r="MH136" s="9"/>
      <c r="MI136" s="9"/>
      <c r="MJ136" s="9"/>
      <c r="MK136" s="9"/>
      <c r="ML136" s="9"/>
      <c r="MM136" s="9"/>
      <c r="MN136" s="7"/>
      <c r="MO136" s="9"/>
      <c r="MP136" s="9"/>
      <c r="MQ136" s="9"/>
      <c r="MR136" s="7"/>
      <c r="MS136" s="9"/>
      <c r="MT136" s="7"/>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3"/>
      <c r="PY136" s="3"/>
      <c r="PZ136" s="3"/>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row>
    <row r="137" spans="1:743" x14ac:dyDescent="0.25">
      <c r="A137" s="46" t="s">
        <v>16</v>
      </c>
      <c r="B137" s="29">
        <f t="shared" ref="B137:B152" si="40">D137+O137+IK137+KI137</f>
        <v>9152725.1500000004</v>
      </c>
      <c r="C137" s="29">
        <f t="shared" ref="C137:C152" si="41">E137+P137+IL137+KJ137</f>
        <v>6826663.0800000001</v>
      </c>
      <c r="D137" s="21">
        <f t="shared" ref="D137:D152" si="42">F137+I137+L137</f>
        <v>8259305.1500000004</v>
      </c>
      <c r="E137" s="21">
        <f t="shared" ref="E137:E152" si="43">G137+J137+M137</f>
        <v>6194483.1500000004</v>
      </c>
      <c r="F137" s="23">
        <v>7826900</v>
      </c>
      <c r="G137" s="40">
        <v>5870177</v>
      </c>
      <c r="H137" s="118"/>
      <c r="I137" s="23">
        <v>432405.15</v>
      </c>
      <c r="J137" s="39">
        <v>324306.15000000002</v>
      </c>
      <c r="K137" s="118"/>
      <c r="L137" s="39"/>
      <c r="M137" s="39"/>
      <c r="N137" s="147"/>
      <c r="O137" s="29">
        <f t="shared" ref="O137:O152" si="44">Q137+T137+W137+Z137+AC137+AF137+AI137+AL137+AO137+AR137+AU137+AX137+BA137+BD137+BG137+BJ137+BM137+BP137+BS137+BV137+BY137+CE137+CH137+CK137+CN137+CT137+CW137+CZ137+DC137+DF137+DI137+DL137+DO137+DR137+DU137+DX137+EA137+ED137+EG137+EJ137+EM137+EP137+ES137+EV137+EY137+FB137+FE137+FH137+FK137+FQ137+FT137+FW137+FZ137+GC137+GF137+GI137+GL137+GO137+GR137+GU137+HA137+HG137+HJ137+HM137+HP137+HS137+IB137+IE137+IH137+CB137+CQ137+FN137+GX137+HD137+HV137+HY137</f>
        <v>604820</v>
      </c>
      <c r="P137" s="29">
        <f t="shared" ref="P137:P152" si="45">R137+U137+X137+AA137+AD137+AG137+AJ137+AM137+AP137+AS137+AV137+AY137+BB137+BE137+BH137+BK137+BN137+BQ137+BT137+BW137+BZ137+CF137+CI137+CL137+CO137+CU137+CX137+DA137+DD137+DG137+DJ137+DM137+DP137+DS137+DV137+DY137+EB137+EE137+EH137+EK137+EN137+EQ137+ET137+EW137+EZ137+FC137+FF137+FI137+FL137+FR137+FU137+FX137+GA137+GD137+GG137+GJ137+GM137+GP137+GS137+GV137+HB137+HH137+HK137+HN137+HQ137+HT137+IC137+IF137+II137+CC137+CR137+FO137+GY137+HE137+HW137+HZ137</f>
        <v>453615</v>
      </c>
      <c r="Q137" s="23"/>
      <c r="R137" s="23"/>
      <c r="S137" s="118"/>
      <c r="T137" s="23"/>
      <c r="U137" s="23"/>
      <c r="V137" s="118"/>
      <c r="W137" s="23"/>
      <c r="X137" s="23"/>
      <c r="Y137" s="118"/>
      <c r="Z137" s="23"/>
      <c r="AA137" s="23"/>
      <c r="AB137" s="118"/>
      <c r="AC137" s="28"/>
      <c r="AD137" s="28"/>
      <c r="AE137" s="121"/>
      <c r="AF137" s="23"/>
      <c r="AG137" s="23"/>
      <c r="AH137" s="118"/>
      <c r="AI137" s="23"/>
      <c r="AJ137" s="23"/>
      <c r="AK137" s="118"/>
      <c r="AL137" s="23"/>
      <c r="AM137" s="23"/>
      <c r="AN137" s="118"/>
      <c r="AO137" s="23"/>
      <c r="AP137" s="27"/>
      <c r="AQ137" s="118"/>
      <c r="AR137" s="28"/>
      <c r="AS137" s="28"/>
      <c r="AT137" s="118"/>
      <c r="AU137" s="28"/>
      <c r="AV137" s="28"/>
      <c r="AW137" s="118"/>
      <c r="AX137" s="28"/>
      <c r="AY137" s="28"/>
      <c r="AZ137" s="118"/>
      <c r="BA137" s="23"/>
      <c r="BB137" s="23"/>
      <c r="BC137" s="118"/>
      <c r="BD137" s="23"/>
      <c r="BE137" s="23"/>
      <c r="BF137" s="118"/>
      <c r="BG137" s="23"/>
      <c r="BH137" s="23"/>
      <c r="BI137" s="118"/>
      <c r="BJ137" s="38"/>
      <c r="BK137" s="23"/>
      <c r="BL137" s="118"/>
      <c r="BM137" s="23"/>
      <c r="BN137" s="27"/>
      <c r="BO137" s="118"/>
      <c r="BP137" s="23"/>
      <c r="BQ137" s="27"/>
      <c r="BR137" s="118"/>
      <c r="BS137" s="23"/>
      <c r="BT137" s="27"/>
      <c r="BU137" s="118"/>
      <c r="BV137" s="23"/>
      <c r="BW137" s="23"/>
      <c r="BX137" s="118"/>
      <c r="BY137" s="23"/>
      <c r="BZ137" s="27"/>
      <c r="CA137" s="118"/>
      <c r="CB137" s="31"/>
      <c r="CC137" s="31"/>
      <c r="CD137" s="118"/>
      <c r="CE137" s="23"/>
      <c r="CF137" s="23"/>
      <c r="CG137" s="118"/>
      <c r="CH137" s="28"/>
      <c r="CI137" s="28"/>
      <c r="CJ137" s="118"/>
      <c r="CK137" s="23"/>
      <c r="CL137" s="27"/>
      <c r="CM137" s="118"/>
      <c r="CN137" s="23"/>
      <c r="CO137" s="27"/>
      <c r="CP137" s="118"/>
      <c r="CQ137" s="28"/>
      <c r="CR137" s="28"/>
      <c r="CS137" s="118"/>
      <c r="CT137" s="28"/>
      <c r="CU137" s="28"/>
      <c r="CV137" s="118"/>
      <c r="CW137" s="23"/>
      <c r="CX137" s="27"/>
      <c r="CY137" s="118"/>
      <c r="CZ137" s="28"/>
      <c r="DA137" s="28"/>
      <c r="DB137" s="118"/>
      <c r="DC137" s="23"/>
      <c r="DD137" s="23"/>
      <c r="DE137" s="118"/>
      <c r="DF137" s="23"/>
      <c r="DG137" s="23"/>
      <c r="DH137" s="118"/>
      <c r="DI137" s="23"/>
      <c r="DJ137" s="27"/>
      <c r="DK137" s="118"/>
      <c r="DL137" s="27"/>
      <c r="DM137" s="27"/>
      <c r="DN137" s="140"/>
      <c r="DO137" s="27"/>
      <c r="DP137" s="27"/>
      <c r="DQ137" s="132"/>
      <c r="DR137" s="23"/>
      <c r="DS137" s="23"/>
      <c r="DT137" s="118"/>
      <c r="DU137" s="23"/>
      <c r="DV137" s="27"/>
      <c r="DW137" s="118"/>
      <c r="DX137" s="23"/>
      <c r="DY137" s="27"/>
      <c r="DZ137" s="118"/>
      <c r="EA137" s="23"/>
      <c r="EB137" s="23"/>
      <c r="EC137" s="115"/>
      <c r="ED137" s="23"/>
      <c r="EE137" s="23"/>
      <c r="EF137" s="118"/>
      <c r="EG137" s="23"/>
      <c r="EH137" s="23"/>
      <c r="EI137" s="118"/>
      <c r="EJ137" s="23"/>
      <c r="EK137" s="27"/>
      <c r="EL137" s="118"/>
      <c r="EM137" s="27"/>
      <c r="EN137" s="27"/>
      <c r="EO137" s="118"/>
      <c r="EP137" s="23"/>
      <c r="EQ137" s="27"/>
      <c r="ER137" s="115"/>
      <c r="ES137" s="28"/>
      <c r="ET137" s="28"/>
      <c r="EU137" s="118"/>
      <c r="EV137" s="27"/>
      <c r="EW137" s="27"/>
      <c r="EX137" s="118"/>
      <c r="EY137" s="23"/>
      <c r="EZ137" s="23"/>
      <c r="FA137" s="118"/>
      <c r="FB137" s="23">
        <v>604820</v>
      </c>
      <c r="FC137" s="27">
        <v>453615</v>
      </c>
      <c r="FD137" s="118"/>
      <c r="FE137" s="23"/>
      <c r="FF137" s="23"/>
      <c r="FG137" s="115"/>
      <c r="FH137" s="23"/>
      <c r="FI137" s="23"/>
      <c r="FJ137" s="118"/>
      <c r="FK137" s="23"/>
      <c r="FL137" s="23"/>
      <c r="FM137" s="115"/>
      <c r="FN137" s="31"/>
      <c r="FO137" s="31"/>
      <c r="FP137" s="118"/>
      <c r="FQ137" s="23"/>
      <c r="FR137" s="23"/>
      <c r="FS137" s="115"/>
      <c r="FT137" s="23"/>
      <c r="FU137" s="23"/>
      <c r="FV137" s="115"/>
      <c r="FW137" s="23"/>
      <c r="FX137" s="23"/>
      <c r="FY137" s="115"/>
      <c r="FZ137" s="27"/>
      <c r="GA137" s="27"/>
      <c r="GB137" s="115"/>
      <c r="GC137" s="31"/>
      <c r="GD137" s="31"/>
      <c r="GE137" s="118"/>
      <c r="GF137" s="35"/>
      <c r="GG137" s="34"/>
      <c r="GH137" s="115"/>
      <c r="GI137" s="23"/>
      <c r="GJ137" s="23"/>
      <c r="GK137" s="115"/>
      <c r="GL137" s="31"/>
      <c r="GM137" s="31"/>
      <c r="GN137" s="118"/>
      <c r="GO137" s="23"/>
      <c r="GP137" s="23"/>
      <c r="GQ137" s="115"/>
      <c r="GR137" s="23"/>
      <c r="GS137" s="27"/>
      <c r="GT137" s="115"/>
      <c r="GU137" s="23"/>
      <c r="GV137" s="23"/>
      <c r="GW137" s="118"/>
      <c r="GX137" s="31"/>
      <c r="GY137" s="31"/>
      <c r="GZ137" s="118"/>
      <c r="HA137" s="23"/>
      <c r="HB137" s="27"/>
      <c r="HC137" s="137"/>
      <c r="HD137" s="33"/>
      <c r="HE137" s="33"/>
      <c r="HF137" s="121"/>
      <c r="HG137" s="32"/>
      <c r="HH137" s="32"/>
      <c r="HI137" s="118"/>
      <c r="HJ137" s="28"/>
      <c r="HK137" s="28"/>
      <c r="HL137" s="118"/>
      <c r="HM137" s="23"/>
      <c r="HN137" s="23"/>
      <c r="HO137" s="118"/>
      <c r="HP137" s="23"/>
      <c r="HQ137" s="23"/>
      <c r="HR137" s="115"/>
      <c r="HS137" s="23"/>
      <c r="HT137" s="23"/>
      <c r="HU137" s="118"/>
      <c r="HV137" s="31"/>
      <c r="HW137" s="31"/>
      <c r="HX137" s="118"/>
      <c r="HY137" s="31"/>
      <c r="HZ137" s="31"/>
      <c r="IA137" s="118"/>
      <c r="IB137" s="23"/>
      <c r="IC137" s="27"/>
      <c r="ID137" s="132"/>
      <c r="IE137" s="23"/>
      <c r="IF137" s="27"/>
      <c r="IG137" s="134"/>
      <c r="IH137" s="23"/>
      <c r="II137" s="23"/>
      <c r="IJ137" s="132"/>
      <c r="IK137" s="30">
        <f t="shared" ref="IK137:IK152" si="46">IM137+IP137+IS137+IV137+IY137+JB137+JE137+JH137+JK137+JN137+JQ137+JT137+JW137+JZ137+KC137+KF137</f>
        <v>288600</v>
      </c>
      <c r="IL137" s="30">
        <f t="shared" ref="IL137:IL152" si="47">IN137+IQ137+IT137+IW137+IZ137+JC137+JF137+JI137+JL137+JO137+JR137+JU137+JX137+KA137+KD137+KG137</f>
        <v>178564.93</v>
      </c>
      <c r="IM137" s="23"/>
      <c r="IN137" s="23"/>
      <c r="IO137" s="115"/>
      <c r="IP137" s="23"/>
      <c r="IQ137" s="27"/>
      <c r="IR137" s="115"/>
      <c r="IS137" s="23"/>
      <c r="IT137" s="27"/>
      <c r="IU137" s="115"/>
      <c r="IV137" s="23"/>
      <c r="IW137" s="23"/>
      <c r="IX137" s="115"/>
      <c r="IY137" s="23"/>
      <c r="IZ137" s="23"/>
      <c r="JA137" s="115"/>
      <c r="JB137" s="23"/>
      <c r="JC137" s="23"/>
      <c r="JD137" s="115"/>
      <c r="JE137" s="23"/>
      <c r="JF137" s="23"/>
      <c r="JG137" s="115"/>
      <c r="JH137" s="23"/>
      <c r="JI137" s="27"/>
      <c r="JJ137" s="115"/>
      <c r="JK137" s="23"/>
      <c r="JL137" s="23"/>
      <c r="JM137" s="115"/>
      <c r="JN137" s="23"/>
      <c r="JO137" s="23"/>
      <c r="JP137" s="115"/>
      <c r="JQ137" s="23"/>
      <c r="JR137" s="23"/>
      <c r="JS137" s="115"/>
      <c r="JT137" s="23"/>
      <c r="JU137" s="23"/>
      <c r="JV137" s="115"/>
      <c r="JW137" s="23"/>
      <c r="JX137" s="23"/>
      <c r="JY137" s="115"/>
      <c r="JZ137" s="23"/>
      <c r="KA137" s="27"/>
      <c r="KB137" s="115"/>
      <c r="KC137" s="23">
        <v>288600</v>
      </c>
      <c r="KD137" s="23">
        <v>178564.93</v>
      </c>
      <c r="KE137" s="115"/>
      <c r="KF137" s="23"/>
      <c r="KG137" s="23"/>
      <c r="KH137" s="115"/>
      <c r="KI137" s="29">
        <f t="shared" ref="KI137:KI152" si="48">KK137+KN137+KQ137+KT137+KW137+KZ137+LC137+LF137+LI137+LL137+LO137+LR137+LU137+LX137</f>
        <v>0</v>
      </c>
      <c r="KJ137" s="29">
        <f t="shared" ref="KJ137:KJ152" si="49">KL137+KO137+KR137+KU137+KX137+LG137+LJ137+LM137+LP137+LV137+LY137+LA137+LD137+LS137</f>
        <v>0</v>
      </c>
      <c r="KK137" s="27"/>
      <c r="KL137" s="27"/>
      <c r="KM137" s="121"/>
      <c r="KN137" s="27"/>
      <c r="KO137" s="27"/>
      <c r="KP137" s="115"/>
      <c r="KQ137" s="28"/>
      <c r="KR137" s="28"/>
      <c r="KS137" s="118"/>
      <c r="KT137" s="27"/>
      <c r="KU137" s="27"/>
      <c r="KV137" s="121"/>
      <c r="KW137" s="26"/>
      <c r="KX137" s="26"/>
      <c r="KY137" s="121"/>
      <c r="KZ137" s="24"/>
      <c r="LA137" s="24"/>
      <c r="LB137" s="121"/>
      <c r="LC137" s="24"/>
      <c r="LD137" s="24"/>
      <c r="LE137" s="121"/>
      <c r="LF137" s="23"/>
      <c r="LG137" s="27"/>
      <c r="LH137" s="118"/>
      <c r="LI137" s="23"/>
      <c r="LJ137" s="27"/>
      <c r="LK137" s="121"/>
      <c r="LL137" s="25"/>
      <c r="LM137" s="25"/>
      <c r="LN137" s="121"/>
      <c r="LO137" s="27"/>
      <c r="LP137" s="27"/>
      <c r="LQ137" s="121"/>
      <c r="LR137" s="24"/>
      <c r="LS137" s="24"/>
      <c r="LT137" s="121"/>
      <c r="LU137" s="27"/>
      <c r="LV137" s="27"/>
      <c r="LW137" s="121"/>
      <c r="LX137" s="23"/>
      <c r="LY137" s="23"/>
      <c r="LZ137" s="130"/>
      <c r="MA137" s="9"/>
      <c r="MB137" s="9"/>
      <c r="MC137" s="9"/>
      <c r="MD137" s="7"/>
      <c r="ME137" s="7"/>
      <c r="MF137" s="9"/>
      <c r="MG137" s="9"/>
      <c r="MH137" s="9"/>
      <c r="MI137" s="9"/>
      <c r="MJ137" s="9"/>
      <c r="MK137" s="9"/>
      <c r="ML137" s="9"/>
      <c r="MM137" s="9"/>
      <c r="MN137" s="7"/>
      <c r="MO137" s="9"/>
      <c r="MP137" s="9"/>
      <c r="MQ137" s="9"/>
      <c r="MR137" s="7"/>
      <c r="MS137" s="9"/>
      <c r="MT137" s="7"/>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3"/>
      <c r="PY137" s="3"/>
      <c r="PZ137" s="3"/>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row>
    <row r="138" spans="1:743" x14ac:dyDescent="0.25">
      <c r="A138" s="46" t="s">
        <v>15</v>
      </c>
      <c r="B138" s="29">
        <f t="shared" si="40"/>
        <v>13565770.029999999</v>
      </c>
      <c r="C138" s="29">
        <f t="shared" si="41"/>
        <v>10246141.52</v>
      </c>
      <c r="D138" s="21">
        <f t="shared" si="42"/>
        <v>11961743.029999999</v>
      </c>
      <c r="E138" s="21">
        <f t="shared" si="43"/>
        <v>8971310.0299999993</v>
      </c>
      <c r="F138" s="23">
        <v>11230900</v>
      </c>
      <c r="G138" s="40">
        <v>8423176</v>
      </c>
      <c r="H138" s="118"/>
      <c r="I138" s="23">
        <v>730843.03</v>
      </c>
      <c r="J138" s="39">
        <v>548134.03</v>
      </c>
      <c r="K138" s="118"/>
      <c r="L138" s="39"/>
      <c r="M138" s="39"/>
      <c r="N138" s="147"/>
      <c r="O138" s="29">
        <f t="shared" si="44"/>
        <v>1315427</v>
      </c>
      <c r="P138" s="29">
        <f t="shared" si="45"/>
        <v>1113821</v>
      </c>
      <c r="Q138" s="23"/>
      <c r="R138" s="23"/>
      <c r="S138" s="118"/>
      <c r="T138" s="23"/>
      <c r="U138" s="23"/>
      <c r="V138" s="118"/>
      <c r="W138" s="23"/>
      <c r="X138" s="23"/>
      <c r="Y138" s="118"/>
      <c r="Z138" s="23"/>
      <c r="AA138" s="23"/>
      <c r="AB138" s="118"/>
      <c r="AC138" s="28"/>
      <c r="AD138" s="28"/>
      <c r="AE138" s="121"/>
      <c r="AF138" s="23"/>
      <c r="AG138" s="23"/>
      <c r="AH138" s="118"/>
      <c r="AI138" s="23"/>
      <c r="AJ138" s="23"/>
      <c r="AK138" s="118"/>
      <c r="AL138" s="23"/>
      <c r="AM138" s="23"/>
      <c r="AN138" s="118"/>
      <c r="AO138" s="23"/>
      <c r="AP138" s="27"/>
      <c r="AQ138" s="118"/>
      <c r="AR138" s="28"/>
      <c r="AS138" s="28"/>
      <c r="AT138" s="118"/>
      <c r="AU138" s="28"/>
      <c r="AV138" s="28"/>
      <c r="AW138" s="118"/>
      <c r="AX138" s="28"/>
      <c r="AY138" s="28"/>
      <c r="AZ138" s="118"/>
      <c r="BA138" s="23"/>
      <c r="BB138" s="23"/>
      <c r="BC138" s="118"/>
      <c r="BD138" s="23"/>
      <c r="BE138" s="23"/>
      <c r="BF138" s="118"/>
      <c r="BG138" s="23"/>
      <c r="BH138" s="23"/>
      <c r="BI138" s="118"/>
      <c r="BJ138" s="38"/>
      <c r="BK138" s="23"/>
      <c r="BL138" s="118"/>
      <c r="BM138" s="23"/>
      <c r="BN138" s="27"/>
      <c r="BO138" s="118"/>
      <c r="BP138" s="23"/>
      <c r="BQ138" s="27"/>
      <c r="BR138" s="118"/>
      <c r="BS138" s="23"/>
      <c r="BT138" s="27"/>
      <c r="BU138" s="118"/>
      <c r="BV138" s="23"/>
      <c r="BW138" s="23"/>
      <c r="BX138" s="118"/>
      <c r="BY138" s="23"/>
      <c r="BZ138" s="27"/>
      <c r="CA138" s="118"/>
      <c r="CB138" s="31"/>
      <c r="CC138" s="31"/>
      <c r="CD138" s="118"/>
      <c r="CE138" s="23"/>
      <c r="CF138" s="23"/>
      <c r="CG138" s="118"/>
      <c r="CH138" s="28"/>
      <c r="CI138" s="28"/>
      <c r="CJ138" s="118"/>
      <c r="CK138" s="23"/>
      <c r="CL138" s="27"/>
      <c r="CM138" s="118"/>
      <c r="CN138" s="23"/>
      <c r="CO138" s="27"/>
      <c r="CP138" s="118"/>
      <c r="CQ138" s="28"/>
      <c r="CR138" s="28"/>
      <c r="CS138" s="118"/>
      <c r="CT138" s="28"/>
      <c r="CU138" s="28"/>
      <c r="CV138" s="118"/>
      <c r="CW138" s="23"/>
      <c r="CX138" s="27"/>
      <c r="CY138" s="118"/>
      <c r="CZ138" s="28"/>
      <c r="DA138" s="28"/>
      <c r="DB138" s="118"/>
      <c r="DC138" s="23">
        <v>509000</v>
      </c>
      <c r="DD138" s="23">
        <v>509000</v>
      </c>
      <c r="DE138" s="118"/>
      <c r="DF138" s="23"/>
      <c r="DG138" s="23"/>
      <c r="DH138" s="118"/>
      <c r="DI138" s="23"/>
      <c r="DJ138" s="27"/>
      <c r="DK138" s="118"/>
      <c r="DL138" s="27"/>
      <c r="DM138" s="27"/>
      <c r="DN138" s="140"/>
      <c r="DO138" s="27"/>
      <c r="DP138" s="27"/>
      <c r="DQ138" s="132"/>
      <c r="DR138" s="23"/>
      <c r="DS138" s="23"/>
      <c r="DT138" s="118"/>
      <c r="DU138" s="23"/>
      <c r="DV138" s="27"/>
      <c r="DW138" s="118"/>
      <c r="DX138" s="23"/>
      <c r="DY138" s="27"/>
      <c r="DZ138" s="118"/>
      <c r="EA138" s="23"/>
      <c r="EB138" s="23"/>
      <c r="EC138" s="115"/>
      <c r="ED138" s="23"/>
      <c r="EE138" s="23"/>
      <c r="EF138" s="118"/>
      <c r="EG138" s="23"/>
      <c r="EH138" s="23"/>
      <c r="EI138" s="118"/>
      <c r="EJ138" s="23"/>
      <c r="EK138" s="27"/>
      <c r="EL138" s="118"/>
      <c r="EM138" s="27"/>
      <c r="EN138" s="27"/>
      <c r="EO138" s="118"/>
      <c r="EP138" s="23"/>
      <c r="EQ138" s="27"/>
      <c r="ER138" s="115"/>
      <c r="ES138" s="28"/>
      <c r="ET138" s="28"/>
      <c r="EU138" s="118"/>
      <c r="EV138" s="27"/>
      <c r="EW138" s="27"/>
      <c r="EX138" s="118"/>
      <c r="EY138" s="23"/>
      <c r="EZ138" s="23"/>
      <c r="FA138" s="118"/>
      <c r="FB138" s="23">
        <v>806427</v>
      </c>
      <c r="FC138" s="27">
        <v>604821</v>
      </c>
      <c r="FD138" s="118"/>
      <c r="FE138" s="23"/>
      <c r="FF138" s="23"/>
      <c r="FG138" s="115"/>
      <c r="FH138" s="23"/>
      <c r="FI138" s="23"/>
      <c r="FJ138" s="118"/>
      <c r="FK138" s="23"/>
      <c r="FL138" s="23"/>
      <c r="FM138" s="115"/>
      <c r="FN138" s="31"/>
      <c r="FO138" s="31"/>
      <c r="FP138" s="118"/>
      <c r="FQ138" s="23"/>
      <c r="FR138" s="23"/>
      <c r="FS138" s="115"/>
      <c r="FT138" s="23"/>
      <c r="FU138" s="23"/>
      <c r="FV138" s="115"/>
      <c r="FW138" s="23"/>
      <c r="FX138" s="23"/>
      <c r="FY138" s="115"/>
      <c r="FZ138" s="27"/>
      <c r="GA138" s="27"/>
      <c r="GB138" s="115"/>
      <c r="GC138" s="31"/>
      <c r="GD138" s="31"/>
      <c r="GE138" s="118"/>
      <c r="GF138" s="35"/>
      <c r="GG138" s="34"/>
      <c r="GH138" s="115"/>
      <c r="GI138" s="23"/>
      <c r="GJ138" s="23"/>
      <c r="GK138" s="115"/>
      <c r="GL138" s="31"/>
      <c r="GM138" s="31"/>
      <c r="GN138" s="118"/>
      <c r="GO138" s="23"/>
      <c r="GP138" s="23"/>
      <c r="GQ138" s="115"/>
      <c r="GR138" s="23"/>
      <c r="GS138" s="27"/>
      <c r="GT138" s="115"/>
      <c r="GU138" s="23"/>
      <c r="GV138" s="23"/>
      <c r="GW138" s="118"/>
      <c r="GX138" s="31"/>
      <c r="GY138" s="31"/>
      <c r="GZ138" s="118"/>
      <c r="HA138" s="23"/>
      <c r="HB138" s="27"/>
      <c r="HC138" s="137"/>
      <c r="HD138" s="33"/>
      <c r="HE138" s="33"/>
      <c r="HF138" s="121"/>
      <c r="HG138" s="32"/>
      <c r="HH138" s="32"/>
      <c r="HI138" s="118"/>
      <c r="HJ138" s="28"/>
      <c r="HK138" s="28"/>
      <c r="HL138" s="118"/>
      <c r="HM138" s="23"/>
      <c r="HN138" s="23"/>
      <c r="HO138" s="118"/>
      <c r="HP138" s="23"/>
      <c r="HQ138" s="23"/>
      <c r="HR138" s="115"/>
      <c r="HS138" s="23"/>
      <c r="HT138" s="23"/>
      <c r="HU138" s="118"/>
      <c r="HV138" s="31"/>
      <c r="HW138" s="31"/>
      <c r="HX138" s="118"/>
      <c r="HY138" s="31"/>
      <c r="HZ138" s="31"/>
      <c r="IA138" s="118"/>
      <c r="IB138" s="23"/>
      <c r="IC138" s="27"/>
      <c r="ID138" s="132"/>
      <c r="IE138" s="23"/>
      <c r="IF138" s="27"/>
      <c r="IG138" s="134"/>
      <c r="IH138" s="23"/>
      <c r="II138" s="23"/>
      <c r="IJ138" s="132"/>
      <c r="IK138" s="30">
        <f t="shared" si="46"/>
        <v>288600</v>
      </c>
      <c r="IL138" s="30">
        <f t="shared" si="47"/>
        <v>161010.49</v>
      </c>
      <c r="IM138" s="23"/>
      <c r="IN138" s="23"/>
      <c r="IO138" s="115"/>
      <c r="IP138" s="23"/>
      <c r="IQ138" s="27"/>
      <c r="IR138" s="115"/>
      <c r="IS138" s="23"/>
      <c r="IT138" s="27"/>
      <c r="IU138" s="115"/>
      <c r="IV138" s="23"/>
      <c r="IW138" s="23"/>
      <c r="IX138" s="115"/>
      <c r="IY138" s="23"/>
      <c r="IZ138" s="23"/>
      <c r="JA138" s="115"/>
      <c r="JB138" s="23"/>
      <c r="JC138" s="23"/>
      <c r="JD138" s="115"/>
      <c r="JE138" s="23"/>
      <c r="JF138" s="23"/>
      <c r="JG138" s="115"/>
      <c r="JH138" s="23"/>
      <c r="JI138" s="27"/>
      <c r="JJ138" s="115"/>
      <c r="JK138" s="23"/>
      <c r="JL138" s="23"/>
      <c r="JM138" s="115"/>
      <c r="JN138" s="23"/>
      <c r="JO138" s="23"/>
      <c r="JP138" s="115"/>
      <c r="JQ138" s="23"/>
      <c r="JR138" s="23"/>
      <c r="JS138" s="115"/>
      <c r="JT138" s="23"/>
      <c r="JU138" s="23"/>
      <c r="JV138" s="115"/>
      <c r="JW138" s="23"/>
      <c r="JX138" s="23"/>
      <c r="JY138" s="115"/>
      <c r="JZ138" s="23"/>
      <c r="KA138" s="27"/>
      <c r="KB138" s="115"/>
      <c r="KC138" s="23">
        <v>288600</v>
      </c>
      <c r="KD138" s="23">
        <v>161010.49</v>
      </c>
      <c r="KE138" s="115"/>
      <c r="KF138" s="23"/>
      <c r="KG138" s="23"/>
      <c r="KH138" s="115"/>
      <c r="KI138" s="29">
        <f t="shared" si="48"/>
        <v>0</v>
      </c>
      <c r="KJ138" s="29">
        <f t="shared" si="49"/>
        <v>0</v>
      </c>
      <c r="KK138" s="27"/>
      <c r="KL138" s="27"/>
      <c r="KM138" s="121"/>
      <c r="KN138" s="27"/>
      <c r="KO138" s="27"/>
      <c r="KP138" s="115"/>
      <c r="KQ138" s="28"/>
      <c r="KR138" s="28"/>
      <c r="KS138" s="118"/>
      <c r="KT138" s="27"/>
      <c r="KU138" s="27"/>
      <c r="KV138" s="121"/>
      <c r="KW138" s="26"/>
      <c r="KX138" s="26"/>
      <c r="KY138" s="121"/>
      <c r="KZ138" s="24"/>
      <c r="LA138" s="24"/>
      <c r="LB138" s="121"/>
      <c r="LC138" s="24"/>
      <c r="LD138" s="24"/>
      <c r="LE138" s="121"/>
      <c r="LF138" s="23"/>
      <c r="LG138" s="27"/>
      <c r="LH138" s="118"/>
      <c r="LI138" s="23"/>
      <c r="LJ138" s="27"/>
      <c r="LK138" s="121"/>
      <c r="LL138" s="25"/>
      <c r="LM138" s="25"/>
      <c r="LN138" s="121"/>
      <c r="LO138" s="27"/>
      <c r="LP138" s="27"/>
      <c r="LQ138" s="121"/>
      <c r="LR138" s="24"/>
      <c r="LS138" s="24"/>
      <c r="LT138" s="121"/>
      <c r="LU138" s="27"/>
      <c r="LV138" s="27"/>
      <c r="LW138" s="121"/>
      <c r="LX138" s="23"/>
      <c r="LY138" s="23"/>
      <c r="LZ138" s="130"/>
      <c r="MA138" s="9"/>
      <c r="MB138" s="9"/>
      <c r="MC138" s="9"/>
      <c r="MD138" s="7"/>
      <c r="ME138" s="7"/>
      <c r="MF138" s="9"/>
      <c r="MG138" s="9"/>
      <c r="MH138" s="9"/>
      <c r="MI138" s="9"/>
      <c r="MJ138" s="9"/>
      <c r="MK138" s="9"/>
      <c r="ML138" s="9"/>
      <c r="MM138" s="9"/>
      <c r="MN138" s="7"/>
      <c r="MO138" s="9"/>
      <c r="MP138" s="9"/>
      <c r="MQ138" s="9"/>
      <c r="MR138" s="7"/>
      <c r="MS138" s="9"/>
      <c r="MT138" s="7"/>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3"/>
      <c r="PY138" s="3"/>
      <c r="PZ138" s="3"/>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row>
    <row r="139" spans="1:743" x14ac:dyDescent="0.25">
      <c r="A139" s="46" t="s">
        <v>14</v>
      </c>
      <c r="B139" s="29">
        <f t="shared" si="40"/>
        <v>12502976.09</v>
      </c>
      <c r="C139" s="29">
        <f t="shared" si="41"/>
        <v>10747992.66</v>
      </c>
      <c r="D139" s="21">
        <f t="shared" si="42"/>
        <v>6670592.75</v>
      </c>
      <c r="E139" s="21">
        <f t="shared" si="43"/>
        <v>5002946.75</v>
      </c>
      <c r="F139" s="23">
        <v>6402100</v>
      </c>
      <c r="G139" s="40">
        <v>4801576</v>
      </c>
      <c r="H139" s="118"/>
      <c r="I139" s="23">
        <v>268492.75</v>
      </c>
      <c r="J139" s="39">
        <v>201370.75</v>
      </c>
      <c r="K139" s="118"/>
      <c r="L139" s="39"/>
      <c r="M139" s="39"/>
      <c r="N139" s="147"/>
      <c r="O139" s="29">
        <f t="shared" si="44"/>
        <v>5716983.3399999999</v>
      </c>
      <c r="P139" s="29">
        <f t="shared" si="45"/>
        <v>5666581.3399999999</v>
      </c>
      <c r="Q139" s="23"/>
      <c r="R139" s="23"/>
      <c r="S139" s="118"/>
      <c r="T139" s="23"/>
      <c r="U139" s="23"/>
      <c r="V139" s="118"/>
      <c r="W139" s="23"/>
      <c r="X139" s="23"/>
      <c r="Y139" s="118"/>
      <c r="Z139" s="23"/>
      <c r="AA139" s="23"/>
      <c r="AB139" s="118"/>
      <c r="AC139" s="28"/>
      <c r="AD139" s="28"/>
      <c r="AE139" s="121"/>
      <c r="AF139" s="23"/>
      <c r="AG139" s="23"/>
      <c r="AH139" s="118"/>
      <c r="AI139" s="23"/>
      <c r="AJ139" s="23"/>
      <c r="AK139" s="118"/>
      <c r="AL139" s="23"/>
      <c r="AM139" s="23"/>
      <c r="AN139" s="118"/>
      <c r="AO139" s="23"/>
      <c r="AP139" s="27"/>
      <c r="AQ139" s="118"/>
      <c r="AR139" s="28"/>
      <c r="AS139" s="28"/>
      <c r="AT139" s="118"/>
      <c r="AU139" s="28"/>
      <c r="AV139" s="28"/>
      <c r="AW139" s="118"/>
      <c r="AX139" s="28"/>
      <c r="AY139" s="28"/>
      <c r="AZ139" s="118"/>
      <c r="BA139" s="23"/>
      <c r="BB139" s="23"/>
      <c r="BC139" s="118"/>
      <c r="BD139" s="23"/>
      <c r="BE139" s="23"/>
      <c r="BF139" s="118"/>
      <c r="BG139" s="23"/>
      <c r="BH139" s="23"/>
      <c r="BI139" s="118"/>
      <c r="BJ139" s="38"/>
      <c r="BK139" s="23"/>
      <c r="BL139" s="118"/>
      <c r="BM139" s="23"/>
      <c r="BN139" s="27"/>
      <c r="BO139" s="118"/>
      <c r="BP139" s="23"/>
      <c r="BQ139" s="27"/>
      <c r="BR139" s="118"/>
      <c r="BS139" s="23"/>
      <c r="BT139" s="27"/>
      <c r="BU139" s="118"/>
      <c r="BV139" s="23"/>
      <c r="BW139" s="23"/>
      <c r="BX139" s="118"/>
      <c r="BY139" s="23"/>
      <c r="BZ139" s="27"/>
      <c r="CA139" s="118"/>
      <c r="CB139" s="31"/>
      <c r="CC139" s="31"/>
      <c r="CD139" s="118"/>
      <c r="CE139" s="23"/>
      <c r="CF139" s="23"/>
      <c r="CG139" s="118"/>
      <c r="CH139" s="28"/>
      <c r="CI139" s="28"/>
      <c r="CJ139" s="118"/>
      <c r="CK139" s="23"/>
      <c r="CL139" s="27"/>
      <c r="CM139" s="118"/>
      <c r="CN139" s="23"/>
      <c r="CO139" s="27"/>
      <c r="CP139" s="118"/>
      <c r="CQ139" s="28"/>
      <c r="CR139" s="28"/>
      <c r="CS139" s="118"/>
      <c r="CT139" s="28"/>
      <c r="CU139" s="28"/>
      <c r="CV139" s="118"/>
      <c r="CW139" s="23"/>
      <c r="CX139" s="27"/>
      <c r="CY139" s="118"/>
      <c r="CZ139" s="28"/>
      <c r="DA139" s="28"/>
      <c r="DB139" s="118"/>
      <c r="DC139" s="23"/>
      <c r="DD139" s="23"/>
      <c r="DE139" s="118"/>
      <c r="DF139" s="23"/>
      <c r="DG139" s="23"/>
      <c r="DH139" s="118"/>
      <c r="DI139" s="23"/>
      <c r="DJ139" s="27"/>
      <c r="DK139" s="118"/>
      <c r="DL139" s="27"/>
      <c r="DM139" s="27"/>
      <c r="DN139" s="140"/>
      <c r="DO139" s="27"/>
      <c r="DP139" s="27"/>
      <c r="DQ139" s="132"/>
      <c r="DR139" s="23"/>
      <c r="DS139" s="23"/>
      <c r="DT139" s="118"/>
      <c r="DU139" s="23"/>
      <c r="DV139" s="27"/>
      <c r="DW139" s="118"/>
      <c r="DX139" s="23">
        <v>5515376.3399999999</v>
      </c>
      <c r="DY139" s="27">
        <v>5515376.3399999999</v>
      </c>
      <c r="DZ139" s="118"/>
      <c r="EA139" s="23"/>
      <c r="EB139" s="23"/>
      <c r="EC139" s="115"/>
      <c r="ED139" s="23"/>
      <c r="EE139" s="23"/>
      <c r="EF139" s="118"/>
      <c r="EG139" s="23"/>
      <c r="EH139" s="23"/>
      <c r="EI139" s="118"/>
      <c r="EJ139" s="23"/>
      <c r="EK139" s="27"/>
      <c r="EL139" s="118"/>
      <c r="EM139" s="27"/>
      <c r="EN139" s="27"/>
      <c r="EO139" s="118"/>
      <c r="EP139" s="23"/>
      <c r="EQ139" s="27"/>
      <c r="ER139" s="115"/>
      <c r="ES139" s="28"/>
      <c r="ET139" s="28"/>
      <c r="EU139" s="118"/>
      <c r="EV139" s="27"/>
      <c r="EW139" s="27"/>
      <c r="EX139" s="118"/>
      <c r="EY139" s="23"/>
      <c r="EZ139" s="23"/>
      <c r="FA139" s="118"/>
      <c r="FB139" s="23">
        <v>201607</v>
      </c>
      <c r="FC139" s="27">
        <v>151205</v>
      </c>
      <c r="FD139" s="118"/>
      <c r="FE139" s="23"/>
      <c r="FF139" s="23"/>
      <c r="FG139" s="115"/>
      <c r="FH139" s="23"/>
      <c r="FI139" s="23"/>
      <c r="FJ139" s="118"/>
      <c r="FK139" s="23"/>
      <c r="FL139" s="23"/>
      <c r="FM139" s="115"/>
      <c r="FN139" s="31"/>
      <c r="FO139" s="31"/>
      <c r="FP139" s="118"/>
      <c r="FQ139" s="23"/>
      <c r="FR139" s="23"/>
      <c r="FS139" s="115"/>
      <c r="FT139" s="23"/>
      <c r="FU139" s="23"/>
      <c r="FV139" s="115"/>
      <c r="FW139" s="23"/>
      <c r="FX139" s="23"/>
      <c r="FY139" s="115"/>
      <c r="FZ139" s="27"/>
      <c r="GA139" s="27"/>
      <c r="GB139" s="115"/>
      <c r="GC139" s="31"/>
      <c r="GD139" s="31"/>
      <c r="GE139" s="118"/>
      <c r="GF139" s="35"/>
      <c r="GG139" s="34"/>
      <c r="GH139" s="115"/>
      <c r="GI139" s="23"/>
      <c r="GJ139" s="23"/>
      <c r="GK139" s="115"/>
      <c r="GL139" s="31"/>
      <c r="GM139" s="31"/>
      <c r="GN139" s="118"/>
      <c r="GO139" s="23"/>
      <c r="GP139" s="23"/>
      <c r="GQ139" s="115"/>
      <c r="GR139" s="23"/>
      <c r="GS139" s="27"/>
      <c r="GT139" s="115"/>
      <c r="GU139" s="23"/>
      <c r="GV139" s="23"/>
      <c r="GW139" s="118"/>
      <c r="GX139" s="31"/>
      <c r="GY139" s="31"/>
      <c r="GZ139" s="118"/>
      <c r="HA139" s="23"/>
      <c r="HB139" s="27"/>
      <c r="HC139" s="137"/>
      <c r="HD139" s="33"/>
      <c r="HE139" s="33"/>
      <c r="HF139" s="121"/>
      <c r="HG139" s="32"/>
      <c r="HH139" s="32"/>
      <c r="HI139" s="118"/>
      <c r="HJ139" s="28"/>
      <c r="HK139" s="28"/>
      <c r="HL139" s="118"/>
      <c r="HM139" s="23"/>
      <c r="HN139" s="23"/>
      <c r="HO139" s="118"/>
      <c r="HP139" s="23"/>
      <c r="HQ139" s="23"/>
      <c r="HR139" s="115"/>
      <c r="HS139" s="23"/>
      <c r="HT139" s="23"/>
      <c r="HU139" s="118"/>
      <c r="HV139" s="31"/>
      <c r="HW139" s="31"/>
      <c r="HX139" s="118"/>
      <c r="HY139" s="31"/>
      <c r="HZ139" s="31"/>
      <c r="IA139" s="118"/>
      <c r="IB139" s="23"/>
      <c r="IC139" s="27"/>
      <c r="ID139" s="132"/>
      <c r="IE139" s="23"/>
      <c r="IF139" s="27"/>
      <c r="IG139" s="134"/>
      <c r="IH139" s="23"/>
      <c r="II139" s="23"/>
      <c r="IJ139" s="132"/>
      <c r="IK139" s="30">
        <f t="shared" si="46"/>
        <v>115400</v>
      </c>
      <c r="IL139" s="30">
        <f t="shared" si="47"/>
        <v>78464.570000000007</v>
      </c>
      <c r="IM139" s="23"/>
      <c r="IN139" s="23"/>
      <c r="IO139" s="115"/>
      <c r="IP139" s="23"/>
      <c r="IQ139" s="27"/>
      <c r="IR139" s="115"/>
      <c r="IS139" s="23"/>
      <c r="IT139" s="27"/>
      <c r="IU139" s="115"/>
      <c r="IV139" s="23"/>
      <c r="IW139" s="23"/>
      <c r="IX139" s="115"/>
      <c r="IY139" s="23"/>
      <c r="IZ139" s="23"/>
      <c r="JA139" s="115"/>
      <c r="JB139" s="23"/>
      <c r="JC139" s="23"/>
      <c r="JD139" s="115"/>
      <c r="JE139" s="23"/>
      <c r="JF139" s="23"/>
      <c r="JG139" s="115"/>
      <c r="JH139" s="23"/>
      <c r="JI139" s="27"/>
      <c r="JJ139" s="115"/>
      <c r="JK139" s="23"/>
      <c r="JL139" s="23"/>
      <c r="JM139" s="115"/>
      <c r="JN139" s="23"/>
      <c r="JO139" s="23"/>
      <c r="JP139" s="115"/>
      <c r="JQ139" s="23"/>
      <c r="JR139" s="23"/>
      <c r="JS139" s="115"/>
      <c r="JT139" s="23"/>
      <c r="JU139" s="23"/>
      <c r="JV139" s="115"/>
      <c r="JW139" s="23"/>
      <c r="JX139" s="23"/>
      <c r="JY139" s="115"/>
      <c r="JZ139" s="23"/>
      <c r="KA139" s="27"/>
      <c r="KB139" s="115"/>
      <c r="KC139" s="23">
        <v>115400</v>
      </c>
      <c r="KD139" s="23">
        <v>78464.570000000007</v>
      </c>
      <c r="KE139" s="115"/>
      <c r="KF139" s="23"/>
      <c r="KG139" s="23"/>
      <c r="KH139" s="115"/>
      <c r="KI139" s="29">
        <f t="shared" si="48"/>
        <v>0</v>
      </c>
      <c r="KJ139" s="29">
        <f t="shared" si="49"/>
        <v>0</v>
      </c>
      <c r="KK139" s="27"/>
      <c r="KL139" s="27"/>
      <c r="KM139" s="121"/>
      <c r="KN139" s="27"/>
      <c r="KO139" s="27"/>
      <c r="KP139" s="115"/>
      <c r="KQ139" s="28"/>
      <c r="KR139" s="28"/>
      <c r="KS139" s="118"/>
      <c r="KT139" s="27"/>
      <c r="KU139" s="27"/>
      <c r="KV139" s="121"/>
      <c r="KW139" s="26"/>
      <c r="KX139" s="26"/>
      <c r="KY139" s="121"/>
      <c r="KZ139" s="24"/>
      <c r="LA139" s="24"/>
      <c r="LB139" s="121"/>
      <c r="LC139" s="24"/>
      <c r="LD139" s="24"/>
      <c r="LE139" s="121"/>
      <c r="LF139" s="23"/>
      <c r="LG139" s="27"/>
      <c r="LH139" s="118"/>
      <c r="LI139" s="23"/>
      <c r="LJ139" s="27"/>
      <c r="LK139" s="121"/>
      <c r="LL139" s="25"/>
      <c r="LM139" s="25"/>
      <c r="LN139" s="121"/>
      <c r="LO139" s="27"/>
      <c r="LP139" s="27"/>
      <c r="LQ139" s="121"/>
      <c r="LR139" s="24"/>
      <c r="LS139" s="24"/>
      <c r="LT139" s="121"/>
      <c r="LU139" s="27"/>
      <c r="LV139" s="27"/>
      <c r="LW139" s="121"/>
      <c r="LX139" s="23"/>
      <c r="LY139" s="23"/>
      <c r="LZ139" s="130"/>
      <c r="MA139" s="9"/>
      <c r="MB139" s="9"/>
      <c r="MC139" s="9"/>
      <c r="MD139" s="7"/>
      <c r="ME139" s="7"/>
      <c r="MF139" s="9"/>
      <c r="MG139" s="9"/>
      <c r="MH139" s="9"/>
      <c r="MI139" s="9"/>
      <c r="MJ139" s="9"/>
      <c r="MK139" s="9"/>
      <c r="ML139" s="9"/>
      <c r="MM139" s="9"/>
      <c r="MN139" s="7"/>
      <c r="MO139" s="9"/>
      <c r="MP139" s="9"/>
      <c r="MQ139" s="9"/>
      <c r="MR139" s="7"/>
      <c r="MS139" s="9"/>
      <c r="MT139" s="7"/>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3"/>
      <c r="PY139" s="3"/>
      <c r="PZ139" s="3"/>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row>
    <row r="140" spans="1:743" x14ac:dyDescent="0.25">
      <c r="A140" s="46" t="s">
        <v>13</v>
      </c>
      <c r="B140" s="29">
        <f t="shared" si="40"/>
        <v>11825839.139999999</v>
      </c>
      <c r="C140" s="29">
        <f t="shared" si="41"/>
        <v>8477089.8600000013</v>
      </c>
      <c r="D140" s="21">
        <f t="shared" si="42"/>
        <v>10168848.699999999</v>
      </c>
      <c r="E140" s="21">
        <f t="shared" si="43"/>
        <v>7626639.7000000002</v>
      </c>
      <c r="F140" s="23">
        <v>9483200</v>
      </c>
      <c r="G140" s="40">
        <v>7112402</v>
      </c>
      <c r="H140" s="118"/>
      <c r="I140" s="23">
        <v>685648.7</v>
      </c>
      <c r="J140" s="39">
        <v>514237.7</v>
      </c>
      <c r="K140" s="118"/>
      <c r="L140" s="39"/>
      <c r="M140" s="39"/>
      <c r="N140" s="147"/>
      <c r="O140" s="29">
        <f t="shared" si="44"/>
        <v>1368390.44</v>
      </c>
      <c r="P140" s="29">
        <f t="shared" si="45"/>
        <v>658584.43999999994</v>
      </c>
      <c r="Q140" s="23"/>
      <c r="R140" s="23"/>
      <c r="S140" s="118"/>
      <c r="T140" s="23"/>
      <c r="U140" s="23"/>
      <c r="V140" s="118"/>
      <c r="W140" s="23"/>
      <c r="X140" s="23"/>
      <c r="Y140" s="118"/>
      <c r="Z140" s="23"/>
      <c r="AA140" s="23"/>
      <c r="AB140" s="118"/>
      <c r="AC140" s="28"/>
      <c r="AD140" s="28"/>
      <c r="AE140" s="121"/>
      <c r="AF140" s="23"/>
      <c r="AG140" s="23"/>
      <c r="AH140" s="118"/>
      <c r="AI140" s="23"/>
      <c r="AJ140" s="23"/>
      <c r="AK140" s="118"/>
      <c r="AL140" s="23"/>
      <c r="AM140" s="23"/>
      <c r="AN140" s="118"/>
      <c r="AO140" s="23"/>
      <c r="AP140" s="27"/>
      <c r="AQ140" s="118"/>
      <c r="AR140" s="28"/>
      <c r="AS140" s="28"/>
      <c r="AT140" s="118"/>
      <c r="AU140" s="28"/>
      <c r="AV140" s="28"/>
      <c r="AW140" s="118"/>
      <c r="AX140" s="28"/>
      <c r="AY140" s="28"/>
      <c r="AZ140" s="118"/>
      <c r="BA140" s="23"/>
      <c r="BB140" s="23"/>
      <c r="BC140" s="118"/>
      <c r="BD140" s="23"/>
      <c r="BE140" s="23"/>
      <c r="BF140" s="118"/>
      <c r="BG140" s="23"/>
      <c r="BH140" s="23"/>
      <c r="BI140" s="118"/>
      <c r="BJ140" s="38"/>
      <c r="BK140" s="23"/>
      <c r="BL140" s="118"/>
      <c r="BM140" s="23"/>
      <c r="BN140" s="27"/>
      <c r="BO140" s="118"/>
      <c r="BP140" s="23"/>
      <c r="BQ140" s="27"/>
      <c r="BR140" s="118"/>
      <c r="BS140" s="23"/>
      <c r="BT140" s="27"/>
      <c r="BU140" s="118"/>
      <c r="BV140" s="23"/>
      <c r="BW140" s="23"/>
      <c r="BX140" s="118"/>
      <c r="BY140" s="23"/>
      <c r="BZ140" s="27"/>
      <c r="CA140" s="118"/>
      <c r="CB140" s="31"/>
      <c r="CC140" s="31"/>
      <c r="CD140" s="118"/>
      <c r="CE140" s="23"/>
      <c r="CF140" s="23"/>
      <c r="CG140" s="118"/>
      <c r="CH140" s="28"/>
      <c r="CI140" s="28"/>
      <c r="CJ140" s="118"/>
      <c r="CK140" s="23"/>
      <c r="CL140" s="27"/>
      <c r="CM140" s="118"/>
      <c r="CN140" s="23"/>
      <c r="CO140" s="27"/>
      <c r="CP140" s="118"/>
      <c r="CQ140" s="28"/>
      <c r="CR140" s="28"/>
      <c r="CS140" s="118"/>
      <c r="CT140" s="28"/>
      <c r="CU140" s="28"/>
      <c r="CV140" s="118"/>
      <c r="CW140" s="23"/>
      <c r="CX140" s="27"/>
      <c r="CY140" s="118"/>
      <c r="CZ140" s="28"/>
      <c r="DA140" s="28"/>
      <c r="DB140" s="118"/>
      <c r="DC140" s="23">
        <v>508200</v>
      </c>
      <c r="DD140" s="23">
        <v>0</v>
      </c>
      <c r="DE140" s="118"/>
      <c r="DF140" s="23"/>
      <c r="DG140" s="23"/>
      <c r="DH140" s="118"/>
      <c r="DI140" s="23"/>
      <c r="DJ140" s="27"/>
      <c r="DK140" s="118"/>
      <c r="DL140" s="27"/>
      <c r="DM140" s="27"/>
      <c r="DN140" s="140"/>
      <c r="DO140" s="27"/>
      <c r="DP140" s="27"/>
      <c r="DQ140" s="132"/>
      <c r="DR140" s="23"/>
      <c r="DS140" s="23"/>
      <c r="DT140" s="118"/>
      <c r="DU140" s="23"/>
      <c r="DV140" s="27"/>
      <c r="DW140" s="118"/>
      <c r="DX140" s="23"/>
      <c r="DY140" s="27"/>
      <c r="DZ140" s="118"/>
      <c r="EA140" s="23"/>
      <c r="EB140" s="23"/>
      <c r="EC140" s="115"/>
      <c r="ED140" s="23"/>
      <c r="EE140" s="23"/>
      <c r="EF140" s="118"/>
      <c r="EG140" s="23"/>
      <c r="EH140" s="23"/>
      <c r="EI140" s="118"/>
      <c r="EJ140" s="23"/>
      <c r="EK140" s="27"/>
      <c r="EL140" s="118"/>
      <c r="EM140" s="27"/>
      <c r="EN140" s="27"/>
      <c r="EO140" s="118"/>
      <c r="EP140" s="23">
        <v>53763.44</v>
      </c>
      <c r="EQ140" s="27">
        <v>53763.44</v>
      </c>
      <c r="ER140" s="115"/>
      <c r="ES140" s="28"/>
      <c r="ET140" s="28"/>
      <c r="EU140" s="118"/>
      <c r="EV140" s="27"/>
      <c r="EW140" s="27"/>
      <c r="EX140" s="118"/>
      <c r="EY140" s="23"/>
      <c r="EZ140" s="23"/>
      <c r="FA140" s="118"/>
      <c r="FB140" s="23">
        <v>806427</v>
      </c>
      <c r="FC140" s="27">
        <v>604821</v>
      </c>
      <c r="FD140" s="118"/>
      <c r="FE140" s="23"/>
      <c r="FF140" s="23"/>
      <c r="FG140" s="115"/>
      <c r="FH140" s="23"/>
      <c r="FI140" s="23"/>
      <c r="FJ140" s="118"/>
      <c r="FK140" s="23"/>
      <c r="FL140" s="23"/>
      <c r="FM140" s="115"/>
      <c r="FN140" s="31"/>
      <c r="FO140" s="31"/>
      <c r="FP140" s="118"/>
      <c r="FQ140" s="23"/>
      <c r="FR140" s="23"/>
      <c r="FS140" s="115"/>
      <c r="FT140" s="23"/>
      <c r="FU140" s="23"/>
      <c r="FV140" s="115"/>
      <c r="FW140" s="23"/>
      <c r="FX140" s="23"/>
      <c r="FY140" s="115"/>
      <c r="FZ140" s="27"/>
      <c r="GA140" s="27"/>
      <c r="GB140" s="115"/>
      <c r="GC140" s="31"/>
      <c r="GD140" s="31"/>
      <c r="GE140" s="118"/>
      <c r="GF140" s="35"/>
      <c r="GG140" s="34"/>
      <c r="GH140" s="115"/>
      <c r="GI140" s="23"/>
      <c r="GJ140" s="23"/>
      <c r="GK140" s="115"/>
      <c r="GL140" s="31"/>
      <c r="GM140" s="31"/>
      <c r="GN140" s="118"/>
      <c r="GO140" s="23"/>
      <c r="GP140" s="23"/>
      <c r="GQ140" s="115"/>
      <c r="GR140" s="23"/>
      <c r="GS140" s="27"/>
      <c r="GT140" s="115"/>
      <c r="GU140" s="23"/>
      <c r="GV140" s="23"/>
      <c r="GW140" s="118"/>
      <c r="GX140" s="31"/>
      <c r="GY140" s="31"/>
      <c r="GZ140" s="118"/>
      <c r="HA140" s="23"/>
      <c r="HB140" s="27"/>
      <c r="HC140" s="137"/>
      <c r="HD140" s="33"/>
      <c r="HE140" s="33"/>
      <c r="HF140" s="121"/>
      <c r="HG140" s="32"/>
      <c r="HH140" s="32"/>
      <c r="HI140" s="118"/>
      <c r="HJ140" s="28"/>
      <c r="HK140" s="28"/>
      <c r="HL140" s="118"/>
      <c r="HM140" s="23"/>
      <c r="HN140" s="23"/>
      <c r="HO140" s="118"/>
      <c r="HP140" s="23"/>
      <c r="HQ140" s="23"/>
      <c r="HR140" s="115"/>
      <c r="HS140" s="23"/>
      <c r="HT140" s="23"/>
      <c r="HU140" s="118"/>
      <c r="HV140" s="31"/>
      <c r="HW140" s="31"/>
      <c r="HX140" s="118"/>
      <c r="HY140" s="31"/>
      <c r="HZ140" s="31"/>
      <c r="IA140" s="118"/>
      <c r="IB140" s="23"/>
      <c r="IC140" s="27"/>
      <c r="ID140" s="132"/>
      <c r="IE140" s="23"/>
      <c r="IF140" s="27"/>
      <c r="IG140" s="134"/>
      <c r="IH140" s="23"/>
      <c r="II140" s="23"/>
      <c r="IJ140" s="132"/>
      <c r="IK140" s="30">
        <f t="shared" si="46"/>
        <v>288600</v>
      </c>
      <c r="IL140" s="30">
        <f t="shared" si="47"/>
        <v>191865.72</v>
      </c>
      <c r="IM140" s="23"/>
      <c r="IN140" s="23"/>
      <c r="IO140" s="115"/>
      <c r="IP140" s="23"/>
      <c r="IQ140" s="27"/>
      <c r="IR140" s="115"/>
      <c r="IS140" s="23"/>
      <c r="IT140" s="27"/>
      <c r="IU140" s="115"/>
      <c r="IV140" s="23"/>
      <c r="IW140" s="23"/>
      <c r="IX140" s="115"/>
      <c r="IY140" s="23"/>
      <c r="IZ140" s="23"/>
      <c r="JA140" s="115"/>
      <c r="JB140" s="23"/>
      <c r="JC140" s="23"/>
      <c r="JD140" s="115"/>
      <c r="JE140" s="23"/>
      <c r="JF140" s="23"/>
      <c r="JG140" s="115"/>
      <c r="JH140" s="23"/>
      <c r="JI140" s="27"/>
      <c r="JJ140" s="115"/>
      <c r="JK140" s="23"/>
      <c r="JL140" s="23"/>
      <c r="JM140" s="115"/>
      <c r="JN140" s="23"/>
      <c r="JO140" s="23"/>
      <c r="JP140" s="115"/>
      <c r="JQ140" s="23"/>
      <c r="JR140" s="23"/>
      <c r="JS140" s="115"/>
      <c r="JT140" s="23"/>
      <c r="JU140" s="23"/>
      <c r="JV140" s="115"/>
      <c r="JW140" s="23"/>
      <c r="JX140" s="23"/>
      <c r="JY140" s="115"/>
      <c r="JZ140" s="23"/>
      <c r="KA140" s="27"/>
      <c r="KB140" s="115"/>
      <c r="KC140" s="23">
        <v>288600</v>
      </c>
      <c r="KD140" s="23">
        <v>191865.72</v>
      </c>
      <c r="KE140" s="115"/>
      <c r="KF140" s="23"/>
      <c r="KG140" s="23"/>
      <c r="KH140" s="115"/>
      <c r="KI140" s="29">
        <f t="shared" si="48"/>
        <v>0</v>
      </c>
      <c r="KJ140" s="29">
        <f t="shared" si="49"/>
        <v>0</v>
      </c>
      <c r="KK140" s="27"/>
      <c r="KL140" s="27"/>
      <c r="KM140" s="121"/>
      <c r="KN140" s="27"/>
      <c r="KO140" s="27"/>
      <c r="KP140" s="115"/>
      <c r="KQ140" s="28"/>
      <c r="KR140" s="28"/>
      <c r="KS140" s="118"/>
      <c r="KT140" s="27"/>
      <c r="KU140" s="27"/>
      <c r="KV140" s="121"/>
      <c r="KW140" s="26"/>
      <c r="KX140" s="26"/>
      <c r="KY140" s="121"/>
      <c r="KZ140" s="24"/>
      <c r="LA140" s="24"/>
      <c r="LB140" s="121"/>
      <c r="LC140" s="24"/>
      <c r="LD140" s="24"/>
      <c r="LE140" s="121"/>
      <c r="LF140" s="23"/>
      <c r="LG140" s="27"/>
      <c r="LH140" s="118"/>
      <c r="LI140" s="23"/>
      <c r="LJ140" s="27"/>
      <c r="LK140" s="121"/>
      <c r="LL140" s="25"/>
      <c r="LM140" s="25"/>
      <c r="LN140" s="121"/>
      <c r="LO140" s="27"/>
      <c r="LP140" s="27"/>
      <c r="LQ140" s="121"/>
      <c r="LR140" s="24"/>
      <c r="LS140" s="24"/>
      <c r="LT140" s="121"/>
      <c r="LU140" s="27"/>
      <c r="LV140" s="27"/>
      <c r="LW140" s="121"/>
      <c r="LX140" s="23"/>
      <c r="LY140" s="23"/>
      <c r="LZ140" s="130"/>
      <c r="MA140" s="9"/>
      <c r="MB140" s="9"/>
      <c r="MC140" s="9"/>
      <c r="MD140" s="7"/>
      <c r="ME140" s="7"/>
      <c r="MF140" s="9"/>
      <c r="MG140" s="9"/>
      <c r="MH140" s="9"/>
      <c r="MI140" s="9"/>
      <c r="MJ140" s="9"/>
      <c r="MK140" s="9"/>
      <c r="ML140" s="9"/>
      <c r="MM140" s="9"/>
      <c r="MN140" s="7"/>
      <c r="MO140" s="9"/>
      <c r="MP140" s="9"/>
      <c r="MQ140" s="9"/>
      <c r="MR140" s="7"/>
      <c r="MS140" s="9"/>
      <c r="MT140" s="7"/>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3"/>
      <c r="PY140" s="3"/>
      <c r="PZ140" s="3"/>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row>
    <row r="141" spans="1:743" x14ac:dyDescent="0.25">
      <c r="A141" s="45" t="s">
        <v>12</v>
      </c>
      <c r="B141" s="29">
        <f t="shared" si="40"/>
        <v>410926657.56000006</v>
      </c>
      <c r="C141" s="29">
        <f t="shared" si="41"/>
        <v>306270248.96000004</v>
      </c>
      <c r="D141" s="21">
        <f t="shared" si="42"/>
        <v>160070180.11000001</v>
      </c>
      <c r="E141" s="21">
        <f t="shared" si="43"/>
        <v>121312259.11</v>
      </c>
      <c r="F141" s="23">
        <v>120012000</v>
      </c>
      <c r="G141" s="40">
        <v>90009000</v>
      </c>
      <c r="H141" s="118"/>
      <c r="I141" s="23">
        <f>5038492
+35019688.11</f>
        <v>40058180.109999999</v>
      </c>
      <c r="J141" s="39">
        <v>31303259.109999999</v>
      </c>
      <c r="K141" s="118"/>
      <c r="L141" s="39"/>
      <c r="M141" s="39"/>
      <c r="N141" s="147"/>
      <c r="O141" s="29">
        <f t="shared" si="44"/>
        <v>56135275.630000003</v>
      </c>
      <c r="P141" s="29">
        <f t="shared" si="45"/>
        <v>29110424.379999999</v>
      </c>
      <c r="Q141" s="23"/>
      <c r="R141" s="23"/>
      <c r="S141" s="118"/>
      <c r="T141" s="23"/>
      <c r="U141" s="23"/>
      <c r="V141" s="118"/>
      <c r="W141" s="23"/>
      <c r="X141" s="23"/>
      <c r="Y141" s="118"/>
      <c r="Z141" s="23"/>
      <c r="AA141" s="23"/>
      <c r="AB141" s="118"/>
      <c r="AC141" s="28"/>
      <c r="AD141" s="28"/>
      <c r="AE141" s="121"/>
      <c r="AF141" s="23">
        <v>2345721.71</v>
      </c>
      <c r="AG141" s="23">
        <v>1762100</v>
      </c>
      <c r="AH141" s="118"/>
      <c r="AI141" s="23">
        <v>1270599</v>
      </c>
      <c r="AJ141" s="23">
        <v>952950</v>
      </c>
      <c r="AK141" s="118"/>
      <c r="AL141" s="23"/>
      <c r="AM141" s="23"/>
      <c r="AN141" s="118"/>
      <c r="AO141" s="23"/>
      <c r="AP141" s="27"/>
      <c r="AQ141" s="118"/>
      <c r="AR141" s="28">
        <v>5390565.8399999999</v>
      </c>
      <c r="AS141" s="28">
        <v>5097878.3099999996</v>
      </c>
      <c r="AT141" s="118"/>
      <c r="AU141" s="28"/>
      <c r="AV141" s="28"/>
      <c r="AW141" s="118"/>
      <c r="AX141" s="28"/>
      <c r="AY141" s="28"/>
      <c r="AZ141" s="118"/>
      <c r="BA141" s="44">
        <f>11066259.7+1186164.3+1334916</f>
        <v>13587340</v>
      </c>
      <c r="BB141" s="23">
        <v>7525284.7699999996</v>
      </c>
      <c r="BC141" s="118"/>
      <c r="BD141" s="23">
        <v>8362827.8600000003</v>
      </c>
      <c r="BE141" s="23">
        <v>3818903.89</v>
      </c>
      <c r="BF141" s="118"/>
      <c r="BG141" s="23">
        <v>595350</v>
      </c>
      <c r="BH141" s="23">
        <v>595350</v>
      </c>
      <c r="BI141" s="118"/>
      <c r="BJ141" s="38"/>
      <c r="BK141" s="23"/>
      <c r="BL141" s="118"/>
      <c r="BM141" s="23"/>
      <c r="BN141" s="27"/>
      <c r="BO141" s="118"/>
      <c r="BP141" s="23">
        <v>1565009</v>
      </c>
      <c r="BQ141" s="27">
        <v>1173756.75</v>
      </c>
      <c r="BR141" s="118"/>
      <c r="BS141" s="23"/>
      <c r="BT141" s="27"/>
      <c r="BU141" s="118"/>
      <c r="BV141" s="23"/>
      <c r="BW141" s="23"/>
      <c r="BX141" s="118"/>
      <c r="BY141" s="23">
        <v>11983406.039999999</v>
      </c>
      <c r="BZ141" s="27">
        <v>3252048.16</v>
      </c>
      <c r="CA141" s="118"/>
      <c r="CB141" s="31"/>
      <c r="CC141" s="31"/>
      <c r="CD141" s="118"/>
      <c r="CE141" s="23"/>
      <c r="CF141" s="23"/>
      <c r="CG141" s="118"/>
      <c r="CH141" s="28">
        <v>227700</v>
      </c>
      <c r="CI141" s="28">
        <v>67171.5</v>
      </c>
      <c r="CJ141" s="118"/>
      <c r="CK141" s="23">
        <v>26183.33</v>
      </c>
      <c r="CL141" s="27">
        <v>0</v>
      </c>
      <c r="CM141" s="118"/>
      <c r="CN141" s="23"/>
      <c r="CO141" s="27"/>
      <c r="CP141" s="118"/>
      <c r="CQ141" s="28"/>
      <c r="CR141" s="28"/>
      <c r="CS141" s="118"/>
      <c r="CT141" s="28"/>
      <c r="CU141" s="28"/>
      <c r="CV141" s="118"/>
      <c r="CW141" s="23"/>
      <c r="CX141" s="27"/>
      <c r="CY141" s="118"/>
      <c r="CZ141" s="28"/>
      <c r="DA141" s="28"/>
      <c r="DB141" s="118"/>
      <c r="DC141" s="23"/>
      <c r="DD141" s="23"/>
      <c r="DE141" s="118"/>
      <c r="DF141" s="23"/>
      <c r="DG141" s="23"/>
      <c r="DH141" s="118"/>
      <c r="DI141" s="23"/>
      <c r="DJ141" s="27"/>
      <c r="DK141" s="118"/>
      <c r="DL141" s="27"/>
      <c r="DM141" s="27"/>
      <c r="DN141" s="140"/>
      <c r="DO141" s="44">
        <f>1766490+1755600+931852.85</f>
        <v>4453942.8499999996</v>
      </c>
      <c r="DP141" s="27"/>
      <c r="DQ141" s="132"/>
      <c r="DR141" s="23"/>
      <c r="DS141" s="23"/>
      <c r="DT141" s="118"/>
      <c r="DU141" s="23"/>
      <c r="DV141" s="27"/>
      <c r="DW141" s="118"/>
      <c r="DX141" s="23"/>
      <c r="DY141" s="27"/>
      <c r="DZ141" s="118"/>
      <c r="EA141" s="23"/>
      <c r="EB141" s="23"/>
      <c r="EC141" s="115"/>
      <c r="ED141" s="23"/>
      <c r="EE141" s="23"/>
      <c r="EF141" s="118"/>
      <c r="EG141" s="23"/>
      <c r="EH141" s="23"/>
      <c r="EI141" s="118"/>
      <c r="EJ141" s="23"/>
      <c r="EK141" s="27"/>
      <c r="EL141" s="118"/>
      <c r="EM141" s="27"/>
      <c r="EN141" s="27"/>
      <c r="EO141" s="118"/>
      <c r="EP141" s="23"/>
      <c r="EQ141" s="27"/>
      <c r="ER141" s="115"/>
      <c r="ES141" s="28"/>
      <c r="ET141" s="28"/>
      <c r="EU141" s="118"/>
      <c r="EV141" s="27">
        <v>80033</v>
      </c>
      <c r="EW141" s="27">
        <v>80033</v>
      </c>
      <c r="EX141" s="118"/>
      <c r="EY141" s="43"/>
      <c r="EZ141" s="23"/>
      <c r="FA141" s="118"/>
      <c r="FB141" s="23">
        <v>5846597</v>
      </c>
      <c r="FC141" s="27">
        <v>4384948</v>
      </c>
      <c r="FD141" s="118"/>
      <c r="FE141" s="23"/>
      <c r="FF141" s="23"/>
      <c r="FG141" s="115"/>
      <c r="FH141" s="23"/>
      <c r="FI141" s="23"/>
      <c r="FJ141" s="118"/>
      <c r="FK141" s="23"/>
      <c r="FL141" s="23"/>
      <c r="FM141" s="115"/>
      <c r="FN141" s="31"/>
      <c r="FO141" s="31"/>
      <c r="FP141" s="118"/>
      <c r="FQ141" s="23"/>
      <c r="FR141" s="23"/>
      <c r="FS141" s="115"/>
      <c r="FT141" s="23"/>
      <c r="FU141" s="23"/>
      <c r="FV141" s="115"/>
      <c r="FW141" s="37">
        <v>400000</v>
      </c>
      <c r="FX141" s="37">
        <v>400000</v>
      </c>
      <c r="FY141" s="115"/>
      <c r="FZ141" s="27"/>
      <c r="GA141" s="27"/>
      <c r="GB141" s="115"/>
      <c r="GC141" s="31"/>
      <c r="GD141" s="31"/>
      <c r="GE141" s="118"/>
      <c r="GF141" s="35"/>
      <c r="GG141" s="34"/>
      <c r="GH141" s="115"/>
      <c r="GI141" s="23"/>
      <c r="GJ141" s="23"/>
      <c r="GK141" s="115"/>
      <c r="GL141" s="31"/>
      <c r="GM141" s="31"/>
      <c r="GN141" s="118"/>
      <c r="GO141" s="23"/>
      <c r="GP141" s="23"/>
      <c r="GQ141" s="115"/>
      <c r="GR141" s="23"/>
      <c r="GS141" s="27"/>
      <c r="GT141" s="115"/>
      <c r="GU141" s="23"/>
      <c r="GV141" s="23"/>
      <c r="GW141" s="118"/>
      <c r="GX141" s="31"/>
      <c r="GY141" s="31"/>
      <c r="GZ141" s="118"/>
      <c r="HA141" s="23"/>
      <c r="HB141" s="27"/>
      <c r="HC141" s="137"/>
      <c r="HD141" s="33"/>
      <c r="HE141" s="33"/>
      <c r="HF141" s="121"/>
      <c r="HG141" s="32"/>
      <c r="HH141" s="32"/>
      <c r="HI141" s="118"/>
      <c r="HJ141" s="28"/>
      <c r="HK141" s="28"/>
      <c r="HL141" s="118"/>
      <c r="HM141" s="23"/>
      <c r="HN141" s="23"/>
      <c r="HO141" s="118"/>
      <c r="HP141" s="23"/>
      <c r="HQ141" s="23"/>
      <c r="HR141" s="115"/>
      <c r="HS141" s="23"/>
      <c r="HT141" s="23"/>
      <c r="HU141" s="118"/>
      <c r="HV141" s="31"/>
      <c r="HW141" s="31"/>
      <c r="HX141" s="118"/>
      <c r="HY141" s="31"/>
      <c r="HZ141" s="31"/>
      <c r="IA141" s="118"/>
      <c r="IB141" s="23"/>
      <c r="IC141" s="27"/>
      <c r="ID141" s="132"/>
      <c r="IE141" s="23"/>
      <c r="IF141" s="27"/>
      <c r="IG141" s="134"/>
      <c r="IH141" s="23"/>
      <c r="II141" s="23"/>
      <c r="IJ141" s="132"/>
      <c r="IK141" s="30">
        <f t="shared" si="46"/>
        <v>144480907.16000003</v>
      </c>
      <c r="IL141" s="30">
        <f t="shared" si="47"/>
        <v>109118799.22</v>
      </c>
      <c r="IM141" s="23">
        <v>92407358.75</v>
      </c>
      <c r="IN141" s="23">
        <v>69440000</v>
      </c>
      <c r="IO141" s="115"/>
      <c r="IP141" s="23"/>
      <c r="IQ141" s="27"/>
      <c r="IR141" s="115"/>
      <c r="IS141" s="23">
        <v>41540402</v>
      </c>
      <c r="IT141" s="27">
        <v>31310780</v>
      </c>
      <c r="IU141" s="115"/>
      <c r="IV141" s="23"/>
      <c r="IW141" s="23"/>
      <c r="IX141" s="115"/>
      <c r="IY141" s="23">
        <v>639809.28000000003</v>
      </c>
      <c r="IZ141" s="23">
        <v>40607.120000000003</v>
      </c>
      <c r="JA141" s="115"/>
      <c r="JB141" s="23"/>
      <c r="JC141" s="23"/>
      <c r="JD141" s="115"/>
      <c r="JE141" s="23">
        <v>439140</v>
      </c>
      <c r="JF141" s="23">
        <v>377460</v>
      </c>
      <c r="JG141" s="115"/>
      <c r="JH141" s="23">
        <v>902579.72</v>
      </c>
      <c r="JI141" s="27">
        <v>393802.08</v>
      </c>
      <c r="JJ141" s="115"/>
      <c r="JK141" s="23">
        <v>7748479.96</v>
      </c>
      <c r="JL141" s="23">
        <v>7083846.2400000002</v>
      </c>
      <c r="JM141" s="115"/>
      <c r="JN141" s="23">
        <v>56700</v>
      </c>
      <c r="JO141" s="23">
        <v>56700</v>
      </c>
      <c r="JP141" s="115"/>
      <c r="JQ141" s="23">
        <v>10839</v>
      </c>
      <c r="JR141" s="23">
        <v>0</v>
      </c>
      <c r="JS141" s="115"/>
      <c r="JT141" s="23">
        <v>552309.61</v>
      </c>
      <c r="JU141" s="23">
        <v>415603.78</v>
      </c>
      <c r="JV141" s="115"/>
      <c r="JW141" s="23">
        <v>81855.62</v>
      </c>
      <c r="JX141" s="23">
        <v>0</v>
      </c>
      <c r="JY141" s="115"/>
      <c r="JZ141" s="23">
        <v>101433.22</v>
      </c>
      <c r="KA141" s="27">
        <v>0</v>
      </c>
      <c r="KB141" s="115"/>
      <c r="KC141" s="23"/>
      <c r="KD141" s="23"/>
      <c r="KE141" s="115"/>
      <c r="KF141" s="23"/>
      <c r="KG141" s="23"/>
      <c r="KH141" s="115"/>
      <c r="KI141" s="29">
        <f t="shared" si="48"/>
        <v>50240294.659999996</v>
      </c>
      <c r="KJ141" s="29">
        <f t="shared" si="49"/>
        <v>46728766.25</v>
      </c>
      <c r="KK141" s="27">
        <v>213533.43</v>
      </c>
      <c r="KL141" s="27">
        <v>53400</v>
      </c>
      <c r="KM141" s="121"/>
      <c r="KN141" s="27">
        <v>8358840</v>
      </c>
      <c r="KO141" s="27">
        <v>5701446.8799999999</v>
      </c>
      <c r="KP141" s="115"/>
      <c r="KQ141" s="28">
        <v>745321.23</v>
      </c>
      <c r="KR141" s="28">
        <v>51319.37</v>
      </c>
      <c r="KS141" s="118"/>
      <c r="KT141" s="27"/>
      <c r="KU141" s="27"/>
      <c r="KV141" s="121"/>
      <c r="KW141" s="26"/>
      <c r="KX141" s="26"/>
      <c r="KY141" s="121"/>
      <c r="KZ141" s="24"/>
      <c r="LA141" s="24"/>
      <c r="LB141" s="121"/>
      <c r="LC141" s="24"/>
      <c r="LD141" s="24"/>
      <c r="LE141" s="121"/>
      <c r="LF141" s="23"/>
      <c r="LG141" s="27"/>
      <c r="LH141" s="118"/>
      <c r="LI141" s="23"/>
      <c r="LJ141" s="27"/>
      <c r="LK141" s="121"/>
      <c r="LL141" s="25">
        <v>30922600</v>
      </c>
      <c r="LM141" s="25">
        <v>30922600</v>
      </c>
      <c r="LN141" s="121"/>
      <c r="LO141" s="27"/>
      <c r="LP141" s="27"/>
      <c r="LQ141" s="121"/>
      <c r="LR141" s="24"/>
      <c r="LS141" s="24"/>
      <c r="LT141" s="121"/>
      <c r="LU141" s="27">
        <v>10000000</v>
      </c>
      <c r="LV141" s="27">
        <v>10000000</v>
      </c>
      <c r="LW141" s="121"/>
      <c r="LX141" s="23"/>
      <c r="LY141" s="23"/>
      <c r="LZ141" s="130"/>
      <c r="MA141" s="9"/>
      <c r="MB141" s="9"/>
      <c r="MC141" s="9"/>
      <c r="MD141" s="7"/>
      <c r="ME141" s="7"/>
      <c r="MF141" s="9"/>
      <c r="MG141" s="9"/>
      <c r="MH141" s="9"/>
      <c r="MI141" s="9"/>
      <c r="MJ141" s="9"/>
      <c r="MK141" s="9"/>
      <c r="ML141" s="9"/>
      <c r="MM141" s="9"/>
      <c r="MN141" s="7"/>
      <c r="MO141" s="9"/>
      <c r="MP141" s="9"/>
      <c r="MQ141" s="9"/>
      <c r="MR141" s="7"/>
      <c r="MS141" s="9"/>
      <c r="MT141" s="7"/>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3"/>
      <c r="PY141" s="3"/>
      <c r="PZ141" s="3"/>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row>
    <row r="142" spans="1:743" x14ac:dyDescent="0.25">
      <c r="A142" s="46" t="s">
        <v>11</v>
      </c>
      <c r="B142" s="29">
        <f t="shared" si="40"/>
        <v>61963095.380000003</v>
      </c>
      <c r="C142" s="29">
        <f t="shared" si="41"/>
        <v>46277896.420000002</v>
      </c>
      <c r="D142" s="21">
        <f t="shared" si="42"/>
        <v>27648278.670000002</v>
      </c>
      <c r="E142" s="21">
        <f t="shared" si="43"/>
        <v>20736209.670000002</v>
      </c>
      <c r="F142" s="23">
        <v>23452100</v>
      </c>
      <c r="G142" s="40">
        <v>17589074</v>
      </c>
      <c r="H142" s="118"/>
      <c r="I142" s="23">
        <v>4196178.67</v>
      </c>
      <c r="J142" s="39">
        <v>3147135.67</v>
      </c>
      <c r="K142" s="118"/>
      <c r="L142" s="39"/>
      <c r="M142" s="39"/>
      <c r="N142" s="147"/>
      <c r="O142" s="29">
        <f t="shared" si="44"/>
        <v>34314816.710000001</v>
      </c>
      <c r="P142" s="29">
        <f t="shared" si="45"/>
        <v>25541686.75</v>
      </c>
      <c r="Q142" s="23"/>
      <c r="R142" s="23"/>
      <c r="S142" s="118"/>
      <c r="T142" s="23"/>
      <c r="U142" s="23"/>
      <c r="V142" s="118"/>
      <c r="W142" s="23"/>
      <c r="X142" s="23"/>
      <c r="Y142" s="118"/>
      <c r="Z142" s="23"/>
      <c r="AA142" s="23"/>
      <c r="AB142" s="118"/>
      <c r="AC142" s="28"/>
      <c r="AD142" s="28"/>
      <c r="AE142" s="121"/>
      <c r="AF142" s="23"/>
      <c r="AG142" s="23"/>
      <c r="AH142" s="118"/>
      <c r="AI142" s="23"/>
      <c r="AJ142" s="23"/>
      <c r="AK142" s="118"/>
      <c r="AL142" s="23"/>
      <c r="AM142" s="23"/>
      <c r="AN142" s="118"/>
      <c r="AO142" s="23"/>
      <c r="AP142" s="27"/>
      <c r="AQ142" s="118"/>
      <c r="AR142" s="28"/>
      <c r="AS142" s="28"/>
      <c r="AT142" s="118"/>
      <c r="AU142" s="28"/>
      <c r="AV142" s="28"/>
      <c r="AW142" s="118"/>
      <c r="AX142" s="28"/>
      <c r="AY142" s="28"/>
      <c r="AZ142" s="118"/>
      <c r="BA142" s="23"/>
      <c r="BB142" s="23"/>
      <c r="BC142" s="118"/>
      <c r="BD142" s="23"/>
      <c r="BE142" s="23"/>
      <c r="BF142" s="118"/>
      <c r="BG142" s="23"/>
      <c r="BH142" s="23"/>
      <c r="BI142" s="118"/>
      <c r="BJ142" s="38"/>
      <c r="BK142" s="23"/>
      <c r="BL142" s="118"/>
      <c r="BM142" s="23"/>
      <c r="BN142" s="27"/>
      <c r="BO142" s="118"/>
      <c r="BP142" s="23"/>
      <c r="BQ142" s="27"/>
      <c r="BR142" s="118"/>
      <c r="BS142" s="23"/>
      <c r="BT142" s="27"/>
      <c r="BU142" s="118"/>
      <c r="BV142" s="23"/>
      <c r="BW142" s="23"/>
      <c r="BX142" s="118"/>
      <c r="BY142" s="23">
        <v>15785303.33</v>
      </c>
      <c r="BZ142" s="27">
        <v>14399544.58</v>
      </c>
      <c r="CA142" s="118"/>
      <c r="CB142" s="31"/>
      <c r="CC142" s="31"/>
      <c r="CD142" s="118"/>
      <c r="CE142" s="23"/>
      <c r="CF142" s="23"/>
      <c r="CG142" s="118"/>
      <c r="CH142" s="28"/>
      <c r="CI142" s="28"/>
      <c r="CJ142" s="118"/>
      <c r="CK142" s="23"/>
      <c r="CL142" s="27"/>
      <c r="CM142" s="118"/>
      <c r="CN142" s="23"/>
      <c r="CO142" s="27"/>
      <c r="CP142" s="118"/>
      <c r="CQ142" s="28"/>
      <c r="CR142" s="28"/>
      <c r="CS142" s="118"/>
      <c r="CT142" s="28"/>
      <c r="CU142" s="28"/>
      <c r="CV142" s="118"/>
      <c r="CW142" s="23">
        <v>1889005.79</v>
      </c>
      <c r="CX142" s="27">
        <v>1813605.07</v>
      </c>
      <c r="CY142" s="118"/>
      <c r="CZ142" s="28"/>
      <c r="DA142" s="28"/>
      <c r="DB142" s="118"/>
      <c r="DC142" s="23">
        <f>867824.5+894803.5+732929.5+687964.5+732929.5</f>
        <v>3916451.5</v>
      </c>
      <c r="DD142" s="23">
        <v>3916451.5</v>
      </c>
      <c r="DE142" s="118"/>
      <c r="DF142" s="23"/>
      <c r="DG142" s="23"/>
      <c r="DH142" s="118"/>
      <c r="DI142" s="23"/>
      <c r="DJ142" s="27"/>
      <c r="DK142" s="118"/>
      <c r="DL142" s="27"/>
      <c r="DM142" s="27"/>
      <c r="DN142" s="140"/>
      <c r="DO142" s="27"/>
      <c r="DP142" s="27"/>
      <c r="DQ142" s="132"/>
      <c r="DR142" s="23"/>
      <c r="DS142" s="23"/>
      <c r="DT142" s="118"/>
      <c r="DU142" s="44">
        <v>4415011.09</v>
      </c>
      <c r="DV142" s="27">
        <v>0</v>
      </c>
      <c r="DW142" s="118"/>
      <c r="DX142" s="23"/>
      <c r="DY142" s="27"/>
      <c r="DZ142" s="118"/>
      <c r="EA142" s="23"/>
      <c r="EB142" s="23"/>
      <c r="EC142" s="115"/>
      <c r="ED142" s="23"/>
      <c r="EE142" s="23"/>
      <c r="EF142" s="118"/>
      <c r="EG142" s="23"/>
      <c r="EH142" s="23"/>
      <c r="EI142" s="118"/>
      <c r="EJ142" s="23"/>
      <c r="EK142" s="27"/>
      <c r="EL142" s="118"/>
      <c r="EM142" s="27"/>
      <c r="EN142" s="27"/>
      <c r="EO142" s="118"/>
      <c r="EP142" s="23"/>
      <c r="EQ142" s="27"/>
      <c r="ER142" s="115"/>
      <c r="ES142" s="28"/>
      <c r="ET142" s="28"/>
      <c r="EU142" s="118"/>
      <c r="EV142" s="27"/>
      <c r="EW142" s="27"/>
      <c r="EX142" s="118"/>
      <c r="EY142" s="23"/>
      <c r="EZ142" s="23"/>
      <c r="FA142" s="118"/>
      <c r="FB142" s="23">
        <v>6480945</v>
      </c>
      <c r="FC142" s="27">
        <v>4860717</v>
      </c>
      <c r="FD142" s="118"/>
      <c r="FE142" s="23"/>
      <c r="FF142" s="23"/>
      <c r="FG142" s="115"/>
      <c r="FH142" s="23"/>
      <c r="FI142" s="23"/>
      <c r="FJ142" s="118"/>
      <c r="FK142" s="23"/>
      <c r="FL142" s="23"/>
      <c r="FM142" s="115"/>
      <c r="FN142" s="31"/>
      <c r="FO142" s="31"/>
      <c r="FP142" s="118"/>
      <c r="FQ142" s="23"/>
      <c r="FR142" s="23"/>
      <c r="FS142" s="115"/>
      <c r="FT142" s="23"/>
      <c r="FU142" s="23"/>
      <c r="FV142" s="115"/>
      <c r="FW142" s="23">
        <v>1828100</v>
      </c>
      <c r="FX142" s="23">
        <v>551368.6</v>
      </c>
      <c r="FY142" s="115"/>
      <c r="FZ142" s="27"/>
      <c r="GA142" s="27"/>
      <c r="GB142" s="115"/>
      <c r="GC142" s="31"/>
      <c r="GD142" s="31"/>
      <c r="GE142" s="118"/>
      <c r="GF142" s="35"/>
      <c r="GG142" s="34"/>
      <c r="GH142" s="115"/>
      <c r="GI142" s="23"/>
      <c r="GJ142" s="23"/>
      <c r="GK142" s="115"/>
      <c r="GL142" s="31"/>
      <c r="GM142" s="31"/>
      <c r="GN142" s="118"/>
      <c r="GO142" s="23"/>
      <c r="GP142" s="23"/>
      <c r="GQ142" s="115"/>
      <c r="GR142" s="23"/>
      <c r="GS142" s="27"/>
      <c r="GT142" s="115"/>
      <c r="GU142" s="23"/>
      <c r="GV142" s="23"/>
      <c r="GW142" s="118"/>
      <c r="GX142" s="31"/>
      <c r="GY142" s="31"/>
      <c r="GZ142" s="118"/>
      <c r="HA142" s="23"/>
      <c r="HB142" s="27"/>
      <c r="HC142" s="137"/>
      <c r="HD142" s="33"/>
      <c r="HE142" s="33"/>
      <c r="HF142" s="121"/>
      <c r="HG142" s="32"/>
      <c r="HH142" s="32"/>
      <c r="HI142" s="118"/>
      <c r="HJ142" s="28"/>
      <c r="HK142" s="28"/>
      <c r="HL142" s="118"/>
      <c r="HM142" s="23"/>
      <c r="HN142" s="23"/>
      <c r="HO142" s="118"/>
      <c r="HP142" s="23"/>
      <c r="HQ142" s="23"/>
      <c r="HR142" s="115"/>
      <c r="HS142" s="23"/>
      <c r="HT142" s="23"/>
      <c r="HU142" s="118"/>
      <c r="HV142" s="31"/>
      <c r="HW142" s="31"/>
      <c r="HX142" s="118"/>
      <c r="HY142" s="31"/>
      <c r="HZ142" s="31"/>
      <c r="IA142" s="118"/>
      <c r="IB142" s="42"/>
      <c r="IC142" s="27"/>
      <c r="ID142" s="132"/>
      <c r="IE142" s="23"/>
      <c r="IF142" s="27"/>
      <c r="IG142" s="134"/>
      <c r="IH142" s="23"/>
      <c r="II142" s="23"/>
      <c r="IJ142" s="132"/>
      <c r="IK142" s="30">
        <f t="shared" si="46"/>
        <v>0</v>
      </c>
      <c r="IL142" s="30">
        <f t="shared" si="47"/>
        <v>0</v>
      </c>
      <c r="IM142" s="23"/>
      <c r="IN142" s="23"/>
      <c r="IO142" s="115"/>
      <c r="IP142" s="42"/>
      <c r="IQ142" s="27"/>
      <c r="IR142" s="115"/>
      <c r="IS142" s="23"/>
      <c r="IT142" s="27"/>
      <c r="IU142" s="115"/>
      <c r="IV142" s="23"/>
      <c r="IW142" s="23"/>
      <c r="IX142" s="115"/>
      <c r="IY142" s="23"/>
      <c r="IZ142" s="23"/>
      <c r="JA142" s="115"/>
      <c r="JB142" s="23"/>
      <c r="JC142" s="23"/>
      <c r="JD142" s="115"/>
      <c r="JE142" s="23"/>
      <c r="JF142" s="23"/>
      <c r="JG142" s="115"/>
      <c r="JH142" s="23"/>
      <c r="JI142" s="27"/>
      <c r="JJ142" s="115"/>
      <c r="JK142" s="23"/>
      <c r="JL142" s="23"/>
      <c r="JM142" s="115"/>
      <c r="JN142" s="23"/>
      <c r="JO142" s="23"/>
      <c r="JP142" s="115"/>
      <c r="JQ142" s="23"/>
      <c r="JR142" s="23"/>
      <c r="JS142" s="115"/>
      <c r="JT142" s="23"/>
      <c r="JU142" s="23"/>
      <c r="JV142" s="115"/>
      <c r="JW142" s="23"/>
      <c r="JX142" s="23"/>
      <c r="JY142" s="115"/>
      <c r="JZ142" s="23"/>
      <c r="KA142" s="27"/>
      <c r="KB142" s="115"/>
      <c r="KC142" s="23"/>
      <c r="KD142" s="23"/>
      <c r="KE142" s="115"/>
      <c r="KF142" s="23"/>
      <c r="KG142" s="23"/>
      <c r="KH142" s="115"/>
      <c r="KI142" s="29">
        <f t="shared" si="48"/>
        <v>0</v>
      </c>
      <c r="KJ142" s="29">
        <f t="shared" si="49"/>
        <v>0</v>
      </c>
      <c r="KK142" s="27"/>
      <c r="KL142" s="27"/>
      <c r="KM142" s="121"/>
      <c r="KN142" s="27"/>
      <c r="KO142" s="27"/>
      <c r="KP142" s="115"/>
      <c r="KQ142" s="28"/>
      <c r="KR142" s="28"/>
      <c r="KS142" s="118"/>
      <c r="KT142" s="27"/>
      <c r="KU142" s="27"/>
      <c r="KV142" s="121"/>
      <c r="KW142" s="26"/>
      <c r="KX142" s="26"/>
      <c r="KY142" s="121"/>
      <c r="KZ142" s="24"/>
      <c r="LA142" s="24"/>
      <c r="LB142" s="121"/>
      <c r="LC142" s="24"/>
      <c r="LD142" s="24"/>
      <c r="LE142" s="121"/>
      <c r="LF142" s="23"/>
      <c r="LG142" s="27"/>
      <c r="LH142" s="118"/>
      <c r="LI142" s="23"/>
      <c r="LJ142" s="27"/>
      <c r="LK142" s="121"/>
      <c r="LL142" s="25"/>
      <c r="LM142" s="25"/>
      <c r="LN142" s="121"/>
      <c r="LO142" s="27"/>
      <c r="LP142" s="27"/>
      <c r="LQ142" s="121"/>
      <c r="LR142" s="24"/>
      <c r="LS142" s="24"/>
      <c r="LT142" s="121"/>
      <c r="LU142" s="27"/>
      <c r="LV142" s="27"/>
      <c r="LW142" s="121"/>
      <c r="LX142" s="23"/>
      <c r="LY142" s="23"/>
      <c r="LZ142" s="130"/>
      <c r="MA142" s="9"/>
      <c r="MB142" s="9"/>
      <c r="MC142" s="9"/>
      <c r="MD142" s="7"/>
      <c r="ME142" s="7"/>
      <c r="MF142" s="9"/>
      <c r="MG142" s="9"/>
      <c r="MH142" s="9"/>
      <c r="MI142" s="9"/>
      <c r="MJ142" s="9"/>
      <c r="MK142" s="9"/>
      <c r="ML142" s="9"/>
      <c r="MM142" s="9"/>
      <c r="MN142" s="7"/>
      <c r="MO142" s="9"/>
      <c r="MP142" s="9"/>
      <c r="MQ142" s="9"/>
      <c r="MR142" s="7"/>
      <c r="MS142" s="9"/>
      <c r="MT142" s="7"/>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3"/>
      <c r="PY142" s="3"/>
      <c r="PZ142" s="3"/>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row>
    <row r="143" spans="1:743" x14ac:dyDescent="0.25">
      <c r="A143" s="46" t="s">
        <v>10</v>
      </c>
      <c r="B143" s="29">
        <f t="shared" si="40"/>
        <v>4209416.2300000004</v>
      </c>
      <c r="C143" s="29">
        <f t="shared" si="41"/>
        <v>3147914.7</v>
      </c>
      <c r="D143" s="21">
        <f t="shared" si="42"/>
        <v>3822327.23</v>
      </c>
      <c r="E143" s="21">
        <f t="shared" si="43"/>
        <v>2866749.23</v>
      </c>
      <c r="F143" s="23">
        <v>3214000</v>
      </c>
      <c r="G143" s="40">
        <v>2410501</v>
      </c>
      <c r="H143" s="118"/>
      <c r="I143" s="23">
        <v>608327.23</v>
      </c>
      <c r="J143" s="39">
        <v>456248.23</v>
      </c>
      <c r="K143" s="118"/>
      <c r="L143" s="39"/>
      <c r="M143" s="39"/>
      <c r="N143" s="147"/>
      <c r="O143" s="29">
        <f t="shared" si="44"/>
        <v>271689</v>
      </c>
      <c r="P143" s="29">
        <f t="shared" si="45"/>
        <v>203767</v>
      </c>
      <c r="Q143" s="23"/>
      <c r="R143" s="23"/>
      <c r="S143" s="118"/>
      <c r="T143" s="23"/>
      <c r="U143" s="23"/>
      <c r="V143" s="118"/>
      <c r="W143" s="23"/>
      <c r="X143" s="23"/>
      <c r="Y143" s="118"/>
      <c r="Z143" s="23"/>
      <c r="AA143" s="23"/>
      <c r="AB143" s="118"/>
      <c r="AC143" s="28"/>
      <c r="AD143" s="28"/>
      <c r="AE143" s="121"/>
      <c r="AF143" s="23"/>
      <c r="AG143" s="23"/>
      <c r="AH143" s="118"/>
      <c r="AI143" s="23"/>
      <c r="AJ143" s="23"/>
      <c r="AK143" s="118"/>
      <c r="AL143" s="23"/>
      <c r="AM143" s="23"/>
      <c r="AN143" s="118"/>
      <c r="AO143" s="23"/>
      <c r="AP143" s="27"/>
      <c r="AQ143" s="118"/>
      <c r="AR143" s="28"/>
      <c r="AS143" s="28"/>
      <c r="AT143" s="118"/>
      <c r="AU143" s="28"/>
      <c r="AV143" s="28"/>
      <c r="AW143" s="118"/>
      <c r="AX143" s="28"/>
      <c r="AY143" s="28"/>
      <c r="AZ143" s="118"/>
      <c r="BA143" s="23"/>
      <c r="BB143" s="23"/>
      <c r="BC143" s="118"/>
      <c r="BD143" s="23"/>
      <c r="BE143" s="23"/>
      <c r="BF143" s="118"/>
      <c r="BG143" s="23"/>
      <c r="BH143" s="23"/>
      <c r="BI143" s="118"/>
      <c r="BJ143" s="38"/>
      <c r="BK143" s="23"/>
      <c r="BL143" s="118"/>
      <c r="BM143" s="23"/>
      <c r="BN143" s="27"/>
      <c r="BO143" s="118"/>
      <c r="BP143" s="23"/>
      <c r="BQ143" s="27"/>
      <c r="BR143" s="118"/>
      <c r="BS143" s="23"/>
      <c r="BT143" s="27"/>
      <c r="BU143" s="118"/>
      <c r="BV143" s="23"/>
      <c r="BW143" s="23"/>
      <c r="BX143" s="118"/>
      <c r="BY143" s="23"/>
      <c r="BZ143" s="27"/>
      <c r="CA143" s="118"/>
      <c r="CB143" s="31"/>
      <c r="CC143" s="31"/>
      <c r="CD143" s="118"/>
      <c r="CE143" s="23"/>
      <c r="CF143" s="23"/>
      <c r="CG143" s="118"/>
      <c r="CH143" s="28"/>
      <c r="CI143" s="28"/>
      <c r="CJ143" s="118"/>
      <c r="CK143" s="23"/>
      <c r="CL143" s="27"/>
      <c r="CM143" s="118"/>
      <c r="CN143" s="23"/>
      <c r="CO143" s="27"/>
      <c r="CP143" s="118"/>
      <c r="CQ143" s="28"/>
      <c r="CR143" s="28"/>
      <c r="CS143" s="118"/>
      <c r="CT143" s="28"/>
      <c r="CU143" s="28"/>
      <c r="CV143" s="118"/>
      <c r="CW143" s="23"/>
      <c r="CX143" s="27"/>
      <c r="CY143" s="118"/>
      <c r="CZ143" s="28"/>
      <c r="DA143" s="28"/>
      <c r="DB143" s="118"/>
      <c r="DC143" s="23"/>
      <c r="DD143" s="23"/>
      <c r="DE143" s="118"/>
      <c r="DF143" s="23"/>
      <c r="DG143" s="23"/>
      <c r="DH143" s="118"/>
      <c r="DI143" s="23"/>
      <c r="DJ143" s="27"/>
      <c r="DK143" s="118"/>
      <c r="DL143" s="27"/>
      <c r="DM143" s="27"/>
      <c r="DN143" s="140"/>
      <c r="DO143" s="27"/>
      <c r="DP143" s="27"/>
      <c r="DQ143" s="132"/>
      <c r="DR143" s="23"/>
      <c r="DS143" s="23"/>
      <c r="DT143" s="118"/>
      <c r="DU143" s="23"/>
      <c r="DV143" s="27"/>
      <c r="DW143" s="118"/>
      <c r="DX143" s="23"/>
      <c r="DY143" s="27"/>
      <c r="DZ143" s="118"/>
      <c r="EA143" s="23"/>
      <c r="EB143" s="23"/>
      <c r="EC143" s="115"/>
      <c r="ED143" s="23"/>
      <c r="EE143" s="23"/>
      <c r="EF143" s="118"/>
      <c r="EG143" s="23"/>
      <c r="EH143" s="23"/>
      <c r="EI143" s="118"/>
      <c r="EJ143" s="23"/>
      <c r="EK143" s="27"/>
      <c r="EL143" s="118"/>
      <c r="EM143" s="27"/>
      <c r="EN143" s="27"/>
      <c r="EO143" s="118"/>
      <c r="EP143" s="23"/>
      <c r="EQ143" s="27"/>
      <c r="ER143" s="115"/>
      <c r="ES143" s="28"/>
      <c r="ET143" s="28"/>
      <c r="EU143" s="118"/>
      <c r="EV143" s="27"/>
      <c r="EW143" s="27"/>
      <c r="EX143" s="118"/>
      <c r="EY143" s="23"/>
      <c r="EZ143" s="23"/>
      <c r="FA143" s="118"/>
      <c r="FB143" s="23">
        <v>271689</v>
      </c>
      <c r="FC143" s="27">
        <v>203767</v>
      </c>
      <c r="FD143" s="118"/>
      <c r="FE143" s="23"/>
      <c r="FF143" s="23"/>
      <c r="FG143" s="115"/>
      <c r="FH143" s="23"/>
      <c r="FI143" s="23"/>
      <c r="FJ143" s="118"/>
      <c r="FK143" s="23"/>
      <c r="FL143" s="23"/>
      <c r="FM143" s="115"/>
      <c r="FN143" s="31"/>
      <c r="FO143" s="31"/>
      <c r="FP143" s="118"/>
      <c r="FQ143" s="23"/>
      <c r="FR143" s="23"/>
      <c r="FS143" s="115"/>
      <c r="FT143" s="23"/>
      <c r="FU143" s="23"/>
      <c r="FV143" s="115"/>
      <c r="FW143" s="23"/>
      <c r="FX143" s="23"/>
      <c r="FY143" s="115"/>
      <c r="FZ143" s="27"/>
      <c r="GA143" s="27"/>
      <c r="GB143" s="115"/>
      <c r="GC143" s="31"/>
      <c r="GD143" s="31"/>
      <c r="GE143" s="118"/>
      <c r="GF143" s="35"/>
      <c r="GG143" s="34"/>
      <c r="GH143" s="115"/>
      <c r="GI143" s="23"/>
      <c r="GJ143" s="23"/>
      <c r="GK143" s="115"/>
      <c r="GL143" s="31"/>
      <c r="GM143" s="31"/>
      <c r="GN143" s="118"/>
      <c r="GO143" s="23"/>
      <c r="GP143" s="23"/>
      <c r="GQ143" s="115"/>
      <c r="GR143" s="23"/>
      <c r="GS143" s="27"/>
      <c r="GT143" s="115"/>
      <c r="GU143" s="23"/>
      <c r="GV143" s="23"/>
      <c r="GW143" s="118"/>
      <c r="GX143" s="31"/>
      <c r="GY143" s="31"/>
      <c r="GZ143" s="118"/>
      <c r="HA143" s="23"/>
      <c r="HB143" s="27"/>
      <c r="HC143" s="137"/>
      <c r="HD143" s="33"/>
      <c r="HE143" s="33"/>
      <c r="HF143" s="121"/>
      <c r="HG143" s="32"/>
      <c r="HH143" s="32"/>
      <c r="HI143" s="118"/>
      <c r="HJ143" s="28"/>
      <c r="HK143" s="28"/>
      <c r="HL143" s="118"/>
      <c r="HM143" s="23"/>
      <c r="HN143" s="23"/>
      <c r="HO143" s="118"/>
      <c r="HP143" s="23"/>
      <c r="HQ143" s="23"/>
      <c r="HR143" s="115"/>
      <c r="HS143" s="23"/>
      <c r="HT143" s="23"/>
      <c r="HU143" s="118"/>
      <c r="HV143" s="31"/>
      <c r="HW143" s="31"/>
      <c r="HX143" s="118"/>
      <c r="HY143" s="31"/>
      <c r="HZ143" s="31"/>
      <c r="IA143" s="118"/>
      <c r="IB143" s="23"/>
      <c r="IC143" s="27"/>
      <c r="ID143" s="132"/>
      <c r="IE143" s="23"/>
      <c r="IF143" s="27"/>
      <c r="IG143" s="134"/>
      <c r="IH143" s="23"/>
      <c r="II143" s="23"/>
      <c r="IJ143" s="132"/>
      <c r="IK143" s="30">
        <f t="shared" si="46"/>
        <v>115400</v>
      </c>
      <c r="IL143" s="30">
        <f t="shared" si="47"/>
        <v>77398.47</v>
      </c>
      <c r="IM143" s="23"/>
      <c r="IN143" s="23"/>
      <c r="IO143" s="115"/>
      <c r="IP143" s="23"/>
      <c r="IQ143" s="27"/>
      <c r="IR143" s="115"/>
      <c r="IS143" s="23"/>
      <c r="IT143" s="27"/>
      <c r="IU143" s="115"/>
      <c r="IV143" s="23"/>
      <c r="IW143" s="23"/>
      <c r="IX143" s="115"/>
      <c r="IY143" s="23"/>
      <c r="IZ143" s="23"/>
      <c r="JA143" s="115"/>
      <c r="JB143" s="23"/>
      <c r="JC143" s="23"/>
      <c r="JD143" s="115"/>
      <c r="JE143" s="23"/>
      <c r="JF143" s="23"/>
      <c r="JG143" s="115"/>
      <c r="JH143" s="23"/>
      <c r="JI143" s="27"/>
      <c r="JJ143" s="115"/>
      <c r="JK143" s="23"/>
      <c r="JL143" s="23"/>
      <c r="JM143" s="115"/>
      <c r="JN143" s="23"/>
      <c r="JO143" s="23"/>
      <c r="JP143" s="115"/>
      <c r="JQ143" s="23"/>
      <c r="JR143" s="23"/>
      <c r="JS143" s="115"/>
      <c r="JT143" s="23"/>
      <c r="JU143" s="23"/>
      <c r="JV143" s="115"/>
      <c r="JW143" s="23"/>
      <c r="JX143" s="23"/>
      <c r="JY143" s="115"/>
      <c r="JZ143" s="23"/>
      <c r="KA143" s="27"/>
      <c r="KB143" s="115"/>
      <c r="KC143" s="23">
        <v>115400</v>
      </c>
      <c r="KD143" s="23">
        <v>77398.47</v>
      </c>
      <c r="KE143" s="115"/>
      <c r="KF143" s="23"/>
      <c r="KG143" s="23"/>
      <c r="KH143" s="115"/>
      <c r="KI143" s="29">
        <f t="shared" si="48"/>
        <v>0</v>
      </c>
      <c r="KJ143" s="29">
        <f t="shared" si="49"/>
        <v>0</v>
      </c>
      <c r="KK143" s="27"/>
      <c r="KL143" s="27"/>
      <c r="KM143" s="121"/>
      <c r="KN143" s="27"/>
      <c r="KO143" s="27"/>
      <c r="KP143" s="115"/>
      <c r="KQ143" s="28"/>
      <c r="KR143" s="28"/>
      <c r="KS143" s="118"/>
      <c r="KT143" s="27"/>
      <c r="KU143" s="27"/>
      <c r="KV143" s="121"/>
      <c r="KW143" s="26"/>
      <c r="KX143" s="26"/>
      <c r="KY143" s="121"/>
      <c r="KZ143" s="24"/>
      <c r="LA143" s="24"/>
      <c r="LB143" s="121"/>
      <c r="LC143" s="24"/>
      <c r="LD143" s="24"/>
      <c r="LE143" s="121"/>
      <c r="LF143" s="23"/>
      <c r="LG143" s="27"/>
      <c r="LH143" s="118"/>
      <c r="LI143" s="23"/>
      <c r="LJ143" s="27"/>
      <c r="LK143" s="121"/>
      <c r="LL143" s="25"/>
      <c r="LM143" s="25"/>
      <c r="LN143" s="121"/>
      <c r="LO143" s="27"/>
      <c r="LP143" s="27"/>
      <c r="LQ143" s="121"/>
      <c r="LR143" s="24"/>
      <c r="LS143" s="24"/>
      <c r="LT143" s="121"/>
      <c r="LU143" s="27"/>
      <c r="LV143" s="27"/>
      <c r="LW143" s="121"/>
      <c r="LX143" s="23"/>
      <c r="LY143" s="23"/>
      <c r="LZ143" s="130"/>
      <c r="MA143" s="9"/>
      <c r="MB143" s="9"/>
      <c r="MC143" s="9"/>
      <c r="MD143" s="7"/>
      <c r="ME143" s="7"/>
      <c r="MF143" s="9"/>
      <c r="MG143" s="9"/>
      <c r="MH143" s="9"/>
      <c r="MI143" s="9"/>
      <c r="MJ143" s="9"/>
      <c r="MK143" s="9"/>
      <c r="ML143" s="9"/>
      <c r="MM143" s="9"/>
      <c r="MN143" s="7"/>
      <c r="MO143" s="9"/>
      <c r="MP143" s="9"/>
      <c r="MQ143" s="9"/>
      <c r="MR143" s="7"/>
      <c r="MS143" s="9"/>
      <c r="MT143" s="7"/>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3"/>
      <c r="PY143" s="3"/>
      <c r="PZ143" s="3"/>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row>
    <row r="144" spans="1:743" x14ac:dyDescent="0.25">
      <c r="A144" s="46" t="s">
        <v>9</v>
      </c>
      <c r="B144" s="29">
        <f t="shared" si="40"/>
        <v>4182180.71</v>
      </c>
      <c r="C144" s="29">
        <f t="shared" si="41"/>
        <v>3121874.82</v>
      </c>
      <c r="D144" s="21">
        <f t="shared" si="42"/>
        <v>3866070.71</v>
      </c>
      <c r="E144" s="21">
        <f t="shared" si="43"/>
        <v>2899554.71</v>
      </c>
      <c r="F144" s="23">
        <v>3425800</v>
      </c>
      <c r="G144" s="40">
        <v>2569351</v>
      </c>
      <c r="H144" s="118"/>
      <c r="I144" s="23">
        <v>440270.71</v>
      </c>
      <c r="J144" s="39">
        <v>330203.71000000002</v>
      </c>
      <c r="K144" s="118"/>
      <c r="L144" s="39"/>
      <c r="M144" s="39"/>
      <c r="N144" s="147"/>
      <c r="O144" s="29">
        <f t="shared" si="44"/>
        <v>200710</v>
      </c>
      <c r="P144" s="29">
        <f t="shared" si="45"/>
        <v>150531</v>
      </c>
      <c r="Q144" s="23"/>
      <c r="R144" s="23"/>
      <c r="S144" s="118"/>
      <c r="T144" s="23"/>
      <c r="U144" s="23"/>
      <c r="V144" s="118"/>
      <c r="W144" s="23"/>
      <c r="X144" s="23"/>
      <c r="Y144" s="118"/>
      <c r="Z144" s="23"/>
      <c r="AA144" s="23"/>
      <c r="AB144" s="118"/>
      <c r="AC144" s="28"/>
      <c r="AD144" s="28"/>
      <c r="AE144" s="121"/>
      <c r="AF144" s="23"/>
      <c r="AG144" s="23"/>
      <c r="AH144" s="118"/>
      <c r="AI144" s="23"/>
      <c r="AJ144" s="23"/>
      <c r="AK144" s="118"/>
      <c r="AL144" s="23"/>
      <c r="AM144" s="23"/>
      <c r="AN144" s="118"/>
      <c r="AO144" s="23"/>
      <c r="AP144" s="27"/>
      <c r="AQ144" s="118"/>
      <c r="AR144" s="28"/>
      <c r="AS144" s="28"/>
      <c r="AT144" s="118"/>
      <c r="AU144" s="28"/>
      <c r="AV144" s="28"/>
      <c r="AW144" s="118"/>
      <c r="AX144" s="28"/>
      <c r="AY144" s="28"/>
      <c r="AZ144" s="118"/>
      <c r="BA144" s="23"/>
      <c r="BB144" s="23"/>
      <c r="BC144" s="118"/>
      <c r="BD144" s="23"/>
      <c r="BE144" s="23"/>
      <c r="BF144" s="118"/>
      <c r="BG144" s="23"/>
      <c r="BH144" s="23"/>
      <c r="BI144" s="118"/>
      <c r="BJ144" s="38"/>
      <c r="BK144" s="23"/>
      <c r="BL144" s="118"/>
      <c r="BM144" s="23"/>
      <c r="BN144" s="27"/>
      <c r="BO144" s="118"/>
      <c r="BP144" s="23"/>
      <c r="BQ144" s="27"/>
      <c r="BR144" s="118"/>
      <c r="BS144" s="23"/>
      <c r="BT144" s="27"/>
      <c r="BU144" s="118"/>
      <c r="BV144" s="23"/>
      <c r="BW144" s="23"/>
      <c r="BX144" s="118"/>
      <c r="BY144" s="23"/>
      <c r="BZ144" s="27"/>
      <c r="CA144" s="118"/>
      <c r="CB144" s="31"/>
      <c r="CC144" s="31"/>
      <c r="CD144" s="118"/>
      <c r="CE144" s="23"/>
      <c r="CF144" s="23"/>
      <c r="CG144" s="118"/>
      <c r="CH144" s="28"/>
      <c r="CI144" s="28"/>
      <c r="CJ144" s="118"/>
      <c r="CK144" s="23"/>
      <c r="CL144" s="27"/>
      <c r="CM144" s="118"/>
      <c r="CN144" s="23"/>
      <c r="CO144" s="27"/>
      <c r="CP144" s="118"/>
      <c r="CQ144" s="28"/>
      <c r="CR144" s="28"/>
      <c r="CS144" s="118"/>
      <c r="CT144" s="28"/>
      <c r="CU144" s="28"/>
      <c r="CV144" s="118"/>
      <c r="CW144" s="23"/>
      <c r="CX144" s="27"/>
      <c r="CY144" s="118"/>
      <c r="CZ144" s="28"/>
      <c r="DA144" s="28"/>
      <c r="DB144" s="118"/>
      <c r="DC144" s="23"/>
      <c r="DD144" s="23"/>
      <c r="DE144" s="118"/>
      <c r="DF144" s="23"/>
      <c r="DG144" s="23"/>
      <c r="DH144" s="118"/>
      <c r="DI144" s="23"/>
      <c r="DJ144" s="27"/>
      <c r="DK144" s="118"/>
      <c r="DL144" s="27"/>
      <c r="DM144" s="27"/>
      <c r="DN144" s="140"/>
      <c r="DO144" s="27"/>
      <c r="DP144" s="27"/>
      <c r="DQ144" s="132"/>
      <c r="DR144" s="23"/>
      <c r="DS144" s="23"/>
      <c r="DT144" s="118"/>
      <c r="DU144" s="23"/>
      <c r="DV144" s="27"/>
      <c r="DW144" s="118"/>
      <c r="DX144" s="23"/>
      <c r="DY144" s="27"/>
      <c r="DZ144" s="118"/>
      <c r="EA144" s="23"/>
      <c r="EB144" s="23"/>
      <c r="EC144" s="115"/>
      <c r="ED144" s="23"/>
      <c r="EE144" s="23"/>
      <c r="EF144" s="118"/>
      <c r="EG144" s="23"/>
      <c r="EH144" s="23"/>
      <c r="EI144" s="118"/>
      <c r="EJ144" s="23"/>
      <c r="EK144" s="27"/>
      <c r="EL144" s="118"/>
      <c r="EM144" s="27"/>
      <c r="EN144" s="27"/>
      <c r="EO144" s="118"/>
      <c r="EP144" s="23"/>
      <c r="EQ144" s="27"/>
      <c r="ER144" s="115"/>
      <c r="ES144" s="28"/>
      <c r="ET144" s="28"/>
      <c r="EU144" s="118"/>
      <c r="EV144" s="27"/>
      <c r="EW144" s="27"/>
      <c r="EX144" s="118"/>
      <c r="EY144" s="23"/>
      <c r="EZ144" s="23"/>
      <c r="FA144" s="118"/>
      <c r="FB144" s="23">
        <v>200710</v>
      </c>
      <c r="FC144" s="27">
        <v>150531</v>
      </c>
      <c r="FD144" s="118"/>
      <c r="FE144" s="23"/>
      <c r="FF144" s="23"/>
      <c r="FG144" s="115"/>
      <c r="FH144" s="23"/>
      <c r="FI144" s="23"/>
      <c r="FJ144" s="118"/>
      <c r="FK144" s="23"/>
      <c r="FL144" s="23"/>
      <c r="FM144" s="115"/>
      <c r="FN144" s="31"/>
      <c r="FO144" s="31"/>
      <c r="FP144" s="118"/>
      <c r="FQ144" s="23"/>
      <c r="FR144" s="23"/>
      <c r="FS144" s="115"/>
      <c r="FT144" s="23"/>
      <c r="FU144" s="23"/>
      <c r="FV144" s="115"/>
      <c r="FW144" s="23"/>
      <c r="FX144" s="23"/>
      <c r="FY144" s="115"/>
      <c r="FZ144" s="27"/>
      <c r="GA144" s="27"/>
      <c r="GB144" s="115"/>
      <c r="GC144" s="31"/>
      <c r="GD144" s="31"/>
      <c r="GE144" s="118"/>
      <c r="GF144" s="35"/>
      <c r="GG144" s="34"/>
      <c r="GH144" s="115"/>
      <c r="GI144" s="23"/>
      <c r="GJ144" s="23"/>
      <c r="GK144" s="115"/>
      <c r="GL144" s="31"/>
      <c r="GM144" s="31"/>
      <c r="GN144" s="118"/>
      <c r="GO144" s="23"/>
      <c r="GP144" s="23"/>
      <c r="GQ144" s="115"/>
      <c r="GR144" s="23"/>
      <c r="GS144" s="27"/>
      <c r="GT144" s="115"/>
      <c r="GU144" s="23"/>
      <c r="GV144" s="23"/>
      <c r="GW144" s="118"/>
      <c r="GX144" s="31"/>
      <c r="GY144" s="31"/>
      <c r="GZ144" s="118"/>
      <c r="HA144" s="23"/>
      <c r="HB144" s="27"/>
      <c r="HC144" s="137"/>
      <c r="HD144" s="33"/>
      <c r="HE144" s="33"/>
      <c r="HF144" s="121"/>
      <c r="HG144" s="32"/>
      <c r="HH144" s="32"/>
      <c r="HI144" s="118"/>
      <c r="HJ144" s="28"/>
      <c r="HK144" s="28"/>
      <c r="HL144" s="118"/>
      <c r="HM144" s="23"/>
      <c r="HN144" s="23"/>
      <c r="HO144" s="118"/>
      <c r="HP144" s="23"/>
      <c r="HQ144" s="23"/>
      <c r="HR144" s="115"/>
      <c r="HS144" s="23"/>
      <c r="HT144" s="23"/>
      <c r="HU144" s="118"/>
      <c r="HV144" s="31"/>
      <c r="HW144" s="31"/>
      <c r="HX144" s="118"/>
      <c r="HY144" s="31"/>
      <c r="HZ144" s="31"/>
      <c r="IA144" s="118"/>
      <c r="IB144" s="23"/>
      <c r="IC144" s="27"/>
      <c r="ID144" s="132"/>
      <c r="IE144" s="23"/>
      <c r="IF144" s="27"/>
      <c r="IG144" s="134"/>
      <c r="IH144" s="23"/>
      <c r="II144" s="23"/>
      <c r="IJ144" s="132"/>
      <c r="IK144" s="30">
        <f t="shared" si="46"/>
        <v>115400</v>
      </c>
      <c r="IL144" s="30">
        <f t="shared" si="47"/>
        <v>71789.11</v>
      </c>
      <c r="IM144" s="23"/>
      <c r="IN144" s="23"/>
      <c r="IO144" s="115"/>
      <c r="IP144" s="23"/>
      <c r="IQ144" s="27"/>
      <c r="IR144" s="115"/>
      <c r="IS144" s="23"/>
      <c r="IT144" s="27"/>
      <c r="IU144" s="115"/>
      <c r="IV144" s="23"/>
      <c r="IW144" s="23"/>
      <c r="IX144" s="115"/>
      <c r="IY144" s="23"/>
      <c r="IZ144" s="23"/>
      <c r="JA144" s="115"/>
      <c r="JB144" s="23"/>
      <c r="JC144" s="23"/>
      <c r="JD144" s="115"/>
      <c r="JE144" s="23"/>
      <c r="JF144" s="23"/>
      <c r="JG144" s="115"/>
      <c r="JH144" s="23"/>
      <c r="JI144" s="27"/>
      <c r="JJ144" s="115"/>
      <c r="JK144" s="23"/>
      <c r="JL144" s="23"/>
      <c r="JM144" s="115"/>
      <c r="JN144" s="23"/>
      <c r="JO144" s="23"/>
      <c r="JP144" s="115"/>
      <c r="JQ144" s="23"/>
      <c r="JR144" s="23"/>
      <c r="JS144" s="115"/>
      <c r="JT144" s="23"/>
      <c r="JU144" s="23"/>
      <c r="JV144" s="115"/>
      <c r="JW144" s="23"/>
      <c r="JX144" s="23"/>
      <c r="JY144" s="115"/>
      <c r="JZ144" s="23"/>
      <c r="KA144" s="27"/>
      <c r="KB144" s="115"/>
      <c r="KC144" s="23">
        <v>115400</v>
      </c>
      <c r="KD144" s="23">
        <v>71789.11</v>
      </c>
      <c r="KE144" s="115"/>
      <c r="KF144" s="23"/>
      <c r="KG144" s="23"/>
      <c r="KH144" s="115"/>
      <c r="KI144" s="29">
        <f t="shared" si="48"/>
        <v>0</v>
      </c>
      <c r="KJ144" s="29">
        <f t="shared" si="49"/>
        <v>0</v>
      </c>
      <c r="KK144" s="27"/>
      <c r="KL144" s="27"/>
      <c r="KM144" s="121"/>
      <c r="KN144" s="27"/>
      <c r="KO144" s="27"/>
      <c r="KP144" s="115"/>
      <c r="KQ144" s="28"/>
      <c r="KR144" s="28"/>
      <c r="KS144" s="118"/>
      <c r="KT144" s="27"/>
      <c r="KU144" s="27"/>
      <c r="KV144" s="121"/>
      <c r="KW144" s="26"/>
      <c r="KX144" s="26"/>
      <c r="KY144" s="121"/>
      <c r="KZ144" s="24"/>
      <c r="LA144" s="24"/>
      <c r="LB144" s="121"/>
      <c r="LC144" s="24"/>
      <c r="LD144" s="24"/>
      <c r="LE144" s="121"/>
      <c r="LF144" s="23"/>
      <c r="LG144" s="27"/>
      <c r="LH144" s="118"/>
      <c r="LI144" s="23"/>
      <c r="LJ144" s="27"/>
      <c r="LK144" s="121"/>
      <c r="LL144" s="25"/>
      <c r="LM144" s="25"/>
      <c r="LN144" s="121"/>
      <c r="LO144" s="27"/>
      <c r="LP144" s="27"/>
      <c r="LQ144" s="121"/>
      <c r="LR144" s="24"/>
      <c r="LS144" s="24"/>
      <c r="LT144" s="121"/>
      <c r="LU144" s="27"/>
      <c r="LV144" s="27"/>
      <c r="LW144" s="121"/>
      <c r="LX144" s="23"/>
      <c r="LY144" s="23"/>
      <c r="LZ144" s="130"/>
      <c r="MA144" s="9"/>
      <c r="MB144" s="9"/>
      <c r="MC144" s="9"/>
      <c r="MD144" s="7"/>
      <c r="ME144" s="7"/>
      <c r="MF144" s="9"/>
      <c r="MG144" s="9"/>
      <c r="MH144" s="9"/>
      <c r="MI144" s="9"/>
      <c r="MJ144" s="9"/>
      <c r="MK144" s="9"/>
      <c r="ML144" s="9"/>
      <c r="MM144" s="9"/>
      <c r="MN144" s="7"/>
      <c r="MO144" s="9"/>
      <c r="MP144" s="9"/>
      <c r="MQ144" s="9"/>
      <c r="MR144" s="7"/>
      <c r="MS144" s="9"/>
      <c r="MT144" s="7"/>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3"/>
      <c r="PY144" s="3"/>
      <c r="PZ144" s="3"/>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row>
    <row r="145" spans="1:743" x14ac:dyDescent="0.25">
      <c r="A145" s="46" t="s">
        <v>8</v>
      </c>
      <c r="B145" s="29">
        <f t="shared" si="40"/>
        <v>18474362.960000001</v>
      </c>
      <c r="C145" s="29">
        <f t="shared" si="41"/>
        <v>14395305.670000002</v>
      </c>
      <c r="D145" s="21">
        <f t="shared" si="42"/>
        <v>14757262.960000001</v>
      </c>
      <c r="E145" s="21">
        <f t="shared" si="43"/>
        <v>11067946.960000001</v>
      </c>
      <c r="F145" s="23">
        <v>13958600</v>
      </c>
      <c r="G145" s="40">
        <v>10468949</v>
      </c>
      <c r="H145" s="118"/>
      <c r="I145" s="23">
        <v>798662.96</v>
      </c>
      <c r="J145" s="39">
        <v>598997.96</v>
      </c>
      <c r="K145" s="118"/>
      <c r="L145" s="39"/>
      <c r="M145" s="39"/>
      <c r="N145" s="147"/>
      <c r="O145" s="29">
        <f t="shared" si="44"/>
        <v>3428500</v>
      </c>
      <c r="P145" s="29">
        <f t="shared" si="45"/>
        <v>3188755.73</v>
      </c>
      <c r="Q145" s="23"/>
      <c r="R145" s="23"/>
      <c r="S145" s="118"/>
      <c r="T145" s="23"/>
      <c r="U145" s="23"/>
      <c r="V145" s="118"/>
      <c r="W145" s="23"/>
      <c r="X145" s="23"/>
      <c r="Y145" s="118"/>
      <c r="Z145" s="23"/>
      <c r="AA145" s="23"/>
      <c r="AB145" s="118"/>
      <c r="AC145" s="28"/>
      <c r="AD145" s="28"/>
      <c r="AE145" s="121"/>
      <c r="AF145" s="23"/>
      <c r="AG145" s="23"/>
      <c r="AH145" s="118"/>
      <c r="AI145" s="23"/>
      <c r="AJ145" s="23"/>
      <c r="AK145" s="118"/>
      <c r="AL145" s="23"/>
      <c r="AM145" s="23"/>
      <c r="AN145" s="118"/>
      <c r="AO145" s="23"/>
      <c r="AP145" s="27"/>
      <c r="AQ145" s="118"/>
      <c r="AR145" s="28"/>
      <c r="AS145" s="28"/>
      <c r="AT145" s="118"/>
      <c r="AU145" s="28"/>
      <c r="AV145" s="28"/>
      <c r="AW145" s="118"/>
      <c r="AX145" s="28"/>
      <c r="AY145" s="28"/>
      <c r="AZ145" s="118"/>
      <c r="BA145" s="23"/>
      <c r="BB145" s="23"/>
      <c r="BC145" s="118"/>
      <c r="BD145" s="23"/>
      <c r="BE145" s="23"/>
      <c r="BF145" s="118"/>
      <c r="BG145" s="23"/>
      <c r="BH145" s="23"/>
      <c r="BI145" s="118"/>
      <c r="BJ145" s="38"/>
      <c r="BK145" s="23"/>
      <c r="BL145" s="118"/>
      <c r="BM145" s="23"/>
      <c r="BN145" s="27"/>
      <c r="BO145" s="118"/>
      <c r="BP145" s="23"/>
      <c r="BQ145" s="27"/>
      <c r="BR145" s="118"/>
      <c r="BS145" s="23"/>
      <c r="BT145" s="27"/>
      <c r="BU145" s="118"/>
      <c r="BV145" s="23"/>
      <c r="BW145" s="23"/>
      <c r="BX145" s="118"/>
      <c r="BY145" s="23"/>
      <c r="BZ145" s="27"/>
      <c r="CA145" s="118"/>
      <c r="CB145" s="31"/>
      <c r="CC145" s="31"/>
      <c r="CD145" s="118"/>
      <c r="CE145" s="23"/>
      <c r="CF145" s="23"/>
      <c r="CG145" s="118"/>
      <c r="CH145" s="28"/>
      <c r="CI145" s="28"/>
      <c r="CJ145" s="118"/>
      <c r="CK145" s="23"/>
      <c r="CL145" s="27"/>
      <c r="CM145" s="118"/>
      <c r="CN145" s="23"/>
      <c r="CO145" s="27"/>
      <c r="CP145" s="118"/>
      <c r="CQ145" s="28"/>
      <c r="CR145" s="28"/>
      <c r="CS145" s="118"/>
      <c r="CT145" s="28"/>
      <c r="CU145" s="28"/>
      <c r="CV145" s="118"/>
      <c r="CW145" s="23"/>
      <c r="CX145" s="27"/>
      <c r="CY145" s="118"/>
      <c r="CZ145" s="28"/>
      <c r="DA145" s="28"/>
      <c r="DB145" s="118"/>
      <c r="DC145" s="23">
        <f>900000+900000+822073</f>
        <v>2622073</v>
      </c>
      <c r="DD145" s="23">
        <v>2583935.48</v>
      </c>
      <c r="DE145" s="118"/>
      <c r="DF145" s="23"/>
      <c r="DG145" s="23"/>
      <c r="DH145" s="118"/>
      <c r="DI145" s="23"/>
      <c r="DJ145" s="27"/>
      <c r="DK145" s="118"/>
      <c r="DL145" s="27"/>
      <c r="DM145" s="27"/>
      <c r="DN145" s="140"/>
      <c r="DO145" s="27"/>
      <c r="DP145" s="27"/>
      <c r="DQ145" s="132"/>
      <c r="DR145" s="23"/>
      <c r="DS145" s="23"/>
      <c r="DT145" s="118"/>
      <c r="DU145" s="23"/>
      <c r="DV145" s="27"/>
      <c r="DW145" s="118"/>
      <c r="DX145" s="23"/>
      <c r="DY145" s="27"/>
      <c r="DZ145" s="118"/>
      <c r="EA145" s="23"/>
      <c r="EB145" s="23"/>
      <c r="EC145" s="115"/>
      <c r="ED145" s="23"/>
      <c r="EE145" s="23"/>
      <c r="EF145" s="118"/>
      <c r="EG145" s="23"/>
      <c r="EH145" s="23"/>
      <c r="EI145" s="118"/>
      <c r="EJ145" s="23"/>
      <c r="EK145" s="27"/>
      <c r="EL145" s="118"/>
      <c r="EM145" s="27"/>
      <c r="EN145" s="27"/>
      <c r="EO145" s="118"/>
      <c r="EP145" s="23"/>
      <c r="EQ145" s="27"/>
      <c r="ER145" s="115"/>
      <c r="ES145" s="28"/>
      <c r="ET145" s="28"/>
      <c r="EU145" s="118"/>
      <c r="EV145" s="27"/>
      <c r="EW145" s="27"/>
      <c r="EX145" s="118"/>
      <c r="EY145" s="23"/>
      <c r="EZ145" s="23"/>
      <c r="FA145" s="118"/>
      <c r="FB145" s="23">
        <v>806427</v>
      </c>
      <c r="FC145" s="27">
        <v>604820.25</v>
      </c>
      <c r="FD145" s="118"/>
      <c r="FE145" s="23"/>
      <c r="FF145" s="23"/>
      <c r="FG145" s="115"/>
      <c r="FH145" s="23"/>
      <c r="FI145" s="23"/>
      <c r="FJ145" s="118"/>
      <c r="FK145" s="23"/>
      <c r="FL145" s="23"/>
      <c r="FM145" s="115"/>
      <c r="FN145" s="31"/>
      <c r="FO145" s="31"/>
      <c r="FP145" s="118"/>
      <c r="FQ145" s="23"/>
      <c r="FR145" s="23"/>
      <c r="FS145" s="115"/>
      <c r="FT145" s="23"/>
      <c r="FU145" s="23"/>
      <c r="FV145" s="115"/>
      <c r="FW145" s="23"/>
      <c r="FX145" s="23"/>
      <c r="FY145" s="115"/>
      <c r="FZ145" s="27"/>
      <c r="GA145" s="27"/>
      <c r="GB145" s="115"/>
      <c r="GC145" s="31"/>
      <c r="GD145" s="31"/>
      <c r="GE145" s="118"/>
      <c r="GF145" s="35"/>
      <c r="GG145" s="34"/>
      <c r="GH145" s="115"/>
      <c r="GI145" s="23"/>
      <c r="GJ145" s="23"/>
      <c r="GK145" s="115"/>
      <c r="GL145" s="31"/>
      <c r="GM145" s="31"/>
      <c r="GN145" s="118"/>
      <c r="GO145" s="23"/>
      <c r="GP145" s="23"/>
      <c r="GQ145" s="115"/>
      <c r="GR145" s="23"/>
      <c r="GS145" s="27"/>
      <c r="GT145" s="115"/>
      <c r="GU145" s="23"/>
      <c r="GV145" s="23"/>
      <c r="GW145" s="118"/>
      <c r="GX145" s="31"/>
      <c r="GY145" s="31"/>
      <c r="GZ145" s="118"/>
      <c r="HA145" s="23"/>
      <c r="HB145" s="27"/>
      <c r="HC145" s="137"/>
      <c r="HD145" s="33"/>
      <c r="HE145" s="33"/>
      <c r="HF145" s="121"/>
      <c r="HG145" s="32"/>
      <c r="HH145" s="32"/>
      <c r="HI145" s="118"/>
      <c r="HJ145" s="28"/>
      <c r="HK145" s="28"/>
      <c r="HL145" s="118"/>
      <c r="HM145" s="23"/>
      <c r="HN145" s="23"/>
      <c r="HO145" s="118"/>
      <c r="HP145" s="23"/>
      <c r="HQ145" s="23"/>
      <c r="HR145" s="115"/>
      <c r="HS145" s="23"/>
      <c r="HT145" s="23"/>
      <c r="HU145" s="118"/>
      <c r="HV145" s="31"/>
      <c r="HW145" s="31"/>
      <c r="HX145" s="118"/>
      <c r="HY145" s="31"/>
      <c r="HZ145" s="31"/>
      <c r="IA145" s="118"/>
      <c r="IB145" s="23"/>
      <c r="IC145" s="27"/>
      <c r="ID145" s="132"/>
      <c r="IE145" s="23"/>
      <c r="IF145" s="27"/>
      <c r="IG145" s="134"/>
      <c r="IH145" s="23"/>
      <c r="II145" s="23"/>
      <c r="IJ145" s="132"/>
      <c r="IK145" s="30">
        <f t="shared" si="46"/>
        <v>288600</v>
      </c>
      <c r="IL145" s="30">
        <f t="shared" si="47"/>
        <v>138602.98000000001</v>
      </c>
      <c r="IM145" s="23"/>
      <c r="IN145" s="23"/>
      <c r="IO145" s="115"/>
      <c r="IP145" s="23"/>
      <c r="IQ145" s="27"/>
      <c r="IR145" s="115"/>
      <c r="IS145" s="23"/>
      <c r="IT145" s="27"/>
      <c r="IU145" s="115"/>
      <c r="IV145" s="23"/>
      <c r="IW145" s="23"/>
      <c r="IX145" s="115"/>
      <c r="IY145" s="23"/>
      <c r="IZ145" s="23"/>
      <c r="JA145" s="115"/>
      <c r="JB145" s="23"/>
      <c r="JC145" s="23"/>
      <c r="JD145" s="115"/>
      <c r="JE145" s="23"/>
      <c r="JF145" s="23"/>
      <c r="JG145" s="115"/>
      <c r="JH145" s="23"/>
      <c r="JI145" s="27"/>
      <c r="JJ145" s="115"/>
      <c r="JK145" s="23"/>
      <c r="JL145" s="23"/>
      <c r="JM145" s="115"/>
      <c r="JN145" s="23"/>
      <c r="JO145" s="23"/>
      <c r="JP145" s="115"/>
      <c r="JQ145" s="23"/>
      <c r="JR145" s="23"/>
      <c r="JS145" s="115"/>
      <c r="JT145" s="23"/>
      <c r="JU145" s="23"/>
      <c r="JV145" s="115"/>
      <c r="JW145" s="23"/>
      <c r="JX145" s="23"/>
      <c r="JY145" s="115"/>
      <c r="JZ145" s="23"/>
      <c r="KA145" s="27"/>
      <c r="KB145" s="115"/>
      <c r="KC145" s="23">
        <v>288600</v>
      </c>
      <c r="KD145" s="23">
        <v>138602.98000000001</v>
      </c>
      <c r="KE145" s="115"/>
      <c r="KF145" s="23"/>
      <c r="KG145" s="23"/>
      <c r="KH145" s="115"/>
      <c r="KI145" s="29">
        <f t="shared" si="48"/>
        <v>0</v>
      </c>
      <c r="KJ145" s="29">
        <f t="shared" si="49"/>
        <v>0</v>
      </c>
      <c r="KK145" s="27"/>
      <c r="KL145" s="27"/>
      <c r="KM145" s="121"/>
      <c r="KN145" s="27"/>
      <c r="KO145" s="27"/>
      <c r="KP145" s="115"/>
      <c r="KQ145" s="28"/>
      <c r="KR145" s="28"/>
      <c r="KS145" s="118"/>
      <c r="KT145" s="27"/>
      <c r="KU145" s="27"/>
      <c r="KV145" s="121"/>
      <c r="KW145" s="26"/>
      <c r="KX145" s="26"/>
      <c r="KY145" s="121"/>
      <c r="KZ145" s="24"/>
      <c r="LA145" s="24"/>
      <c r="LB145" s="121"/>
      <c r="LC145" s="24"/>
      <c r="LD145" s="24"/>
      <c r="LE145" s="121"/>
      <c r="LF145" s="23"/>
      <c r="LG145" s="27"/>
      <c r="LH145" s="118"/>
      <c r="LI145" s="23"/>
      <c r="LJ145" s="27"/>
      <c r="LK145" s="121"/>
      <c r="LL145" s="25"/>
      <c r="LM145" s="25"/>
      <c r="LN145" s="121"/>
      <c r="LO145" s="27"/>
      <c r="LP145" s="27"/>
      <c r="LQ145" s="121"/>
      <c r="LR145" s="24"/>
      <c r="LS145" s="24"/>
      <c r="LT145" s="121"/>
      <c r="LU145" s="27"/>
      <c r="LV145" s="27"/>
      <c r="LW145" s="121"/>
      <c r="LX145" s="23"/>
      <c r="LY145" s="23"/>
      <c r="LZ145" s="130"/>
      <c r="MA145" s="9"/>
      <c r="MB145" s="9"/>
      <c r="MC145" s="9"/>
      <c r="MD145" s="7"/>
      <c r="ME145" s="7"/>
      <c r="MF145" s="9"/>
      <c r="MG145" s="9"/>
      <c r="MH145" s="9"/>
      <c r="MI145" s="9"/>
      <c r="MJ145" s="9"/>
      <c r="MK145" s="9"/>
      <c r="ML145" s="9"/>
      <c r="MM145" s="9"/>
      <c r="MN145" s="7"/>
      <c r="MO145" s="9"/>
      <c r="MP145" s="9"/>
      <c r="MQ145" s="9"/>
      <c r="MR145" s="7"/>
      <c r="MS145" s="9"/>
      <c r="MT145" s="7"/>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3"/>
      <c r="PY145" s="3"/>
      <c r="PZ145" s="3"/>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row>
    <row r="146" spans="1:743" x14ac:dyDescent="0.25">
      <c r="A146" s="46" t="s">
        <v>7</v>
      </c>
      <c r="B146" s="29">
        <f t="shared" si="40"/>
        <v>9301039.6499999985</v>
      </c>
      <c r="C146" s="29">
        <f t="shared" si="41"/>
        <v>7293674.8399999999</v>
      </c>
      <c r="D146" s="21">
        <f t="shared" si="42"/>
        <v>6069726.4399999995</v>
      </c>
      <c r="E146" s="21">
        <f t="shared" si="43"/>
        <v>4552296.4399999995</v>
      </c>
      <c r="F146" s="23">
        <v>5063800</v>
      </c>
      <c r="G146" s="40">
        <v>3797851</v>
      </c>
      <c r="H146" s="118"/>
      <c r="I146" s="23">
        <v>1005926.44</v>
      </c>
      <c r="J146" s="39">
        <v>754445.44</v>
      </c>
      <c r="K146" s="118"/>
      <c r="L146" s="39"/>
      <c r="M146" s="39"/>
      <c r="N146" s="147"/>
      <c r="O146" s="29">
        <f t="shared" si="44"/>
        <v>3115913.21</v>
      </c>
      <c r="P146" s="29">
        <f t="shared" si="45"/>
        <v>2674899.21</v>
      </c>
      <c r="Q146" s="23"/>
      <c r="R146" s="23"/>
      <c r="S146" s="118"/>
      <c r="T146" s="23"/>
      <c r="U146" s="23"/>
      <c r="V146" s="118"/>
      <c r="W146" s="23"/>
      <c r="X146" s="23"/>
      <c r="Y146" s="118"/>
      <c r="Z146" s="23"/>
      <c r="AA146" s="23"/>
      <c r="AB146" s="118"/>
      <c r="AC146" s="28"/>
      <c r="AD146" s="28"/>
      <c r="AE146" s="121"/>
      <c r="AF146" s="23"/>
      <c r="AG146" s="23"/>
      <c r="AH146" s="118"/>
      <c r="AI146" s="23"/>
      <c r="AJ146" s="23"/>
      <c r="AK146" s="118"/>
      <c r="AL146" s="23"/>
      <c r="AM146" s="23"/>
      <c r="AN146" s="118"/>
      <c r="AO146" s="23"/>
      <c r="AP146" s="27"/>
      <c r="AQ146" s="118"/>
      <c r="AR146" s="28"/>
      <c r="AS146" s="28"/>
      <c r="AT146" s="118"/>
      <c r="AU146" s="28"/>
      <c r="AV146" s="28"/>
      <c r="AW146" s="118"/>
      <c r="AX146" s="28"/>
      <c r="AY146" s="28"/>
      <c r="AZ146" s="118"/>
      <c r="BA146" s="23"/>
      <c r="BB146" s="23"/>
      <c r="BC146" s="118"/>
      <c r="BD146" s="23"/>
      <c r="BE146" s="23"/>
      <c r="BF146" s="118"/>
      <c r="BG146" s="23"/>
      <c r="BH146" s="23"/>
      <c r="BI146" s="118"/>
      <c r="BJ146" s="38"/>
      <c r="BK146" s="23"/>
      <c r="BL146" s="118"/>
      <c r="BM146" s="23"/>
      <c r="BN146" s="27"/>
      <c r="BO146" s="118"/>
      <c r="BP146" s="23"/>
      <c r="BQ146" s="27"/>
      <c r="BR146" s="118"/>
      <c r="BS146" s="23"/>
      <c r="BT146" s="27"/>
      <c r="BU146" s="118"/>
      <c r="BV146" s="23"/>
      <c r="BW146" s="23"/>
      <c r="BX146" s="118"/>
      <c r="BY146" s="23"/>
      <c r="BZ146" s="27"/>
      <c r="CA146" s="118"/>
      <c r="CB146" s="31"/>
      <c r="CC146" s="31"/>
      <c r="CD146" s="118"/>
      <c r="CE146" s="23"/>
      <c r="CF146" s="23"/>
      <c r="CG146" s="118"/>
      <c r="CH146" s="28"/>
      <c r="CI146" s="28"/>
      <c r="CJ146" s="118"/>
      <c r="CK146" s="23"/>
      <c r="CL146" s="27"/>
      <c r="CM146" s="118"/>
      <c r="CN146" s="23"/>
      <c r="CO146" s="27"/>
      <c r="CP146" s="118"/>
      <c r="CQ146" s="28"/>
      <c r="CR146" s="28"/>
      <c r="CS146" s="118"/>
      <c r="CT146" s="28"/>
      <c r="CU146" s="28"/>
      <c r="CV146" s="118"/>
      <c r="CW146" s="23"/>
      <c r="CX146" s="27"/>
      <c r="CY146" s="118"/>
      <c r="CZ146" s="28"/>
      <c r="DA146" s="28"/>
      <c r="DB146" s="118"/>
      <c r="DC146" s="23">
        <f>678172.71+673681.5</f>
        <v>1351854.21</v>
      </c>
      <c r="DD146" s="23">
        <v>1351854.21</v>
      </c>
      <c r="DE146" s="118"/>
      <c r="DF146" s="23"/>
      <c r="DG146" s="23"/>
      <c r="DH146" s="118"/>
      <c r="DI146" s="23"/>
      <c r="DJ146" s="27"/>
      <c r="DK146" s="118"/>
      <c r="DL146" s="27"/>
      <c r="DM146" s="27"/>
      <c r="DN146" s="140"/>
      <c r="DO146" s="27"/>
      <c r="DP146" s="27"/>
      <c r="DQ146" s="132"/>
      <c r="DR146" s="23"/>
      <c r="DS146" s="23"/>
      <c r="DT146" s="118"/>
      <c r="DU146" s="23"/>
      <c r="DV146" s="27"/>
      <c r="DW146" s="118"/>
      <c r="DX146" s="23"/>
      <c r="DY146" s="27"/>
      <c r="DZ146" s="118"/>
      <c r="EA146" s="23"/>
      <c r="EB146" s="23"/>
      <c r="EC146" s="115"/>
      <c r="ED146" s="23"/>
      <c r="EE146" s="23"/>
      <c r="EF146" s="118"/>
      <c r="EG146" s="23"/>
      <c r="EH146" s="23"/>
      <c r="EI146" s="118"/>
      <c r="EJ146" s="23"/>
      <c r="EK146" s="27"/>
      <c r="EL146" s="118"/>
      <c r="EM146" s="27"/>
      <c r="EN146" s="27"/>
      <c r="EO146" s="118"/>
      <c r="EP146" s="23"/>
      <c r="EQ146" s="27"/>
      <c r="ER146" s="115"/>
      <c r="ES146" s="28"/>
      <c r="ET146" s="28"/>
      <c r="EU146" s="118"/>
      <c r="EV146" s="27"/>
      <c r="EW146" s="27"/>
      <c r="EX146" s="118"/>
      <c r="EY146" s="23"/>
      <c r="EZ146" s="23"/>
      <c r="FA146" s="118"/>
      <c r="FB146" s="23">
        <v>1764059</v>
      </c>
      <c r="FC146" s="27">
        <v>1323045</v>
      </c>
      <c r="FD146" s="118"/>
      <c r="FE146" s="23"/>
      <c r="FF146" s="23"/>
      <c r="FG146" s="115"/>
      <c r="FH146" s="23"/>
      <c r="FI146" s="23"/>
      <c r="FJ146" s="118"/>
      <c r="FK146" s="23"/>
      <c r="FL146" s="23"/>
      <c r="FM146" s="115"/>
      <c r="FN146" s="31"/>
      <c r="FO146" s="31"/>
      <c r="FP146" s="118"/>
      <c r="FQ146" s="23"/>
      <c r="FR146" s="23"/>
      <c r="FS146" s="115"/>
      <c r="FT146" s="23"/>
      <c r="FU146" s="23"/>
      <c r="FV146" s="115"/>
      <c r="FW146" s="23"/>
      <c r="FX146" s="23"/>
      <c r="FY146" s="115"/>
      <c r="FZ146" s="27"/>
      <c r="GA146" s="27"/>
      <c r="GB146" s="115"/>
      <c r="GC146" s="31"/>
      <c r="GD146" s="31"/>
      <c r="GE146" s="118"/>
      <c r="GF146" s="35"/>
      <c r="GG146" s="34"/>
      <c r="GH146" s="115"/>
      <c r="GI146" s="23"/>
      <c r="GJ146" s="23"/>
      <c r="GK146" s="115"/>
      <c r="GL146" s="31"/>
      <c r="GM146" s="31"/>
      <c r="GN146" s="118"/>
      <c r="GO146" s="23"/>
      <c r="GP146" s="23"/>
      <c r="GQ146" s="115"/>
      <c r="GR146" s="23"/>
      <c r="GS146" s="27"/>
      <c r="GT146" s="115"/>
      <c r="GU146" s="23"/>
      <c r="GV146" s="23"/>
      <c r="GW146" s="118"/>
      <c r="GX146" s="31"/>
      <c r="GY146" s="31"/>
      <c r="GZ146" s="118"/>
      <c r="HA146" s="23"/>
      <c r="HB146" s="27"/>
      <c r="HC146" s="137"/>
      <c r="HD146" s="33"/>
      <c r="HE146" s="33"/>
      <c r="HF146" s="121"/>
      <c r="HG146" s="32"/>
      <c r="HH146" s="32"/>
      <c r="HI146" s="118"/>
      <c r="HJ146" s="28"/>
      <c r="HK146" s="28"/>
      <c r="HL146" s="118"/>
      <c r="HM146" s="23"/>
      <c r="HN146" s="23"/>
      <c r="HO146" s="118"/>
      <c r="HP146" s="23"/>
      <c r="HQ146" s="23"/>
      <c r="HR146" s="115"/>
      <c r="HS146" s="23"/>
      <c r="HT146" s="23"/>
      <c r="HU146" s="118"/>
      <c r="HV146" s="31"/>
      <c r="HW146" s="31"/>
      <c r="HX146" s="118"/>
      <c r="HY146" s="31"/>
      <c r="HZ146" s="31"/>
      <c r="IA146" s="118"/>
      <c r="IB146" s="23"/>
      <c r="IC146" s="27"/>
      <c r="ID146" s="132"/>
      <c r="IE146" s="23"/>
      <c r="IF146" s="27"/>
      <c r="IG146" s="134"/>
      <c r="IH146" s="23"/>
      <c r="II146" s="23"/>
      <c r="IJ146" s="132"/>
      <c r="IK146" s="30">
        <f t="shared" si="46"/>
        <v>115400</v>
      </c>
      <c r="IL146" s="30">
        <f t="shared" si="47"/>
        <v>66479.19</v>
      </c>
      <c r="IM146" s="23"/>
      <c r="IN146" s="23"/>
      <c r="IO146" s="115"/>
      <c r="IP146" s="23"/>
      <c r="IQ146" s="27"/>
      <c r="IR146" s="115"/>
      <c r="IS146" s="23"/>
      <c r="IT146" s="27"/>
      <c r="IU146" s="115"/>
      <c r="IV146" s="23"/>
      <c r="IW146" s="23"/>
      <c r="IX146" s="115"/>
      <c r="IY146" s="23"/>
      <c r="IZ146" s="23"/>
      <c r="JA146" s="115"/>
      <c r="JB146" s="23"/>
      <c r="JC146" s="23"/>
      <c r="JD146" s="115"/>
      <c r="JE146" s="23"/>
      <c r="JF146" s="23"/>
      <c r="JG146" s="115"/>
      <c r="JH146" s="23"/>
      <c r="JI146" s="27"/>
      <c r="JJ146" s="115"/>
      <c r="JK146" s="23"/>
      <c r="JL146" s="23"/>
      <c r="JM146" s="115"/>
      <c r="JN146" s="23"/>
      <c r="JO146" s="23"/>
      <c r="JP146" s="115"/>
      <c r="JQ146" s="23"/>
      <c r="JR146" s="23"/>
      <c r="JS146" s="115"/>
      <c r="JT146" s="23"/>
      <c r="JU146" s="23"/>
      <c r="JV146" s="115"/>
      <c r="JW146" s="23"/>
      <c r="JX146" s="23"/>
      <c r="JY146" s="115"/>
      <c r="JZ146" s="23"/>
      <c r="KA146" s="27"/>
      <c r="KB146" s="115"/>
      <c r="KC146" s="23">
        <v>115400</v>
      </c>
      <c r="KD146" s="23">
        <v>66479.19</v>
      </c>
      <c r="KE146" s="115"/>
      <c r="KF146" s="23"/>
      <c r="KG146" s="23"/>
      <c r="KH146" s="115"/>
      <c r="KI146" s="29">
        <f t="shared" si="48"/>
        <v>0</v>
      </c>
      <c r="KJ146" s="29">
        <f t="shared" si="49"/>
        <v>0</v>
      </c>
      <c r="KK146" s="27"/>
      <c r="KL146" s="27"/>
      <c r="KM146" s="121"/>
      <c r="KN146" s="27"/>
      <c r="KO146" s="27"/>
      <c r="KP146" s="115"/>
      <c r="KQ146" s="28"/>
      <c r="KR146" s="28"/>
      <c r="KS146" s="118"/>
      <c r="KT146" s="27"/>
      <c r="KU146" s="27"/>
      <c r="KV146" s="121"/>
      <c r="KW146" s="26"/>
      <c r="KX146" s="26"/>
      <c r="KY146" s="121"/>
      <c r="KZ146" s="24"/>
      <c r="LA146" s="24"/>
      <c r="LB146" s="121"/>
      <c r="LC146" s="24"/>
      <c r="LD146" s="24"/>
      <c r="LE146" s="121"/>
      <c r="LF146" s="23"/>
      <c r="LG146" s="27"/>
      <c r="LH146" s="118"/>
      <c r="LI146" s="23"/>
      <c r="LJ146" s="27"/>
      <c r="LK146" s="121"/>
      <c r="LL146" s="25"/>
      <c r="LM146" s="25"/>
      <c r="LN146" s="121"/>
      <c r="LO146" s="27"/>
      <c r="LP146" s="27"/>
      <c r="LQ146" s="121"/>
      <c r="LR146" s="24"/>
      <c r="LS146" s="24"/>
      <c r="LT146" s="121"/>
      <c r="LU146" s="27"/>
      <c r="LV146" s="27"/>
      <c r="LW146" s="121"/>
      <c r="LX146" s="23"/>
      <c r="LY146" s="23"/>
      <c r="LZ146" s="130"/>
      <c r="MA146" s="9"/>
      <c r="MB146" s="9"/>
      <c r="MC146" s="9"/>
      <c r="MD146" s="7"/>
      <c r="ME146" s="7"/>
      <c r="MF146" s="9"/>
      <c r="MG146" s="9"/>
      <c r="MH146" s="9"/>
      <c r="MI146" s="9"/>
      <c r="MJ146" s="9"/>
      <c r="MK146" s="9"/>
      <c r="ML146" s="9"/>
      <c r="MM146" s="9"/>
      <c r="MN146" s="7"/>
      <c r="MO146" s="9"/>
      <c r="MP146" s="9"/>
      <c r="MQ146" s="9"/>
      <c r="MR146" s="7"/>
      <c r="MS146" s="9"/>
      <c r="MT146" s="7"/>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3"/>
      <c r="PY146" s="3"/>
      <c r="PZ146" s="3"/>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row>
    <row r="147" spans="1:743" x14ac:dyDescent="0.25">
      <c r="A147" s="46" t="s">
        <v>6</v>
      </c>
      <c r="B147" s="29">
        <f t="shared" si="40"/>
        <v>5798852.4699999997</v>
      </c>
      <c r="C147" s="29">
        <f t="shared" si="41"/>
        <v>4565940.47</v>
      </c>
      <c r="D147" s="21">
        <f t="shared" si="42"/>
        <v>4788648.97</v>
      </c>
      <c r="E147" s="21">
        <f t="shared" si="43"/>
        <v>3591486.9699999997</v>
      </c>
      <c r="F147" s="23">
        <v>4090500</v>
      </c>
      <c r="G147" s="40">
        <v>3067875</v>
      </c>
      <c r="H147" s="118"/>
      <c r="I147" s="23">
        <v>698148.97</v>
      </c>
      <c r="J147" s="39">
        <v>523611.97</v>
      </c>
      <c r="K147" s="118"/>
      <c r="L147" s="39"/>
      <c r="M147" s="39"/>
      <c r="N147" s="147"/>
      <c r="O147" s="29">
        <f t="shared" si="44"/>
        <v>894803.5</v>
      </c>
      <c r="P147" s="29">
        <f t="shared" si="45"/>
        <v>894803.5</v>
      </c>
      <c r="Q147" s="23"/>
      <c r="R147" s="23"/>
      <c r="S147" s="118"/>
      <c r="T147" s="23"/>
      <c r="U147" s="23"/>
      <c r="V147" s="118"/>
      <c r="W147" s="23"/>
      <c r="X147" s="23"/>
      <c r="Y147" s="118"/>
      <c r="Z147" s="23"/>
      <c r="AA147" s="23"/>
      <c r="AB147" s="118"/>
      <c r="AC147" s="28"/>
      <c r="AD147" s="28"/>
      <c r="AE147" s="121"/>
      <c r="AF147" s="23"/>
      <c r="AG147" s="23"/>
      <c r="AH147" s="118"/>
      <c r="AI147" s="23"/>
      <c r="AJ147" s="23"/>
      <c r="AK147" s="118"/>
      <c r="AL147" s="23"/>
      <c r="AM147" s="23"/>
      <c r="AN147" s="118"/>
      <c r="AO147" s="23"/>
      <c r="AP147" s="27"/>
      <c r="AQ147" s="118"/>
      <c r="AR147" s="28"/>
      <c r="AS147" s="28"/>
      <c r="AT147" s="118"/>
      <c r="AU147" s="28"/>
      <c r="AV147" s="28"/>
      <c r="AW147" s="118"/>
      <c r="AX147" s="28"/>
      <c r="AY147" s="28"/>
      <c r="AZ147" s="118"/>
      <c r="BA147" s="23"/>
      <c r="BB147" s="23"/>
      <c r="BC147" s="118"/>
      <c r="BD147" s="23"/>
      <c r="BE147" s="23"/>
      <c r="BF147" s="118"/>
      <c r="BG147" s="23"/>
      <c r="BH147" s="23"/>
      <c r="BI147" s="118"/>
      <c r="BJ147" s="38"/>
      <c r="BK147" s="23"/>
      <c r="BL147" s="118"/>
      <c r="BM147" s="23"/>
      <c r="BN147" s="27"/>
      <c r="BO147" s="118"/>
      <c r="BP147" s="23"/>
      <c r="BQ147" s="27"/>
      <c r="BR147" s="118"/>
      <c r="BS147" s="23"/>
      <c r="BT147" s="27"/>
      <c r="BU147" s="118"/>
      <c r="BV147" s="23"/>
      <c r="BW147" s="23"/>
      <c r="BX147" s="118"/>
      <c r="BY147" s="23"/>
      <c r="BZ147" s="27"/>
      <c r="CA147" s="118"/>
      <c r="CB147" s="31"/>
      <c r="CC147" s="31"/>
      <c r="CD147" s="118"/>
      <c r="CE147" s="23"/>
      <c r="CF147" s="23"/>
      <c r="CG147" s="118"/>
      <c r="CH147" s="28"/>
      <c r="CI147" s="28"/>
      <c r="CJ147" s="118"/>
      <c r="CK147" s="23"/>
      <c r="CL147" s="27"/>
      <c r="CM147" s="118"/>
      <c r="CN147" s="23"/>
      <c r="CO147" s="27"/>
      <c r="CP147" s="118"/>
      <c r="CQ147" s="28"/>
      <c r="CR147" s="28"/>
      <c r="CS147" s="118"/>
      <c r="CT147" s="28"/>
      <c r="CU147" s="28"/>
      <c r="CV147" s="118"/>
      <c r="CW147" s="23"/>
      <c r="CX147" s="27"/>
      <c r="CY147" s="118"/>
      <c r="CZ147" s="28"/>
      <c r="DA147" s="28"/>
      <c r="DB147" s="118"/>
      <c r="DC147" s="23">
        <v>894803.5</v>
      </c>
      <c r="DD147" s="23">
        <v>894803.5</v>
      </c>
      <c r="DE147" s="118"/>
      <c r="DF147" s="23"/>
      <c r="DG147" s="23"/>
      <c r="DH147" s="118"/>
      <c r="DI147" s="23"/>
      <c r="DJ147" s="27"/>
      <c r="DK147" s="118"/>
      <c r="DL147" s="27"/>
      <c r="DM147" s="27"/>
      <c r="DN147" s="140"/>
      <c r="DO147" s="27"/>
      <c r="DP147" s="27"/>
      <c r="DQ147" s="132"/>
      <c r="DR147" s="23"/>
      <c r="DS147" s="23"/>
      <c r="DT147" s="118"/>
      <c r="DU147" s="23"/>
      <c r="DV147" s="27"/>
      <c r="DW147" s="118"/>
      <c r="DX147" s="23"/>
      <c r="DY147" s="27"/>
      <c r="DZ147" s="118"/>
      <c r="EA147" s="23"/>
      <c r="EB147" s="23"/>
      <c r="EC147" s="115"/>
      <c r="ED147" s="23"/>
      <c r="EE147" s="23"/>
      <c r="EF147" s="118"/>
      <c r="EG147" s="23"/>
      <c r="EH147" s="23"/>
      <c r="EI147" s="118"/>
      <c r="EJ147" s="23"/>
      <c r="EK147" s="27"/>
      <c r="EL147" s="118"/>
      <c r="EM147" s="27"/>
      <c r="EN147" s="27"/>
      <c r="EO147" s="118"/>
      <c r="EP147" s="23"/>
      <c r="EQ147" s="27"/>
      <c r="ER147" s="115"/>
      <c r="ES147" s="28"/>
      <c r="ET147" s="28"/>
      <c r="EU147" s="118"/>
      <c r="EV147" s="27"/>
      <c r="EW147" s="27"/>
      <c r="EX147" s="118"/>
      <c r="EY147" s="23"/>
      <c r="EZ147" s="23"/>
      <c r="FA147" s="118"/>
      <c r="FB147" s="23"/>
      <c r="FC147" s="27"/>
      <c r="FD147" s="118"/>
      <c r="FE147" s="23"/>
      <c r="FF147" s="23"/>
      <c r="FG147" s="115"/>
      <c r="FH147" s="23"/>
      <c r="FI147" s="23"/>
      <c r="FJ147" s="118"/>
      <c r="FK147" s="23"/>
      <c r="FL147" s="23"/>
      <c r="FM147" s="115"/>
      <c r="FN147" s="31"/>
      <c r="FO147" s="31"/>
      <c r="FP147" s="118"/>
      <c r="FQ147" s="23"/>
      <c r="FR147" s="23"/>
      <c r="FS147" s="115"/>
      <c r="FT147" s="23"/>
      <c r="FU147" s="23"/>
      <c r="FV147" s="115"/>
      <c r="FW147" s="23"/>
      <c r="FX147" s="23"/>
      <c r="FY147" s="115"/>
      <c r="FZ147" s="27"/>
      <c r="GA147" s="27"/>
      <c r="GB147" s="115"/>
      <c r="GC147" s="31"/>
      <c r="GD147" s="31"/>
      <c r="GE147" s="118"/>
      <c r="GF147" s="35"/>
      <c r="GG147" s="34"/>
      <c r="GH147" s="115"/>
      <c r="GI147" s="23"/>
      <c r="GJ147" s="23"/>
      <c r="GK147" s="115"/>
      <c r="GL147" s="31"/>
      <c r="GM147" s="31"/>
      <c r="GN147" s="118"/>
      <c r="GO147" s="23"/>
      <c r="GP147" s="23"/>
      <c r="GQ147" s="115"/>
      <c r="GR147" s="23"/>
      <c r="GS147" s="27"/>
      <c r="GT147" s="115"/>
      <c r="GU147" s="23"/>
      <c r="GV147" s="23"/>
      <c r="GW147" s="118"/>
      <c r="GX147" s="31"/>
      <c r="GY147" s="31"/>
      <c r="GZ147" s="118"/>
      <c r="HA147" s="23"/>
      <c r="HB147" s="27"/>
      <c r="HC147" s="137"/>
      <c r="HD147" s="33"/>
      <c r="HE147" s="33"/>
      <c r="HF147" s="121"/>
      <c r="HG147" s="32"/>
      <c r="HH147" s="32"/>
      <c r="HI147" s="118"/>
      <c r="HJ147" s="28"/>
      <c r="HK147" s="28"/>
      <c r="HL147" s="118"/>
      <c r="HM147" s="23"/>
      <c r="HN147" s="23"/>
      <c r="HO147" s="118"/>
      <c r="HP147" s="23"/>
      <c r="HQ147" s="23"/>
      <c r="HR147" s="115"/>
      <c r="HS147" s="23"/>
      <c r="HT147" s="23"/>
      <c r="HU147" s="118"/>
      <c r="HV147" s="31"/>
      <c r="HW147" s="31"/>
      <c r="HX147" s="118"/>
      <c r="HY147" s="31"/>
      <c r="HZ147" s="31"/>
      <c r="IA147" s="118"/>
      <c r="IB147" s="23"/>
      <c r="IC147" s="27"/>
      <c r="ID147" s="132"/>
      <c r="IE147" s="23"/>
      <c r="IF147" s="27"/>
      <c r="IG147" s="134"/>
      <c r="IH147" s="23"/>
      <c r="II147" s="23"/>
      <c r="IJ147" s="132"/>
      <c r="IK147" s="30">
        <f t="shared" si="46"/>
        <v>115400</v>
      </c>
      <c r="IL147" s="30">
        <f t="shared" si="47"/>
        <v>79650</v>
      </c>
      <c r="IM147" s="23"/>
      <c r="IN147" s="23"/>
      <c r="IO147" s="115"/>
      <c r="IP147" s="23"/>
      <c r="IQ147" s="27"/>
      <c r="IR147" s="115"/>
      <c r="IS147" s="23"/>
      <c r="IT147" s="27"/>
      <c r="IU147" s="115"/>
      <c r="IV147" s="23"/>
      <c r="IW147" s="23"/>
      <c r="IX147" s="115"/>
      <c r="IY147" s="23"/>
      <c r="IZ147" s="23"/>
      <c r="JA147" s="115"/>
      <c r="JB147" s="23"/>
      <c r="JC147" s="23"/>
      <c r="JD147" s="115"/>
      <c r="JE147" s="23"/>
      <c r="JF147" s="23"/>
      <c r="JG147" s="115"/>
      <c r="JH147" s="23"/>
      <c r="JI147" s="27"/>
      <c r="JJ147" s="115"/>
      <c r="JK147" s="23"/>
      <c r="JL147" s="23"/>
      <c r="JM147" s="115"/>
      <c r="JN147" s="23"/>
      <c r="JO147" s="23"/>
      <c r="JP147" s="115"/>
      <c r="JQ147" s="23"/>
      <c r="JR147" s="23"/>
      <c r="JS147" s="115"/>
      <c r="JT147" s="23"/>
      <c r="JU147" s="23"/>
      <c r="JV147" s="115"/>
      <c r="JW147" s="23"/>
      <c r="JX147" s="23"/>
      <c r="JY147" s="115"/>
      <c r="JZ147" s="23"/>
      <c r="KA147" s="27"/>
      <c r="KB147" s="115"/>
      <c r="KC147" s="23">
        <v>115400</v>
      </c>
      <c r="KD147" s="23">
        <v>79650</v>
      </c>
      <c r="KE147" s="115"/>
      <c r="KF147" s="23"/>
      <c r="KG147" s="23"/>
      <c r="KH147" s="115"/>
      <c r="KI147" s="29">
        <f t="shared" si="48"/>
        <v>0</v>
      </c>
      <c r="KJ147" s="29">
        <f t="shared" si="49"/>
        <v>0</v>
      </c>
      <c r="KK147" s="27"/>
      <c r="KL147" s="27"/>
      <c r="KM147" s="121"/>
      <c r="KN147" s="27"/>
      <c r="KO147" s="27"/>
      <c r="KP147" s="115"/>
      <c r="KQ147" s="28"/>
      <c r="KR147" s="28"/>
      <c r="KS147" s="118"/>
      <c r="KT147" s="27"/>
      <c r="KU147" s="27"/>
      <c r="KV147" s="121"/>
      <c r="KW147" s="26"/>
      <c r="KX147" s="26"/>
      <c r="KY147" s="121"/>
      <c r="KZ147" s="24"/>
      <c r="LA147" s="24"/>
      <c r="LB147" s="121"/>
      <c r="LC147" s="24"/>
      <c r="LD147" s="24"/>
      <c r="LE147" s="121"/>
      <c r="LF147" s="23"/>
      <c r="LG147" s="27"/>
      <c r="LH147" s="118"/>
      <c r="LI147" s="23"/>
      <c r="LJ147" s="27"/>
      <c r="LK147" s="121"/>
      <c r="LL147" s="25"/>
      <c r="LM147" s="25"/>
      <c r="LN147" s="121"/>
      <c r="LO147" s="27"/>
      <c r="LP147" s="27"/>
      <c r="LQ147" s="121"/>
      <c r="LR147" s="24"/>
      <c r="LS147" s="24"/>
      <c r="LT147" s="121"/>
      <c r="LU147" s="27"/>
      <c r="LV147" s="27"/>
      <c r="LW147" s="121"/>
      <c r="LX147" s="23"/>
      <c r="LY147" s="23"/>
      <c r="LZ147" s="130"/>
      <c r="MA147" s="9"/>
      <c r="MB147" s="9"/>
      <c r="MC147" s="9"/>
      <c r="MD147" s="7"/>
      <c r="ME147" s="7"/>
      <c r="MF147" s="9"/>
      <c r="MG147" s="9"/>
      <c r="MH147" s="9"/>
      <c r="MI147" s="9"/>
      <c r="MJ147" s="9"/>
      <c r="MK147" s="9"/>
      <c r="ML147" s="9"/>
      <c r="MM147" s="9"/>
      <c r="MN147" s="7"/>
      <c r="MO147" s="9"/>
      <c r="MP147" s="9"/>
      <c r="MQ147" s="9"/>
      <c r="MR147" s="7"/>
      <c r="MS147" s="9"/>
      <c r="MT147" s="7"/>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3"/>
      <c r="PY147" s="3"/>
      <c r="PZ147" s="3"/>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row>
    <row r="148" spans="1:743" x14ac:dyDescent="0.25">
      <c r="A148" s="45" t="s">
        <v>5</v>
      </c>
      <c r="B148" s="29">
        <f t="shared" si="40"/>
        <v>337913147.29000002</v>
      </c>
      <c r="C148" s="29">
        <f t="shared" si="41"/>
        <v>215381856.36999997</v>
      </c>
      <c r="D148" s="21">
        <f t="shared" si="42"/>
        <v>144891353.28</v>
      </c>
      <c r="E148" s="21">
        <f t="shared" si="43"/>
        <v>109824377.28</v>
      </c>
      <c r="F148" s="23">
        <v>109688900</v>
      </c>
      <c r="G148" s="40">
        <v>82266677</v>
      </c>
      <c r="H148" s="118"/>
      <c r="I148" s="23">
        <f>4623436
+30579017.28</f>
        <v>35202453.280000001</v>
      </c>
      <c r="J148" s="39">
        <v>27557700.280000001</v>
      </c>
      <c r="K148" s="118"/>
      <c r="L148" s="39"/>
      <c r="M148" s="39"/>
      <c r="N148" s="147"/>
      <c r="O148" s="29">
        <f t="shared" si="44"/>
        <v>109681156.83000001</v>
      </c>
      <c r="P148" s="29">
        <f t="shared" si="45"/>
        <v>44529003.349999994</v>
      </c>
      <c r="Q148" s="23"/>
      <c r="R148" s="23"/>
      <c r="S148" s="118"/>
      <c r="T148" s="23">
        <v>2502919.2000000002</v>
      </c>
      <c r="U148" s="23">
        <v>0</v>
      </c>
      <c r="V148" s="118"/>
      <c r="W148" s="23"/>
      <c r="X148" s="23"/>
      <c r="Y148" s="118"/>
      <c r="Z148" s="23"/>
      <c r="AA148" s="23"/>
      <c r="AB148" s="118"/>
      <c r="AC148" s="28">
        <v>2524302</v>
      </c>
      <c r="AD148" s="28">
        <v>0</v>
      </c>
      <c r="AE148" s="121"/>
      <c r="AF148" s="23">
        <v>3311872.78</v>
      </c>
      <c r="AG148" s="23">
        <v>2483910</v>
      </c>
      <c r="AH148" s="118"/>
      <c r="AI148" s="23">
        <v>3072315</v>
      </c>
      <c r="AJ148" s="23">
        <v>2304236</v>
      </c>
      <c r="AK148" s="118"/>
      <c r="AL148" s="23">
        <v>779080.02</v>
      </c>
      <c r="AM148" s="23">
        <v>584310.02</v>
      </c>
      <c r="AN148" s="118"/>
      <c r="AO148" s="23"/>
      <c r="AP148" s="27"/>
      <c r="AQ148" s="118"/>
      <c r="AR148" s="28"/>
      <c r="AS148" s="28"/>
      <c r="AT148" s="118"/>
      <c r="AU148" s="28"/>
      <c r="AV148" s="28"/>
      <c r="AW148" s="118"/>
      <c r="AX148" s="28"/>
      <c r="AY148" s="28"/>
      <c r="AZ148" s="118"/>
      <c r="BA148" s="44">
        <v>10982786.6</v>
      </c>
      <c r="BB148" s="23">
        <v>10558643.789999999</v>
      </c>
      <c r="BC148" s="118"/>
      <c r="BD148" s="23">
        <v>4748693.93</v>
      </c>
      <c r="BE148" s="23">
        <v>1969811.75</v>
      </c>
      <c r="BF148" s="118"/>
      <c r="BG148" s="23">
        <v>453600</v>
      </c>
      <c r="BH148" s="23">
        <v>453599.98</v>
      </c>
      <c r="BI148" s="118"/>
      <c r="BJ148" s="38"/>
      <c r="BK148" s="23"/>
      <c r="BL148" s="118"/>
      <c r="BM148" s="23"/>
      <c r="BN148" s="27"/>
      <c r="BO148" s="118"/>
      <c r="BP148" s="23">
        <v>1439738</v>
      </c>
      <c r="BQ148" s="27">
        <v>1079803.5</v>
      </c>
      <c r="BR148" s="118"/>
      <c r="BS148" s="23"/>
      <c r="BT148" s="27"/>
      <c r="BU148" s="118"/>
      <c r="BV148" s="23"/>
      <c r="BW148" s="23"/>
      <c r="BX148" s="118"/>
      <c r="BY148" s="23">
        <v>5764332.1399999997</v>
      </c>
      <c r="BZ148" s="27">
        <v>5764332.1399999997</v>
      </c>
      <c r="CA148" s="118"/>
      <c r="CB148" s="31"/>
      <c r="CC148" s="31"/>
      <c r="CD148" s="118"/>
      <c r="CE148" s="23"/>
      <c r="CF148" s="23"/>
      <c r="CG148" s="118"/>
      <c r="CH148" s="28"/>
      <c r="CI148" s="28"/>
      <c r="CJ148" s="118"/>
      <c r="CK148" s="23">
        <v>13357.04</v>
      </c>
      <c r="CL148" s="27">
        <v>0</v>
      </c>
      <c r="CM148" s="118"/>
      <c r="CN148" s="23">
        <v>26433739.329999998</v>
      </c>
      <c r="CO148" s="27">
        <v>10494809.439999999</v>
      </c>
      <c r="CP148" s="118"/>
      <c r="CQ148" s="28"/>
      <c r="CR148" s="28"/>
      <c r="CS148" s="118"/>
      <c r="CT148" s="28"/>
      <c r="CU148" s="28"/>
      <c r="CV148" s="118"/>
      <c r="CW148" s="23"/>
      <c r="CX148" s="27"/>
      <c r="CY148" s="118"/>
      <c r="CZ148" s="28"/>
      <c r="DA148" s="28"/>
      <c r="DB148" s="118"/>
      <c r="DC148" s="23"/>
      <c r="DD148" s="23"/>
      <c r="DE148" s="118"/>
      <c r="DF148" s="23">
        <v>1199152.1100000001</v>
      </c>
      <c r="DG148" s="23">
        <v>1199152.1100000001</v>
      </c>
      <c r="DH148" s="118"/>
      <c r="DI148" s="23"/>
      <c r="DJ148" s="27"/>
      <c r="DK148" s="118"/>
      <c r="DL148" s="27">
        <v>613917.36</v>
      </c>
      <c r="DM148" s="27">
        <v>0</v>
      </c>
      <c r="DN148" s="140"/>
      <c r="DO148" s="44">
        <f>1181399.67+1237498.02+1211097.69+1181397.69+904197.69+900898.02+900898.02</f>
        <v>7517386.7999999989</v>
      </c>
      <c r="DP148" s="27">
        <v>0</v>
      </c>
      <c r="DQ148" s="132"/>
      <c r="DR148" s="23"/>
      <c r="DS148" s="23"/>
      <c r="DT148" s="118"/>
      <c r="DU148" s="44">
        <f>1875307.5
+6984930.59</f>
        <v>8860238.0899999999</v>
      </c>
      <c r="DV148" s="27">
        <v>0</v>
      </c>
      <c r="DW148" s="118"/>
      <c r="DX148" s="23"/>
      <c r="DY148" s="27"/>
      <c r="DZ148" s="118"/>
      <c r="EA148" s="23"/>
      <c r="EB148" s="23"/>
      <c r="EC148" s="115"/>
      <c r="ED148" s="23"/>
      <c r="EE148" s="23"/>
      <c r="EF148" s="118"/>
      <c r="EG148" s="23"/>
      <c r="EH148" s="23"/>
      <c r="EI148" s="118"/>
      <c r="EJ148" s="23"/>
      <c r="EK148" s="27"/>
      <c r="EL148" s="118"/>
      <c r="EM148" s="27"/>
      <c r="EN148" s="27"/>
      <c r="EO148" s="118"/>
      <c r="EP148" s="23"/>
      <c r="EQ148" s="27"/>
      <c r="ER148" s="115"/>
      <c r="ES148" s="28"/>
      <c r="ET148" s="28"/>
      <c r="EU148" s="118"/>
      <c r="EV148" s="27">
        <v>16613</v>
      </c>
      <c r="EW148" s="27">
        <v>16613</v>
      </c>
      <c r="EX148" s="118"/>
      <c r="EY148" s="43"/>
      <c r="EZ148" s="23"/>
      <c r="FA148" s="118"/>
      <c r="FB148" s="23">
        <v>1360846</v>
      </c>
      <c r="FC148" s="27">
        <v>1020634</v>
      </c>
      <c r="FD148" s="118"/>
      <c r="FE148" s="23"/>
      <c r="FF148" s="23"/>
      <c r="FG148" s="115"/>
      <c r="FH148" s="23"/>
      <c r="FI148" s="23"/>
      <c r="FJ148" s="118"/>
      <c r="FK148" s="23"/>
      <c r="FL148" s="23"/>
      <c r="FM148" s="115"/>
      <c r="FN148" s="31"/>
      <c r="FO148" s="31"/>
      <c r="FP148" s="118"/>
      <c r="FQ148" s="23">
        <v>1590000</v>
      </c>
      <c r="FR148" s="23">
        <f>558499.99+587412.74</f>
        <v>1145912.73</v>
      </c>
      <c r="FS148" s="115"/>
      <c r="FT148" s="23"/>
      <c r="FU148" s="23"/>
      <c r="FV148" s="115"/>
      <c r="FW148" s="23"/>
      <c r="FX148" s="23"/>
      <c r="FY148" s="115"/>
      <c r="FZ148" s="27"/>
      <c r="GA148" s="27"/>
      <c r="GB148" s="115"/>
      <c r="GC148" s="31"/>
      <c r="GD148" s="31"/>
      <c r="GE148" s="118"/>
      <c r="GF148" s="35"/>
      <c r="GG148" s="34"/>
      <c r="GH148" s="115"/>
      <c r="GI148" s="23"/>
      <c r="GJ148" s="23"/>
      <c r="GK148" s="115"/>
      <c r="GL148" s="31"/>
      <c r="GM148" s="31"/>
      <c r="GN148" s="118"/>
      <c r="GO148" s="23"/>
      <c r="GP148" s="23"/>
      <c r="GQ148" s="115"/>
      <c r="GR148" s="23"/>
      <c r="GS148" s="27"/>
      <c r="GT148" s="115"/>
      <c r="GU148" s="23"/>
      <c r="GV148" s="23"/>
      <c r="GW148" s="118"/>
      <c r="GX148" s="31"/>
      <c r="GY148" s="31"/>
      <c r="GZ148" s="118"/>
      <c r="HA148" s="23"/>
      <c r="HB148" s="27"/>
      <c r="HC148" s="137"/>
      <c r="HD148" s="32">
        <v>20876852.699999999</v>
      </c>
      <c r="HE148" s="32">
        <v>2981415.82</v>
      </c>
      <c r="HF148" s="121"/>
      <c r="HG148" s="32"/>
      <c r="HH148" s="32"/>
      <c r="HI148" s="118"/>
      <c r="HJ148" s="28"/>
      <c r="HK148" s="28"/>
      <c r="HL148" s="118"/>
      <c r="HM148" s="23">
        <v>5619414.7300000004</v>
      </c>
      <c r="HN148" s="23">
        <v>2471819.0699999998</v>
      </c>
      <c r="HO148" s="118"/>
      <c r="HP148" s="23"/>
      <c r="HQ148" s="23"/>
      <c r="HR148" s="115"/>
      <c r="HS148" s="23"/>
      <c r="HT148" s="23"/>
      <c r="HU148" s="118"/>
      <c r="HV148" s="31"/>
      <c r="HW148" s="31"/>
      <c r="HX148" s="118"/>
      <c r="HY148" s="31"/>
      <c r="HZ148" s="31"/>
      <c r="IA148" s="118"/>
      <c r="IB148" s="42"/>
      <c r="IC148" s="27"/>
      <c r="ID148" s="132"/>
      <c r="IE148" s="23"/>
      <c r="IF148" s="27"/>
      <c r="IG148" s="134"/>
      <c r="IH148" s="23"/>
      <c r="II148" s="23"/>
      <c r="IJ148" s="132"/>
      <c r="IK148" s="30">
        <f t="shared" si="46"/>
        <v>77804686.62000002</v>
      </c>
      <c r="IL148" s="30">
        <f t="shared" si="47"/>
        <v>57552781.100000001</v>
      </c>
      <c r="IM148" s="23">
        <v>46710352.75</v>
      </c>
      <c r="IN148" s="23">
        <v>33853308</v>
      </c>
      <c r="IO148" s="115"/>
      <c r="IP148" s="42"/>
      <c r="IQ148" s="27"/>
      <c r="IR148" s="115"/>
      <c r="IS148" s="42">
        <v>23729036</v>
      </c>
      <c r="IT148" s="27">
        <v>17832273</v>
      </c>
      <c r="IU148" s="115"/>
      <c r="IV148" s="23"/>
      <c r="IW148" s="23"/>
      <c r="IX148" s="115"/>
      <c r="IY148" s="23">
        <v>421692.48</v>
      </c>
      <c r="IZ148" s="23">
        <v>34457.64</v>
      </c>
      <c r="JA148" s="115"/>
      <c r="JB148" s="23"/>
      <c r="JC148" s="23"/>
      <c r="JD148" s="115"/>
      <c r="JE148" s="23">
        <v>256712</v>
      </c>
      <c r="JF148" s="23">
        <v>160502</v>
      </c>
      <c r="JG148" s="115"/>
      <c r="JH148" s="23">
        <v>486897.29</v>
      </c>
      <c r="JI148" s="27">
        <v>200096.46</v>
      </c>
      <c r="JJ148" s="115"/>
      <c r="JK148" s="23">
        <v>5282970</v>
      </c>
      <c r="JL148" s="23">
        <v>5028825</v>
      </c>
      <c r="JM148" s="115"/>
      <c r="JN148" s="23">
        <v>28350</v>
      </c>
      <c r="JO148" s="23">
        <v>28350</v>
      </c>
      <c r="JP148" s="115"/>
      <c r="JQ148" s="23">
        <v>7256.4</v>
      </c>
      <c r="JR148" s="23">
        <v>0</v>
      </c>
      <c r="JS148" s="115"/>
      <c r="JT148" s="23">
        <v>512967.67</v>
      </c>
      <c r="JU148" s="23">
        <v>414969</v>
      </c>
      <c r="JV148" s="115"/>
      <c r="JW148" s="23">
        <v>210485.88</v>
      </c>
      <c r="JX148" s="23">
        <v>0</v>
      </c>
      <c r="JY148" s="115"/>
      <c r="JZ148" s="23">
        <v>157941</v>
      </c>
      <c r="KA148" s="27">
        <v>0</v>
      </c>
      <c r="KB148" s="115"/>
      <c r="KC148" s="23"/>
      <c r="KD148" s="23"/>
      <c r="KE148" s="115"/>
      <c r="KF148" s="23">
        <v>25.15</v>
      </c>
      <c r="KG148" s="23">
        <v>0</v>
      </c>
      <c r="KH148" s="115"/>
      <c r="KI148" s="29">
        <f t="shared" si="48"/>
        <v>5535950.5599999996</v>
      </c>
      <c r="KJ148" s="29">
        <f t="shared" si="49"/>
        <v>3475694.64</v>
      </c>
      <c r="KK148" s="27">
        <v>213533.43</v>
      </c>
      <c r="KL148" s="27">
        <v>12741.58</v>
      </c>
      <c r="KM148" s="121"/>
      <c r="KN148" s="27">
        <v>4843440</v>
      </c>
      <c r="KO148" s="27">
        <v>3451126.2</v>
      </c>
      <c r="KP148" s="115"/>
      <c r="KQ148" s="28">
        <v>478977.13</v>
      </c>
      <c r="KR148" s="28">
        <v>11826.86</v>
      </c>
      <c r="KS148" s="118"/>
      <c r="KT148" s="27"/>
      <c r="KU148" s="27"/>
      <c r="KV148" s="121"/>
      <c r="KW148" s="26"/>
      <c r="KX148" s="26"/>
      <c r="KY148" s="121"/>
      <c r="KZ148" s="24"/>
      <c r="LA148" s="24"/>
      <c r="LB148" s="121"/>
      <c r="LC148" s="24"/>
      <c r="LD148" s="24"/>
      <c r="LE148" s="121"/>
      <c r="LF148" s="23"/>
      <c r="LG148" s="27"/>
      <c r="LH148" s="118"/>
      <c r="LI148" s="23"/>
      <c r="LJ148" s="27"/>
      <c r="LK148" s="121"/>
      <c r="LL148" s="25"/>
      <c r="LM148" s="25"/>
      <c r="LN148" s="121"/>
      <c r="LO148" s="27"/>
      <c r="LP148" s="27"/>
      <c r="LQ148" s="121"/>
      <c r="LR148" s="24"/>
      <c r="LS148" s="24"/>
      <c r="LT148" s="121"/>
      <c r="LU148" s="27"/>
      <c r="LV148" s="27"/>
      <c r="LW148" s="121"/>
      <c r="LX148" s="23"/>
      <c r="LY148" s="23"/>
      <c r="LZ148" s="130"/>
      <c r="MA148" s="9"/>
      <c r="MB148" s="9"/>
      <c r="MC148" s="9"/>
      <c r="MD148" s="7"/>
      <c r="ME148" s="7"/>
      <c r="MF148" s="9"/>
      <c r="MG148" s="9"/>
      <c r="MH148" s="9"/>
      <c r="MI148" s="9"/>
      <c r="MJ148" s="9"/>
      <c r="MK148" s="9"/>
      <c r="ML148" s="9"/>
      <c r="MM148" s="9"/>
      <c r="MN148" s="7"/>
      <c r="MO148" s="9"/>
      <c r="MP148" s="9"/>
      <c r="MQ148" s="9"/>
      <c r="MR148" s="7"/>
      <c r="MS148" s="9"/>
      <c r="MT148" s="7"/>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3"/>
      <c r="PY148" s="3"/>
      <c r="PZ148" s="3"/>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row>
    <row r="149" spans="1:743" x14ac:dyDescent="0.25">
      <c r="A149" s="41" t="s">
        <v>4</v>
      </c>
      <c r="B149" s="29">
        <f t="shared" si="40"/>
        <v>73053172.829999998</v>
      </c>
      <c r="C149" s="29">
        <f t="shared" si="41"/>
        <v>49389384.099999994</v>
      </c>
      <c r="D149" s="21">
        <f t="shared" si="42"/>
        <v>18331682.539999999</v>
      </c>
      <c r="E149" s="21">
        <f t="shared" si="43"/>
        <v>13748765.539999999</v>
      </c>
      <c r="F149" s="27">
        <v>17807200</v>
      </c>
      <c r="G149" s="40">
        <v>13355401</v>
      </c>
      <c r="H149" s="118"/>
      <c r="I149" s="23">
        <v>524482.54</v>
      </c>
      <c r="J149" s="39">
        <v>393364.54</v>
      </c>
      <c r="K149" s="118"/>
      <c r="L149" s="39"/>
      <c r="M149" s="39"/>
      <c r="N149" s="147"/>
      <c r="O149" s="29">
        <f t="shared" si="44"/>
        <v>18819728.73</v>
      </c>
      <c r="P149" s="29">
        <f t="shared" si="45"/>
        <v>16508397.470000001</v>
      </c>
      <c r="Q149" s="23"/>
      <c r="R149" s="23"/>
      <c r="S149" s="118"/>
      <c r="T149" s="23"/>
      <c r="U149" s="23"/>
      <c r="V149" s="118"/>
      <c r="W149" s="23"/>
      <c r="X149" s="23"/>
      <c r="Y149" s="118"/>
      <c r="Z149" s="23"/>
      <c r="AA149" s="23"/>
      <c r="AB149" s="118"/>
      <c r="AC149" s="28"/>
      <c r="AD149" s="28"/>
      <c r="AE149" s="121"/>
      <c r="AF149" s="23"/>
      <c r="AG149" s="23"/>
      <c r="AH149" s="118"/>
      <c r="AI149" s="23"/>
      <c r="AJ149" s="23"/>
      <c r="AK149" s="118"/>
      <c r="AL149" s="23"/>
      <c r="AM149" s="23"/>
      <c r="AN149" s="118"/>
      <c r="AO149" s="23"/>
      <c r="AP149" s="27"/>
      <c r="AQ149" s="118"/>
      <c r="AR149" s="28"/>
      <c r="AS149" s="28"/>
      <c r="AT149" s="118"/>
      <c r="AU149" s="28"/>
      <c r="AV149" s="28"/>
      <c r="AW149" s="118"/>
      <c r="AX149" s="28"/>
      <c r="AY149" s="28"/>
      <c r="AZ149" s="118"/>
      <c r="BA149" s="23"/>
      <c r="BB149" s="23"/>
      <c r="BC149" s="118"/>
      <c r="BD149" s="23"/>
      <c r="BE149" s="23"/>
      <c r="BF149" s="118"/>
      <c r="BG149" s="23"/>
      <c r="BH149" s="23"/>
      <c r="BI149" s="118"/>
      <c r="BJ149" s="38"/>
      <c r="BK149" s="23"/>
      <c r="BL149" s="118"/>
      <c r="BM149" s="23"/>
      <c r="BN149" s="27"/>
      <c r="BO149" s="118"/>
      <c r="BP149" s="23"/>
      <c r="BQ149" s="27"/>
      <c r="BR149" s="118"/>
      <c r="BS149" s="23"/>
      <c r="BT149" s="27"/>
      <c r="BU149" s="118"/>
      <c r="BV149" s="23"/>
      <c r="BW149" s="23"/>
      <c r="BX149" s="118"/>
      <c r="BY149" s="23">
        <v>9727630.7300000004</v>
      </c>
      <c r="BZ149" s="27">
        <v>8444061.4700000007</v>
      </c>
      <c r="CA149" s="118"/>
      <c r="CB149" s="31"/>
      <c r="CC149" s="31"/>
      <c r="CD149" s="118"/>
      <c r="CE149" s="23"/>
      <c r="CF149" s="23"/>
      <c r="CG149" s="118"/>
      <c r="CH149" s="28"/>
      <c r="CI149" s="28"/>
      <c r="CJ149" s="118"/>
      <c r="CK149" s="23"/>
      <c r="CL149" s="27"/>
      <c r="CM149" s="118"/>
      <c r="CN149" s="23"/>
      <c r="CO149" s="27"/>
      <c r="CP149" s="118"/>
      <c r="CQ149" s="28"/>
      <c r="CR149" s="28"/>
      <c r="CS149" s="118"/>
      <c r="CT149" s="28"/>
      <c r="CU149" s="28"/>
      <c r="CV149" s="118"/>
      <c r="CW149" s="23"/>
      <c r="CX149" s="27"/>
      <c r="CY149" s="118"/>
      <c r="CZ149" s="28"/>
      <c r="DA149" s="28"/>
      <c r="DB149" s="118"/>
      <c r="DC149" s="23">
        <f>893775+879240+900000</f>
        <v>2673015</v>
      </c>
      <c r="DD149" s="23">
        <v>2673015</v>
      </c>
      <c r="DE149" s="118"/>
      <c r="DF149" s="23"/>
      <c r="DG149" s="23"/>
      <c r="DH149" s="118"/>
      <c r="DI149" s="23"/>
      <c r="DJ149" s="27"/>
      <c r="DK149" s="118"/>
      <c r="DL149" s="27"/>
      <c r="DM149" s="27"/>
      <c r="DN149" s="140"/>
      <c r="DO149" s="27"/>
      <c r="DP149" s="27"/>
      <c r="DQ149" s="132"/>
      <c r="DR149" s="23"/>
      <c r="DS149" s="23"/>
      <c r="DT149" s="118"/>
      <c r="DU149" s="23"/>
      <c r="DV149" s="27"/>
      <c r="DW149" s="118"/>
      <c r="DX149" s="23"/>
      <c r="DY149" s="27"/>
      <c r="DZ149" s="118"/>
      <c r="EA149" s="23"/>
      <c r="EB149" s="23"/>
      <c r="EC149" s="115"/>
      <c r="ED149" s="23"/>
      <c r="EE149" s="23"/>
      <c r="EF149" s="118"/>
      <c r="EG149" s="23"/>
      <c r="EH149" s="23"/>
      <c r="EI149" s="118"/>
      <c r="EJ149" s="23"/>
      <c r="EK149" s="27"/>
      <c r="EL149" s="118"/>
      <c r="EM149" s="27"/>
      <c r="EN149" s="27"/>
      <c r="EO149" s="118"/>
      <c r="EP149" s="23"/>
      <c r="EQ149" s="27"/>
      <c r="ER149" s="115"/>
      <c r="ES149" s="28"/>
      <c r="ET149" s="28"/>
      <c r="EU149" s="118"/>
      <c r="EV149" s="27">
        <v>28036</v>
      </c>
      <c r="EW149" s="27">
        <v>28036</v>
      </c>
      <c r="EX149" s="118"/>
      <c r="EY149" s="23"/>
      <c r="EZ149" s="23"/>
      <c r="FA149" s="118"/>
      <c r="FB149" s="23">
        <v>4111047</v>
      </c>
      <c r="FC149" s="27">
        <v>3083285</v>
      </c>
      <c r="FD149" s="118"/>
      <c r="FE149" s="23"/>
      <c r="FF149" s="23"/>
      <c r="FG149" s="115"/>
      <c r="FH149" s="23"/>
      <c r="FI149" s="23"/>
      <c r="FJ149" s="118"/>
      <c r="FK149" s="23"/>
      <c r="FL149" s="23"/>
      <c r="FM149" s="115"/>
      <c r="FN149" s="31"/>
      <c r="FO149" s="31"/>
      <c r="FP149" s="118"/>
      <c r="FQ149" s="23"/>
      <c r="FR149" s="23"/>
      <c r="FS149" s="115"/>
      <c r="FT149" s="23"/>
      <c r="FU149" s="23"/>
      <c r="FV149" s="115"/>
      <c r="FW149" s="23"/>
      <c r="FX149" s="23"/>
      <c r="FY149" s="115"/>
      <c r="FZ149" s="27"/>
      <c r="GA149" s="27"/>
      <c r="GB149" s="115"/>
      <c r="GC149" s="31"/>
      <c r="GD149" s="31"/>
      <c r="GE149" s="118"/>
      <c r="GF149" s="35"/>
      <c r="GG149" s="34"/>
      <c r="GH149" s="115"/>
      <c r="GI149" s="23"/>
      <c r="GJ149" s="23"/>
      <c r="GK149" s="115"/>
      <c r="GL149" s="31"/>
      <c r="GM149" s="31"/>
      <c r="GN149" s="118"/>
      <c r="GO149" s="23"/>
      <c r="GP149" s="23"/>
      <c r="GQ149" s="115"/>
      <c r="GR149" s="23"/>
      <c r="GS149" s="27"/>
      <c r="GT149" s="115"/>
      <c r="GU149" s="23"/>
      <c r="GV149" s="23"/>
      <c r="GW149" s="118"/>
      <c r="GX149" s="31"/>
      <c r="GY149" s="31"/>
      <c r="GZ149" s="118"/>
      <c r="HA149" s="23"/>
      <c r="HB149" s="27"/>
      <c r="HC149" s="137"/>
      <c r="HD149" s="33"/>
      <c r="HE149" s="33"/>
      <c r="HF149" s="121"/>
      <c r="HG149" s="32"/>
      <c r="HH149" s="32"/>
      <c r="HI149" s="118"/>
      <c r="HJ149" s="28"/>
      <c r="HK149" s="28"/>
      <c r="HL149" s="118"/>
      <c r="HM149" s="23"/>
      <c r="HN149" s="23"/>
      <c r="HO149" s="118"/>
      <c r="HP149" s="23"/>
      <c r="HQ149" s="23"/>
      <c r="HR149" s="115"/>
      <c r="HS149" s="23"/>
      <c r="HT149" s="23"/>
      <c r="HU149" s="118"/>
      <c r="HV149" s="31"/>
      <c r="HW149" s="31"/>
      <c r="HX149" s="118"/>
      <c r="HY149" s="31"/>
      <c r="HZ149" s="31"/>
      <c r="IA149" s="118"/>
      <c r="IB149" s="23"/>
      <c r="IC149" s="27"/>
      <c r="ID149" s="132"/>
      <c r="IE149" s="23"/>
      <c r="IF149" s="27"/>
      <c r="IG149" s="134"/>
      <c r="IH149" s="23">
        <v>2280000</v>
      </c>
      <c r="II149" s="23">
        <v>2280000</v>
      </c>
      <c r="IJ149" s="132"/>
      <c r="IK149" s="30">
        <f t="shared" si="46"/>
        <v>0</v>
      </c>
      <c r="IL149" s="30">
        <f t="shared" si="47"/>
        <v>0</v>
      </c>
      <c r="IM149" s="23"/>
      <c r="IN149" s="23"/>
      <c r="IO149" s="115"/>
      <c r="IP149" s="23"/>
      <c r="IQ149" s="27"/>
      <c r="IR149" s="115"/>
      <c r="IS149" s="23"/>
      <c r="IT149" s="27"/>
      <c r="IU149" s="115"/>
      <c r="IV149" s="23"/>
      <c r="IW149" s="23"/>
      <c r="IX149" s="115"/>
      <c r="IY149" s="23"/>
      <c r="IZ149" s="23"/>
      <c r="JA149" s="115"/>
      <c r="JB149" s="23"/>
      <c r="JC149" s="23"/>
      <c r="JD149" s="115"/>
      <c r="JE149" s="23"/>
      <c r="JF149" s="23"/>
      <c r="JG149" s="115"/>
      <c r="JH149" s="23"/>
      <c r="JI149" s="27"/>
      <c r="JJ149" s="115"/>
      <c r="JK149" s="23"/>
      <c r="JL149" s="23"/>
      <c r="JM149" s="115"/>
      <c r="JN149" s="23"/>
      <c r="JO149" s="23"/>
      <c r="JP149" s="115"/>
      <c r="JQ149" s="23"/>
      <c r="JR149" s="23"/>
      <c r="JS149" s="115"/>
      <c r="JT149" s="23"/>
      <c r="JU149" s="23"/>
      <c r="JV149" s="115"/>
      <c r="JW149" s="23"/>
      <c r="JX149" s="23"/>
      <c r="JY149" s="115"/>
      <c r="JZ149" s="23"/>
      <c r="KA149" s="27"/>
      <c r="KB149" s="115"/>
      <c r="KC149" s="23"/>
      <c r="KD149" s="23"/>
      <c r="KE149" s="115"/>
      <c r="KF149" s="23"/>
      <c r="KG149" s="23"/>
      <c r="KH149" s="115"/>
      <c r="KI149" s="29">
        <f t="shared" si="48"/>
        <v>35901761.560000002</v>
      </c>
      <c r="KJ149" s="29">
        <f t="shared" si="49"/>
        <v>19132221.09</v>
      </c>
      <c r="KK149" s="27"/>
      <c r="KL149" s="27"/>
      <c r="KM149" s="121"/>
      <c r="KN149" s="27"/>
      <c r="KO149" s="27"/>
      <c r="KP149" s="115"/>
      <c r="KQ149" s="28"/>
      <c r="KR149" s="28"/>
      <c r="KS149" s="118"/>
      <c r="KT149" s="27"/>
      <c r="KU149" s="27"/>
      <c r="KV149" s="121"/>
      <c r="KW149" s="26"/>
      <c r="KX149" s="26"/>
      <c r="KY149" s="121"/>
      <c r="KZ149" s="24"/>
      <c r="LA149" s="24"/>
      <c r="LB149" s="121"/>
      <c r="LC149" s="24"/>
      <c r="LD149" s="24"/>
      <c r="LE149" s="121"/>
      <c r="LF149" s="23"/>
      <c r="LG149" s="27"/>
      <c r="LH149" s="118"/>
      <c r="LI149" s="23">
        <v>13783084.34</v>
      </c>
      <c r="LJ149" s="27">
        <v>13413208.060000001</v>
      </c>
      <c r="LK149" s="121"/>
      <c r="LL149" s="25"/>
      <c r="LM149" s="25"/>
      <c r="LN149" s="121"/>
      <c r="LO149" s="27">
        <v>2000000</v>
      </c>
      <c r="LP149" s="27">
        <v>456666</v>
      </c>
      <c r="LQ149" s="121"/>
      <c r="LR149" s="25">
        <v>20118677.219999999</v>
      </c>
      <c r="LS149" s="25">
        <v>5262347.03</v>
      </c>
      <c r="LT149" s="121"/>
      <c r="LU149" s="27"/>
      <c r="LV149" s="27"/>
      <c r="LW149" s="121"/>
      <c r="LX149" s="23"/>
      <c r="LY149" s="23"/>
      <c r="LZ149" s="130"/>
      <c r="MA149" s="9"/>
      <c r="MB149" s="9"/>
      <c r="MC149" s="9"/>
      <c r="MD149" s="7"/>
      <c r="ME149" s="7"/>
      <c r="MF149" s="9"/>
      <c r="MG149" s="9"/>
      <c r="MH149" s="9"/>
      <c r="MI149" s="9"/>
      <c r="MJ149" s="9"/>
      <c r="MK149" s="9"/>
      <c r="ML149" s="9"/>
      <c r="MM149" s="9"/>
      <c r="MN149" s="7"/>
      <c r="MO149" s="9"/>
      <c r="MP149" s="9"/>
      <c r="MQ149" s="9"/>
      <c r="MR149" s="7"/>
      <c r="MS149" s="9"/>
      <c r="MT149" s="7"/>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3"/>
      <c r="PY149" s="3"/>
      <c r="PZ149" s="3"/>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row>
    <row r="150" spans="1:743" x14ac:dyDescent="0.25">
      <c r="A150" s="41" t="s">
        <v>3</v>
      </c>
      <c r="B150" s="29">
        <f t="shared" si="40"/>
        <v>14408686.41</v>
      </c>
      <c r="C150" s="29">
        <f t="shared" si="41"/>
        <v>11412245.539999999</v>
      </c>
      <c r="D150" s="21">
        <f t="shared" si="42"/>
        <v>8515656.1099999994</v>
      </c>
      <c r="E150" s="21">
        <f t="shared" si="43"/>
        <v>6386745.1100000003</v>
      </c>
      <c r="F150" s="27">
        <v>7904900</v>
      </c>
      <c r="G150" s="40">
        <v>5928677</v>
      </c>
      <c r="H150" s="118"/>
      <c r="I150" s="23">
        <v>610756.11</v>
      </c>
      <c r="J150" s="39">
        <v>458068.11</v>
      </c>
      <c r="K150" s="118"/>
      <c r="L150" s="39"/>
      <c r="M150" s="39"/>
      <c r="N150" s="147"/>
      <c r="O150" s="29">
        <f t="shared" si="44"/>
        <v>5777630.2999999998</v>
      </c>
      <c r="P150" s="29">
        <f t="shared" si="45"/>
        <v>4954887.07</v>
      </c>
      <c r="Q150" s="23"/>
      <c r="R150" s="23"/>
      <c r="S150" s="118"/>
      <c r="T150" s="23"/>
      <c r="U150" s="23"/>
      <c r="V150" s="118"/>
      <c r="W150" s="23"/>
      <c r="X150" s="23"/>
      <c r="Y150" s="118"/>
      <c r="Z150" s="23"/>
      <c r="AA150" s="23"/>
      <c r="AB150" s="118"/>
      <c r="AC150" s="28"/>
      <c r="AD150" s="28"/>
      <c r="AE150" s="121"/>
      <c r="AF150" s="23"/>
      <c r="AG150" s="23"/>
      <c r="AH150" s="118"/>
      <c r="AI150" s="23"/>
      <c r="AJ150" s="23"/>
      <c r="AK150" s="118"/>
      <c r="AL150" s="23"/>
      <c r="AM150" s="23"/>
      <c r="AN150" s="118"/>
      <c r="AO150" s="23"/>
      <c r="AP150" s="27"/>
      <c r="AQ150" s="118"/>
      <c r="AR150" s="28"/>
      <c r="AS150" s="28"/>
      <c r="AT150" s="118"/>
      <c r="AU150" s="28"/>
      <c r="AV150" s="28"/>
      <c r="AW150" s="118"/>
      <c r="AX150" s="28"/>
      <c r="AY150" s="28"/>
      <c r="AZ150" s="118"/>
      <c r="BA150" s="23"/>
      <c r="BB150" s="23"/>
      <c r="BC150" s="118"/>
      <c r="BD150" s="23"/>
      <c r="BE150" s="23"/>
      <c r="BF150" s="118"/>
      <c r="BG150" s="23"/>
      <c r="BH150" s="23"/>
      <c r="BI150" s="118"/>
      <c r="BJ150" s="38"/>
      <c r="BK150" s="23"/>
      <c r="BL150" s="118"/>
      <c r="BM150" s="23"/>
      <c r="BN150" s="27"/>
      <c r="BO150" s="118"/>
      <c r="BP150" s="23"/>
      <c r="BQ150" s="27"/>
      <c r="BR150" s="118"/>
      <c r="BS150" s="23"/>
      <c r="BT150" s="27"/>
      <c r="BU150" s="118"/>
      <c r="BV150" s="23"/>
      <c r="BW150" s="23"/>
      <c r="BX150" s="118"/>
      <c r="BY150" s="23"/>
      <c r="BZ150" s="27"/>
      <c r="CA150" s="118"/>
      <c r="CB150" s="31"/>
      <c r="CC150" s="31"/>
      <c r="CD150" s="118"/>
      <c r="CE150" s="23"/>
      <c r="CF150" s="23"/>
      <c r="CG150" s="118"/>
      <c r="CH150" s="28"/>
      <c r="CI150" s="28"/>
      <c r="CJ150" s="118"/>
      <c r="CK150" s="23"/>
      <c r="CL150" s="27"/>
      <c r="CM150" s="118"/>
      <c r="CN150" s="23"/>
      <c r="CO150" s="27"/>
      <c r="CP150" s="118"/>
      <c r="CQ150" s="28"/>
      <c r="CR150" s="28"/>
      <c r="CS150" s="118"/>
      <c r="CT150" s="28"/>
      <c r="CU150" s="28"/>
      <c r="CV150" s="118"/>
      <c r="CW150" s="23"/>
      <c r="CX150" s="27"/>
      <c r="CY150" s="118"/>
      <c r="CZ150" s="28"/>
      <c r="DA150" s="28"/>
      <c r="DB150" s="118"/>
      <c r="DC150" s="23">
        <f>509999.15+509999.15</f>
        <v>1019998.3</v>
      </c>
      <c r="DD150" s="23">
        <v>1019998.3</v>
      </c>
      <c r="DE150" s="118"/>
      <c r="DF150" s="23"/>
      <c r="DG150" s="23"/>
      <c r="DH150" s="118"/>
      <c r="DI150" s="23"/>
      <c r="DJ150" s="27"/>
      <c r="DK150" s="118"/>
      <c r="DL150" s="27"/>
      <c r="DM150" s="27"/>
      <c r="DN150" s="140"/>
      <c r="DO150" s="27"/>
      <c r="DP150" s="27"/>
      <c r="DQ150" s="132"/>
      <c r="DR150" s="23"/>
      <c r="DS150" s="23"/>
      <c r="DT150" s="118"/>
      <c r="DU150" s="23"/>
      <c r="DV150" s="27"/>
      <c r="DW150" s="118"/>
      <c r="DX150" s="23"/>
      <c r="DY150" s="27"/>
      <c r="DZ150" s="118"/>
      <c r="EA150" s="23"/>
      <c r="EB150" s="23"/>
      <c r="EC150" s="115"/>
      <c r="ED150" s="23"/>
      <c r="EE150" s="23"/>
      <c r="EF150" s="118"/>
      <c r="EG150" s="23"/>
      <c r="EH150" s="23"/>
      <c r="EI150" s="118"/>
      <c r="EJ150" s="23"/>
      <c r="EK150" s="27"/>
      <c r="EL150" s="118"/>
      <c r="EM150" s="27"/>
      <c r="EN150" s="27"/>
      <c r="EO150" s="118"/>
      <c r="EP150" s="23"/>
      <c r="EQ150" s="27"/>
      <c r="ER150" s="115"/>
      <c r="ES150" s="28"/>
      <c r="ET150" s="28"/>
      <c r="EU150" s="118"/>
      <c r="EV150" s="27"/>
      <c r="EW150" s="27"/>
      <c r="EX150" s="118"/>
      <c r="EY150" s="23">
        <v>3500000</v>
      </c>
      <c r="EZ150" s="23">
        <v>2916664.77</v>
      </c>
      <c r="FA150" s="118"/>
      <c r="FB150" s="23">
        <v>957632</v>
      </c>
      <c r="FC150" s="27">
        <v>718224</v>
      </c>
      <c r="FD150" s="118"/>
      <c r="FE150" s="23"/>
      <c r="FF150" s="23"/>
      <c r="FG150" s="115"/>
      <c r="FH150" s="23"/>
      <c r="FI150" s="23"/>
      <c r="FJ150" s="118"/>
      <c r="FK150" s="23"/>
      <c r="FL150" s="23"/>
      <c r="FM150" s="115"/>
      <c r="FN150" s="31"/>
      <c r="FO150" s="31"/>
      <c r="FP150" s="118"/>
      <c r="FQ150" s="23"/>
      <c r="FR150" s="23"/>
      <c r="FS150" s="115"/>
      <c r="FT150" s="23"/>
      <c r="FU150" s="23"/>
      <c r="FV150" s="115"/>
      <c r="FW150" s="23"/>
      <c r="FX150" s="23"/>
      <c r="FY150" s="115"/>
      <c r="FZ150" s="27">
        <v>300000</v>
      </c>
      <c r="GA150" s="27">
        <v>300000</v>
      </c>
      <c r="GB150" s="115"/>
      <c r="GC150" s="31"/>
      <c r="GD150" s="31"/>
      <c r="GE150" s="118"/>
      <c r="GF150" s="35"/>
      <c r="GG150" s="34"/>
      <c r="GH150" s="115"/>
      <c r="GI150" s="23"/>
      <c r="GJ150" s="23"/>
      <c r="GK150" s="115"/>
      <c r="GL150" s="31"/>
      <c r="GM150" s="31"/>
      <c r="GN150" s="118"/>
      <c r="GO150" s="23"/>
      <c r="GP150" s="23"/>
      <c r="GQ150" s="115"/>
      <c r="GR150" s="23"/>
      <c r="GS150" s="27"/>
      <c r="GT150" s="115"/>
      <c r="GU150" s="23"/>
      <c r="GV150" s="23"/>
      <c r="GW150" s="118"/>
      <c r="GX150" s="31"/>
      <c r="GY150" s="31"/>
      <c r="GZ150" s="118"/>
      <c r="HA150" s="23"/>
      <c r="HB150" s="27"/>
      <c r="HC150" s="137"/>
      <c r="HD150" s="33"/>
      <c r="HE150" s="33"/>
      <c r="HF150" s="121"/>
      <c r="HG150" s="32"/>
      <c r="HH150" s="32"/>
      <c r="HI150" s="118"/>
      <c r="HJ150" s="28"/>
      <c r="HK150" s="28"/>
      <c r="HL150" s="118"/>
      <c r="HM150" s="23"/>
      <c r="HN150" s="23"/>
      <c r="HO150" s="118"/>
      <c r="HP150" s="23"/>
      <c r="HQ150" s="23"/>
      <c r="HR150" s="115"/>
      <c r="HS150" s="23"/>
      <c r="HT150" s="23"/>
      <c r="HU150" s="118"/>
      <c r="HV150" s="31"/>
      <c r="HW150" s="31"/>
      <c r="HX150" s="118"/>
      <c r="HY150" s="31"/>
      <c r="HZ150" s="31"/>
      <c r="IA150" s="118"/>
      <c r="IB150" s="23"/>
      <c r="IC150" s="23"/>
      <c r="ID150" s="132"/>
      <c r="IE150" s="23"/>
      <c r="IF150" s="27"/>
      <c r="IG150" s="134"/>
      <c r="IH150" s="23"/>
      <c r="II150" s="23"/>
      <c r="IJ150" s="132"/>
      <c r="IK150" s="30">
        <f t="shared" si="46"/>
        <v>115400</v>
      </c>
      <c r="IL150" s="30">
        <f t="shared" si="47"/>
        <v>70613.36</v>
      </c>
      <c r="IM150" s="23"/>
      <c r="IN150" s="23"/>
      <c r="IO150" s="115"/>
      <c r="IP150" s="23"/>
      <c r="IQ150" s="27"/>
      <c r="IR150" s="115"/>
      <c r="IS150" s="23"/>
      <c r="IT150" s="27"/>
      <c r="IU150" s="115"/>
      <c r="IV150" s="23"/>
      <c r="IW150" s="23"/>
      <c r="IX150" s="115"/>
      <c r="IY150" s="23"/>
      <c r="IZ150" s="23"/>
      <c r="JA150" s="115"/>
      <c r="JB150" s="23"/>
      <c r="JC150" s="23"/>
      <c r="JD150" s="115"/>
      <c r="JE150" s="23"/>
      <c r="JF150" s="23"/>
      <c r="JG150" s="115"/>
      <c r="JH150" s="23"/>
      <c r="JI150" s="27"/>
      <c r="JJ150" s="115"/>
      <c r="JK150" s="23"/>
      <c r="JL150" s="23"/>
      <c r="JM150" s="115"/>
      <c r="JN150" s="23"/>
      <c r="JO150" s="23"/>
      <c r="JP150" s="115"/>
      <c r="JQ150" s="23"/>
      <c r="JR150" s="23"/>
      <c r="JS150" s="115"/>
      <c r="JT150" s="23"/>
      <c r="JU150" s="23"/>
      <c r="JV150" s="115"/>
      <c r="JW150" s="23"/>
      <c r="JX150" s="23"/>
      <c r="JY150" s="115"/>
      <c r="JZ150" s="23"/>
      <c r="KA150" s="27"/>
      <c r="KB150" s="115"/>
      <c r="KC150" s="23">
        <v>115400</v>
      </c>
      <c r="KD150" s="23">
        <v>70613.36</v>
      </c>
      <c r="KE150" s="115"/>
      <c r="KF150" s="23"/>
      <c r="KG150" s="23"/>
      <c r="KH150" s="115"/>
      <c r="KI150" s="29">
        <f t="shared" si="48"/>
        <v>0</v>
      </c>
      <c r="KJ150" s="29">
        <f t="shared" si="49"/>
        <v>0</v>
      </c>
      <c r="KK150" s="27"/>
      <c r="KL150" s="27"/>
      <c r="KM150" s="121"/>
      <c r="KN150" s="27"/>
      <c r="KO150" s="27"/>
      <c r="KP150" s="115"/>
      <c r="KQ150" s="28"/>
      <c r="KR150" s="28"/>
      <c r="KS150" s="118"/>
      <c r="KT150" s="27"/>
      <c r="KU150" s="27"/>
      <c r="KV150" s="121"/>
      <c r="KW150" s="26"/>
      <c r="KX150" s="26"/>
      <c r="KY150" s="121"/>
      <c r="KZ150" s="24"/>
      <c r="LA150" s="24"/>
      <c r="LB150" s="121"/>
      <c r="LC150" s="24"/>
      <c r="LD150" s="24"/>
      <c r="LE150" s="121"/>
      <c r="LF150" s="23"/>
      <c r="LG150" s="27"/>
      <c r="LH150" s="118"/>
      <c r="LI150" s="23"/>
      <c r="LJ150" s="27"/>
      <c r="LK150" s="121"/>
      <c r="LL150" s="25"/>
      <c r="LM150" s="25"/>
      <c r="LN150" s="121"/>
      <c r="LO150" s="27"/>
      <c r="LP150" s="27"/>
      <c r="LQ150" s="121"/>
      <c r="LR150" s="24"/>
      <c r="LS150" s="24"/>
      <c r="LT150" s="121"/>
      <c r="LU150" s="27"/>
      <c r="LV150" s="27"/>
      <c r="LW150" s="121"/>
      <c r="LX150" s="23"/>
      <c r="LY150" s="23"/>
      <c r="LZ150" s="130"/>
      <c r="MA150" s="9"/>
      <c r="MB150" s="9"/>
      <c r="MC150" s="9"/>
      <c r="MD150" s="7"/>
      <c r="ME150" s="7"/>
      <c r="MF150" s="9"/>
      <c r="MG150" s="9"/>
      <c r="MH150" s="9"/>
      <c r="MI150" s="9"/>
      <c r="MJ150" s="9"/>
      <c r="MK150" s="9"/>
      <c r="ML150" s="9"/>
      <c r="MM150" s="9"/>
      <c r="MN150" s="7"/>
      <c r="MO150" s="9"/>
      <c r="MP150" s="9"/>
      <c r="MQ150" s="9"/>
      <c r="MR150" s="7"/>
      <c r="MS150" s="9"/>
      <c r="MT150" s="7"/>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3"/>
      <c r="PY150" s="3"/>
      <c r="PZ150" s="3"/>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row>
    <row r="151" spans="1:743" x14ac:dyDescent="0.25">
      <c r="A151" s="41" t="s">
        <v>2</v>
      </c>
      <c r="B151" s="29">
        <f t="shared" si="40"/>
        <v>10061800.67</v>
      </c>
      <c r="C151" s="29">
        <f t="shared" si="41"/>
        <v>7791207.6299999999</v>
      </c>
      <c r="D151" s="21">
        <f t="shared" si="42"/>
        <v>8099814.3700000001</v>
      </c>
      <c r="E151" s="21">
        <f t="shared" si="43"/>
        <v>6074865.3700000001</v>
      </c>
      <c r="F151" s="27">
        <v>7088600</v>
      </c>
      <c r="G151" s="40">
        <v>5316452</v>
      </c>
      <c r="H151" s="118"/>
      <c r="I151" s="27">
        <v>1011214.37</v>
      </c>
      <c r="J151" s="39">
        <v>758413.37</v>
      </c>
      <c r="K151" s="118"/>
      <c r="L151" s="39"/>
      <c r="M151" s="39"/>
      <c r="N151" s="147"/>
      <c r="O151" s="29">
        <f t="shared" si="44"/>
        <v>1846586.3</v>
      </c>
      <c r="P151" s="29">
        <f t="shared" si="45"/>
        <v>1639939.3</v>
      </c>
      <c r="Q151" s="23"/>
      <c r="R151" s="23"/>
      <c r="S151" s="118"/>
      <c r="T151" s="23"/>
      <c r="U151" s="23"/>
      <c r="V151" s="118"/>
      <c r="W151" s="23"/>
      <c r="X151" s="23"/>
      <c r="Y151" s="118"/>
      <c r="Z151" s="23"/>
      <c r="AA151" s="23"/>
      <c r="AB151" s="118"/>
      <c r="AC151" s="28"/>
      <c r="AD151" s="28"/>
      <c r="AE151" s="121"/>
      <c r="AF151" s="23"/>
      <c r="AG151" s="23"/>
      <c r="AH151" s="118"/>
      <c r="AI151" s="23"/>
      <c r="AJ151" s="23"/>
      <c r="AK151" s="118"/>
      <c r="AL151" s="23"/>
      <c r="AM151" s="23"/>
      <c r="AN151" s="118"/>
      <c r="AO151" s="23"/>
      <c r="AP151" s="27"/>
      <c r="AQ151" s="118"/>
      <c r="AR151" s="28"/>
      <c r="AS151" s="28"/>
      <c r="AT151" s="118"/>
      <c r="AU151" s="28"/>
      <c r="AV151" s="28"/>
      <c r="AW151" s="118"/>
      <c r="AX151" s="28"/>
      <c r="AY151" s="28"/>
      <c r="AZ151" s="118"/>
      <c r="BA151" s="23"/>
      <c r="BB151" s="23"/>
      <c r="BC151" s="118"/>
      <c r="BD151" s="23"/>
      <c r="BE151" s="23"/>
      <c r="BF151" s="118"/>
      <c r="BG151" s="23"/>
      <c r="BH151" s="23"/>
      <c r="BI151" s="118"/>
      <c r="BJ151" s="38"/>
      <c r="BK151" s="23"/>
      <c r="BL151" s="118"/>
      <c r="BM151" s="23"/>
      <c r="BN151" s="27"/>
      <c r="BO151" s="118"/>
      <c r="BP151" s="23"/>
      <c r="BQ151" s="27"/>
      <c r="BR151" s="118"/>
      <c r="BS151" s="23"/>
      <c r="BT151" s="27"/>
      <c r="BU151" s="118"/>
      <c r="BV151" s="23"/>
      <c r="BW151" s="23"/>
      <c r="BX151" s="118"/>
      <c r="BY151" s="23"/>
      <c r="BZ151" s="27"/>
      <c r="CA151" s="118"/>
      <c r="CB151" s="31"/>
      <c r="CC151" s="31"/>
      <c r="CD151" s="118"/>
      <c r="CE151" s="23"/>
      <c r="CF151" s="23"/>
      <c r="CG151" s="118"/>
      <c r="CH151" s="28"/>
      <c r="CI151" s="28"/>
      <c r="CJ151" s="118"/>
      <c r="CK151" s="23"/>
      <c r="CL151" s="27"/>
      <c r="CM151" s="118"/>
      <c r="CN151" s="23"/>
      <c r="CO151" s="27"/>
      <c r="CP151" s="118"/>
      <c r="CQ151" s="28"/>
      <c r="CR151" s="28"/>
      <c r="CS151" s="118"/>
      <c r="CT151" s="28"/>
      <c r="CU151" s="28"/>
      <c r="CV151" s="118"/>
      <c r="CW151" s="23"/>
      <c r="CX151" s="23"/>
      <c r="CY151" s="118"/>
      <c r="CZ151" s="28"/>
      <c r="DA151" s="28"/>
      <c r="DB151" s="118"/>
      <c r="DC151" s="23">
        <f>509999.15+509999.15</f>
        <v>1019998.3</v>
      </c>
      <c r="DD151" s="23">
        <v>1019998.3</v>
      </c>
      <c r="DE151" s="118"/>
      <c r="DF151" s="23"/>
      <c r="DG151" s="23"/>
      <c r="DH151" s="118"/>
      <c r="DI151" s="23"/>
      <c r="DJ151" s="27"/>
      <c r="DK151" s="118"/>
      <c r="DL151" s="27"/>
      <c r="DM151" s="27"/>
      <c r="DN151" s="140"/>
      <c r="DO151" s="27"/>
      <c r="DP151" s="27"/>
      <c r="DQ151" s="132"/>
      <c r="DR151" s="23"/>
      <c r="DS151" s="23"/>
      <c r="DT151" s="118"/>
      <c r="DU151" s="23"/>
      <c r="DV151" s="27"/>
      <c r="DW151" s="118"/>
      <c r="DX151" s="23"/>
      <c r="DY151" s="23"/>
      <c r="DZ151" s="118"/>
      <c r="EA151" s="23"/>
      <c r="EB151" s="23"/>
      <c r="EC151" s="115"/>
      <c r="ED151" s="23"/>
      <c r="EE151" s="23"/>
      <c r="EF151" s="118"/>
      <c r="EG151" s="23"/>
      <c r="EH151" s="23"/>
      <c r="EI151" s="118"/>
      <c r="EJ151" s="23"/>
      <c r="EK151" s="27"/>
      <c r="EL151" s="118"/>
      <c r="EM151" s="27"/>
      <c r="EN151" s="27"/>
      <c r="EO151" s="118"/>
      <c r="EP151" s="23"/>
      <c r="EQ151" s="27"/>
      <c r="ER151" s="115"/>
      <c r="ES151" s="28"/>
      <c r="ET151" s="28"/>
      <c r="EU151" s="118"/>
      <c r="EV151" s="27"/>
      <c r="EW151" s="27"/>
      <c r="EX151" s="118"/>
      <c r="EY151" s="23"/>
      <c r="EZ151" s="23"/>
      <c r="FA151" s="118"/>
      <c r="FB151" s="23">
        <v>826588</v>
      </c>
      <c r="FC151" s="27">
        <v>619941</v>
      </c>
      <c r="FD151" s="118"/>
      <c r="FE151" s="23"/>
      <c r="FF151" s="23"/>
      <c r="FG151" s="115"/>
      <c r="FH151" s="23"/>
      <c r="FI151" s="23"/>
      <c r="FJ151" s="118"/>
      <c r="FK151" s="23"/>
      <c r="FL151" s="23"/>
      <c r="FM151" s="115"/>
      <c r="FN151" s="31"/>
      <c r="FO151" s="31"/>
      <c r="FP151" s="118"/>
      <c r="FQ151" s="23"/>
      <c r="FR151" s="23"/>
      <c r="FS151" s="115"/>
      <c r="FT151" s="23"/>
      <c r="FU151" s="23"/>
      <c r="FV151" s="115"/>
      <c r="FW151" s="23"/>
      <c r="FX151" s="23"/>
      <c r="FY151" s="115"/>
      <c r="FZ151" s="27"/>
      <c r="GA151" s="27"/>
      <c r="GB151" s="115"/>
      <c r="GC151" s="31"/>
      <c r="GD151" s="31"/>
      <c r="GE151" s="118"/>
      <c r="GF151" s="35"/>
      <c r="GG151" s="34"/>
      <c r="GH151" s="115"/>
      <c r="GI151" s="23"/>
      <c r="GJ151" s="23"/>
      <c r="GK151" s="115"/>
      <c r="GL151" s="31"/>
      <c r="GM151" s="31"/>
      <c r="GN151" s="118"/>
      <c r="GO151" s="23"/>
      <c r="GP151" s="23"/>
      <c r="GQ151" s="115"/>
      <c r="GR151" s="23"/>
      <c r="GS151" s="27"/>
      <c r="GT151" s="115"/>
      <c r="GU151" s="23"/>
      <c r="GV151" s="23"/>
      <c r="GW151" s="118"/>
      <c r="GX151" s="31"/>
      <c r="GY151" s="31"/>
      <c r="GZ151" s="118"/>
      <c r="HA151" s="23"/>
      <c r="HB151" s="27"/>
      <c r="HC151" s="137"/>
      <c r="HD151" s="33"/>
      <c r="HE151" s="33"/>
      <c r="HF151" s="121"/>
      <c r="HG151" s="32"/>
      <c r="HH151" s="32"/>
      <c r="HI151" s="118"/>
      <c r="HJ151" s="28"/>
      <c r="HK151" s="28"/>
      <c r="HL151" s="118"/>
      <c r="HM151" s="23"/>
      <c r="HN151" s="23"/>
      <c r="HO151" s="118"/>
      <c r="HP151" s="23"/>
      <c r="HQ151" s="23"/>
      <c r="HR151" s="115"/>
      <c r="HS151" s="23"/>
      <c r="HT151" s="23"/>
      <c r="HU151" s="118"/>
      <c r="HV151" s="31"/>
      <c r="HW151" s="31"/>
      <c r="HX151" s="118"/>
      <c r="HY151" s="31"/>
      <c r="HZ151" s="31"/>
      <c r="IA151" s="118"/>
      <c r="IB151" s="23"/>
      <c r="IC151" s="23"/>
      <c r="ID151" s="132"/>
      <c r="IE151" s="23"/>
      <c r="IF151" s="27"/>
      <c r="IG151" s="134"/>
      <c r="IH151" s="23"/>
      <c r="II151" s="23"/>
      <c r="IJ151" s="132"/>
      <c r="IK151" s="30">
        <f t="shared" si="46"/>
        <v>115400</v>
      </c>
      <c r="IL151" s="30">
        <f t="shared" si="47"/>
        <v>76402.960000000006</v>
      </c>
      <c r="IM151" s="23"/>
      <c r="IN151" s="23"/>
      <c r="IO151" s="115"/>
      <c r="IP151" s="23"/>
      <c r="IQ151" s="23"/>
      <c r="IR151" s="115"/>
      <c r="IS151" s="23"/>
      <c r="IT151" s="27"/>
      <c r="IU151" s="115"/>
      <c r="IV151" s="23"/>
      <c r="IW151" s="23"/>
      <c r="IX151" s="115"/>
      <c r="IY151" s="23"/>
      <c r="IZ151" s="23"/>
      <c r="JA151" s="115"/>
      <c r="JB151" s="23"/>
      <c r="JC151" s="23"/>
      <c r="JD151" s="115"/>
      <c r="JE151" s="23"/>
      <c r="JF151" s="23"/>
      <c r="JG151" s="115"/>
      <c r="JH151" s="23"/>
      <c r="JI151" s="27"/>
      <c r="JJ151" s="115"/>
      <c r="JK151" s="23"/>
      <c r="JL151" s="23"/>
      <c r="JM151" s="115"/>
      <c r="JN151" s="23"/>
      <c r="JO151" s="23"/>
      <c r="JP151" s="115"/>
      <c r="JQ151" s="23"/>
      <c r="JR151" s="23"/>
      <c r="JS151" s="115"/>
      <c r="JT151" s="23"/>
      <c r="JU151" s="23"/>
      <c r="JV151" s="115"/>
      <c r="JW151" s="23"/>
      <c r="JX151" s="23"/>
      <c r="JY151" s="115"/>
      <c r="JZ151" s="23"/>
      <c r="KA151" s="23"/>
      <c r="KB151" s="115"/>
      <c r="KC151" s="23">
        <v>115400</v>
      </c>
      <c r="KD151" s="23">
        <v>76402.960000000006</v>
      </c>
      <c r="KE151" s="115"/>
      <c r="KF151" s="23"/>
      <c r="KG151" s="23"/>
      <c r="KH151" s="115"/>
      <c r="KI151" s="29">
        <f t="shared" si="48"/>
        <v>0</v>
      </c>
      <c r="KJ151" s="29">
        <f t="shared" si="49"/>
        <v>0</v>
      </c>
      <c r="KK151" s="27"/>
      <c r="KL151" s="27"/>
      <c r="KM151" s="121"/>
      <c r="KN151" s="27"/>
      <c r="KO151" s="27"/>
      <c r="KP151" s="115"/>
      <c r="KQ151" s="28"/>
      <c r="KR151" s="28"/>
      <c r="KS151" s="118"/>
      <c r="KT151" s="27"/>
      <c r="KU151" s="27"/>
      <c r="KV151" s="121"/>
      <c r="KW151" s="26"/>
      <c r="KX151" s="26"/>
      <c r="KY151" s="121"/>
      <c r="KZ151" s="24"/>
      <c r="LA151" s="24"/>
      <c r="LB151" s="121"/>
      <c r="LC151" s="24"/>
      <c r="LD151" s="24"/>
      <c r="LE151" s="121"/>
      <c r="LF151" s="23"/>
      <c r="LG151" s="23"/>
      <c r="LH151" s="118"/>
      <c r="LI151" s="23"/>
      <c r="LJ151" s="27"/>
      <c r="LK151" s="121"/>
      <c r="LL151" s="25"/>
      <c r="LM151" s="25"/>
      <c r="LN151" s="121"/>
      <c r="LO151" s="27"/>
      <c r="LP151" s="27"/>
      <c r="LQ151" s="121"/>
      <c r="LR151" s="24"/>
      <c r="LS151" s="24"/>
      <c r="LT151" s="121"/>
      <c r="LU151" s="27"/>
      <c r="LV151" s="27"/>
      <c r="LW151" s="121"/>
      <c r="LX151" s="23"/>
      <c r="LY151" s="23"/>
      <c r="LZ151" s="130"/>
      <c r="MA151" s="9"/>
      <c r="MB151" s="9"/>
      <c r="MC151" s="9"/>
      <c r="MD151" s="7"/>
      <c r="ME151" s="7"/>
      <c r="MF151" s="9"/>
      <c r="MG151" s="9"/>
      <c r="MH151" s="9"/>
      <c r="MI151" s="9"/>
      <c r="MJ151" s="9"/>
      <c r="MK151" s="9"/>
      <c r="ML151" s="9"/>
      <c r="MM151" s="9"/>
      <c r="MN151" s="7"/>
      <c r="MO151" s="9"/>
      <c r="MP151" s="9"/>
      <c r="MQ151" s="9"/>
      <c r="MR151" s="7"/>
      <c r="MS151" s="9"/>
      <c r="MT151" s="7"/>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3"/>
      <c r="PY151" s="3"/>
      <c r="PZ151" s="3"/>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row>
    <row r="152" spans="1:743" x14ac:dyDescent="0.25">
      <c r="A152" s="41" t="s">
        <v>1</v>
      </c>
      <c r="B152" s="29">
        <f t="shared" si="40"/>
        <v>16836553.039999999</v>
      </c>
      <c r="C152" s="29">
        <f t="shared" si="41"/>
        <v>12806455.83</v>
      </c>
      <c r="D152" s="21">
        <f t="shared" si="42"/>
        <v>14197094.890000001</v>
      </c>
      <c r="E152" s="21">
        <f t="shared" si="43"/>
        <v>10647824.890000001</v>
      </c>
      <c r="F152" s="27">
        <v>12291700</v>
      </c>
      <c r="G152" s="40">
        <v>9218776</v>
      </c>
      <c r="H152" s="118"/>
      <c r="I152" s="27">
        <v>1905394.89</v>
      </c>
      <c r="J152" s="39">
        <v>1429048.89</v>
      </c>
      <c r="K152" s="118"/>
      <c r="L152" s="39"/>
      <c r="M152" s="39"/>
      <c r="N152" s="147"/>
      <c r="O152" s="29">
        <f t="shared" si="44"/>
        <v>2524058.15</v>
      </c>
      <c r="P152" s="29">
        <f t="shared" si="45"/>
        <v>2083043.4</v>
      </c>
      <c r="Q152" s="23"/>
      <c r="R152" s="23"/>
      <c r="S152" s="118"/>
      <c r="T152" s="23"/>
      <c r="U152" s="23"/>
      <c r="V152" s="118"/>
      <c r="W152" s="23"/>
      <c r="X152" s="23"/>
      <c r="Y152" s="118"/>
      <c r="Z152" s="23"/>
      <c r="AA152" s="23"/>
      <c r="AB152" s="118"/>
      <c r="AC152" s="28"/>
      <c r="AD152" s="28"/>
      <c r="AE152" s="121"/>
      <c r="AF152" s="23"/>
      <c r="AG152" s="23"/>
      <c r="AH152" s="118"/>
      <c r="AI152" s="23"/>
      <c r="AJ152" s="23"/>
      <c r="AK152" s="118"/>
      <c r="AL152" s="23"/>
      <c r="AM152" s="23"/>
      <c r="AN152" s="118"/>
      <c r="AO152" s="23"/>
      <c r="AP152" s="23"/>
      <c r="AQ152" s="118"/>
      <c r="AR152" s="28"/>
      <c r="AS152" s="28"/>
      <c r="AT152" s="118"/>
      <c r="AU152" s="28"/>
      <c r="AV152" s="28"/>
      <c r="AW152" s="118"/>
      <c r="AX152" s="28"/>
      <c r="AY152" s="28"/>
      <c r="AZ152" s="118"/>
      <c r="BA152" s="23"/>
      <c r="BB152" s="23"/>
      <c r="BC152" s="118"/>
      <c r="BD152" s="23"/>
      <c r="BE152" s="23"/>
      <c r="BF152" s="118"/>
      <c r="BG152" s="23"/>
      <c r="BH152" s="23"/>
      <c r="BI152" s="118"/>
      <c r="BJ152" s="38"/>
      <c r="BK152" s="23"/>
      <c r="BL152" s="118"/>
      <c r="BM152" s="23"/>
      <c r="BN152" s="27"/>
      <c r="BO152" s="118"/>
      <c r="BP152" s="23"/>
      <c r="BQ152" s="27"/>
      <c r="BR152" s="118"/>
      <c r="BS152" s="23"/>
      <c r="BT152" s="23"/>
      <c r="BU152" s="118"/>
      <c r="BV152" s="23"/>
      <c r="BW152" s="23"/>
      <c r="BX152" s="118"/>
      <c r="BY152" s="23"/>
      <c r="BZ152" s="27"/>
      <c r="CA152" s="118"/>
      <c r="CB152" s="31"/>
      <c r="CC152" s="31"/>
      <c r="CD152" s="118"/>
      <c r="CE152" s="23"/>
      <c r="CF152" s="23"/>
      <c r="CG152" s="118"/>
      <c r="CH152" s="28"/>
      <c r="CI152" s="28"/>
      <c r="CJ152" s="118"/>
      <c r="CK152" s="23"/>
      <c r="CL152" s="27"/>
      <c r="CM152" s="118"/>
      <c r="CN152" s="23"/>
      <c r="CO152" s="27"/>
      <c r="CP152" s="118"/>
      <c r="CQ152" s="28"/>
      <c r="CR152" s="28"/>
      <c r="CS152" s="118"/>
      <c r="CT152" s="28"/>
      <c r="CU152" s="28"/>
      <c r="CV152" s="118"/>
      <c r="CW152" s="23"/>
      <c r="CX152" s="23"/>
      <c r="CY152" s="118"/>
      <c r="CZ152" s="28"/>
      <c r="DA152" s="28"/>
      <c r="DB152" s="118"/>
      <c r="DC152" s="23">
        <v>509999.15</v>
      </c>
      <c r="DD152" s="23">
        <v>509999.15</v>
      </c>
      <c r="DE152" s="118"/>
      <c r="DF152" s="23"/>
      <c r="DG152" s="23"/>
      <c r="DH152" s="118"/>
      <c r="DI152" s="23"/>
      <c r="DJ152" s="23"/>
      <c r="DK152" s="118"/>
      <c r="DL152" s="27"/>
      <c r="DM152" s="27"/>
      <c r="DN152" s="140"/>
      <c r="DO152" s="27"/>
      <c r="DP152" s="27"/>
      <c r="DQ152" s="132"/>
      <c r="DR152" s="23"/>
      <c r="DS152" s="23"/>
      <c r="DT152" s="118"/>
      <c r="DU152" s="23"/>
      <c r="DV152" s="23"/>
      <c r="DW152" s="118"/>
      <c r="DX152" s="23"/>
      <c r="DY152" s="23"/>
      <c r="DZ152" s="118"/>
      <c r="EA152" s="23"/>
      <c r="EB152" s="23"/>
      <c r="EC152" s="115"/>
      <c r="ED152" s="23"/>
      <c r="EE152" s="23"/>
      <c r="EF152" s="118"/>
      <c r="EG152" s="23"/>
      <c r="EH152" s="23"/>
      <c r="EI152" s="118"/>
      <c r="EJ152" s="23"/>
      <c r="EK152" s="23"/>
      <c r="EL152" s="118"/>
      <c r="EM152" s="23"/>
      <c r="EN152" s="23"/>
      <c r="EO152" s="118"/>
      <c r="EP152" s="23"/>
      <c r="EQ152" s="27"/>
      <c r="ER152" s="115"/>
      <c r="ES152" s="28"/>
      <c r="ET152" s="28"/>
      <c r="EU152" s="118"/>
      <c r="EV152" s="27"/>
      <c r="EW152" s="27"/>
      <c r="EX152" s="118"/>
      <c r="EY152" s="23"/>
      <c r="EZ152" s="23"/>
      <c r="FA152" s="118"/>
      <c r="FB152" s="23">
        <v>1764059</v>
      </c>
      <c r="FC152" s="27">
        <v>1323044.25</v>
      </c>
      <c r="FD152" s="118"/>
      <c r="FE152" s="23"/>
      <c r="FF152" s="23"/>
      <c r="FG152" s="115"/>
      <c r="FH152" s="23"/>
      <c r="FI152" s="23"/>
      <c r="FJ152" s="118"/>
      <c r="FK152" s="23"/>
      <c r="FL152" s="23"/>
      <c r="FM152" s="115"/>
      <c r="FN152" s="31"/>
      <c r="FO152" s="31"/>
      <c r="FP152" s="118"/>
      <c r="FQ152" s="23"/>
      <c r="FR152" s="23"/>
      <c r="FS152" s="115"/>
      <c r="FT152" s="23"/>
      <c r="FU152" s="23"/>
      <c r="FV152" s="115"/>
      <c r="FW152" s="37">
        <v>250000</v>
      </c>
      <c r="FX152" s="36">
        <v>250000</v>
      </c>
      <c r="FY152" s="115"/>
      <c r="FZ152" s="23"/>
      <c r="GA152" s="27"/>
      <c r="GB152" s="115"/>
      <c r="GC152" s="31"/>
      <c r="GD152" s="31"/>
      <c r="GE152" s="118"/>
      <c r="GF152" s="35"/>
      <c r="GG152" s="34"/>
      <c r="GH152" s="115"/>
      <c r="GI152" s="23"/>
      <c r="GJ152" s="23"/>
      <c r="GK152" s="115"/>
      <c r="GL152" s="31"/>
      <c r="GM152" s="31"/>
      <c r="GN152" s="118"/>
      <c r="GO152" s="23"/>
      <c r="GP152" s="23"/>
      <c r="GQ152" s="115"/>
      <c r="GR152" s="23"/>
      <c r="GS152" s="27"/>
      <c r="GT152" s="115"/>
      <c r="GU152" s="23"/>
      <c r="GV152" s="23"/>
      <c r="GW152" s="118"/>
      <c r="GX152" s="31"/>
      <c r="GY152" s="31"/>
      <c r="GZ152" s="118"/>
      <c r="HA152" s="23"/>
      <c r="HB152" s="27"/>
      <c r="HC152" s="137"/>
      <c r="HD152" s="33"/>
      <c r="HE152" s="33"/>
      <c r="HF152" s="121"/>
      <c r="HG152" s="32"/>
      <c r="HH152" s="32"/>
      <c r="HI152" s="118"/>
      <c r="HJ152" s="28"/>
      <c r="HK152" s="28"/>
      <c r="HL152" s="118"/>
      <c r="HM152" s="23"/>
      <c r="HN152" s="23"/>
      <c r="HO152" s="118"/>
      <c r="HP152" s="23"/>
      <c r="HQ152" s="23"/>
      <c r="HR152" s="115"/>
      <c r="HS152" s="23"/>
      <c r="HT152" s="23"/>
      <c r="HU152" s="118"/>
      <c r="HV152" s="31"/>
      <c r="HW152" s="31"/>
      <c r="HX152" s="118"/>
      <c r="HY152" s="31"/>
      <c r="HZ152" s="31"/>
      <c r="IA152" s="118"/>
      <c r="IB152" s="23"/>
      <c r="IC152" s="23"/>
      <c r="ID152" s="132"/>
      <c r="IE152" s="23"/>
      <c r="IF152" s="27"/>
      <c r="IG152" s="134"/>
      <c r="IH152" s="23"/>
      <c r="II152" s="23"/>
      <c r="IJ152" s="132"/>
      <c r="IK152" s="30">
        <f t="shared" si="46"/>
        <v>115400</v>
      </c>
      <c r="IL152" s="30">
        <f t="shared" si="47"/>
        <v>75587.539999999994</v>
      </c>
      <c r="IM152" s="23"/>
      <c r="IN152" s="23"/>
      <c r="IO152" s="115"/>
      <c r="IP152" s="23"/>
      <c r="IQ152" s="23"/>
      <c r="IR152" s="115"/>
      <c r="IS152" s="23"/>
      <c r="IT152" s="27"/>
      <c r="IU152" s="115"/>
      <c r="IV152" s="23"/>
      <c r="IW152" s="23"/>
      <c r="IX152" s="115"/>
      <c r="IY152" s="23"/>
      <c r="IZ152" s="23"/>
      <c r="JA152" s="115"/>
      <c r="JB152" s="23"/>
      <c r="JC152" s="23"/>
      <c r="JD152" s="115"/>
      <c r="JE152" s="23"/>
      <c r="JF152" s="23"/>
      <c r="JG152" s="115"/>
      <c r="JH152" s="23"/>
      <c r="JI152" s="27"/>
      <c r="JJ152" s="115"/>
      <c r="JK152" s="23"/>
      <c r="JL152" s="23"/>
      <c r="JM152" s="115"/>
      <c r="JN152" s="23"/>
      <c r="JO152" s="23"/>
      <c r="JP152" s="115"/>
      <c r="JQ152" s="23"/>
      <c r="JR152" s="23"/>
      <c r="JS152" s="115"/>
      <c r="JT152" s="23"/>
      <c r="JU152" s="23"/>
      <c r="JV152" s="115"/>
      <c r="JW152" s="23"/>
      <c r="JX152" s="23"/>
      <c r="JY152" s="115"/>
      <c r="JZ152" s="23"/>
      <c r="KA152" s="23"/>
      <c r="KB152" s="115"/>
      <c r="KC152" s="23">
        <v>115400</v>
      </c>
      <c r="KD152" s="23">
        <v>75587.539999999994</v>
      </c>
      <c r="KE152" s="115"/>
      <c r="KF152" s="23"/>
      <c r="KG152" s="23"/>
      <c r="KH152" s="115"/>
      <c r="KI152" s="29">
        <f t="shared" si="48"/>
        <v>0</v>
      </c>
      <c r="KJ152" s="29">
        <f t="shared" si="49"/>
        <v>0</v>
      </c>
      <c r="KK152" s="27"/>
      <c r="KL152" s="27"/>
      <c r="KM152" s="121"/>
      <c r="KN152" s="27"/>
      <c r="KO152" s="27"/>
      <c r="KP152" s="115"/>
      <c r="KQ152" s="28"/>
      <c r="KR152" s="28"/>
      <c r="KS152" s="118"/>
      <c r="KT152" s="27"/>
      <c r="KU152" s="27"/>
      <c r="KV152" s="121"/>
      <c r="KW152" s="26"/>
      <c r="KX152" s="26"/>
      <c r="KY152" s="121"/>
      <c r="KZ152" s="24"/>
      <c r="LA152" s="24"/>
      <c r="LB152" s="121"/>
      <c r="LC152" s="24"/>
      <c r="LD152" s="24"/>
      <c r="LE152" s="121"/>
      <c r="LF152" s="23"/>
      <c r="LG152" s="23"/>
      <c r="LH152" s="118"/>
      <c r="LI152" s="23"/>
      <c r="LJ152" s="23"/>
      <c r="LK152" s="121"/>
      <c r="LL152" s="25"/>
      <c r="LM152" s="25"/>
      <c r="LN152" s="121"/>
      <c r="LO152" s="23"/>
      <c r="LP152" s="23"/>
      <c r="LQ152" s="121"/>
      <c r="LR152" s="24"/>
      <c r="LS152" s="24"/>
      <c r="LT152" s="121"/>
      <c r="LU152" s="23"/>
      <c r="LV152" s="23"/>
      <c r="LW152" s="121"/>
      <c r="LX152" s="23"/>
      <c r="LY152" s="23"/>
      <c r="LZ152" s="130"/>
      <c r="MA152" s="9"/>
      <c r="MB152" s="9"/>
      <c r="MC152" s="9"/>
      <c r="MD152" s="7"/>
      <c r="ME152" s="7"/>
      <c r="MF152" s="9"/>
      <c r="MG152" s="9"/>
      <c r="MH152" s="9"/>
      <c r="MI152" s="9"/>
      <c r="MJ152" s="9"/>
      <c r="MK152" s="9"/>
      <c r="ML152" s="9"/>
      <c r="MM152" s="9"/>
      <c r="MN152" s="7"/>
      <c r="MO152" s="9"/>
      <c r="MP152" s="9"/>
      <c r="MQ152" s="9"/>
      <c r="MR152" s="7"/>
      <c r="MS152" s="9"/>
      <c r="MT152" s="7"/>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3"/>
      <c r="PY152" s="3"/>
      <c r="PZ152" s="3"/>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row>
    <row r="153" spans="1:743" x14ac:dyDescent="0.25">
      <c r="A153" s="22" t="s">
        <v>0</v>
      </c>
      <c r="B153" s="17">
        <f t="shared" ref="B153:G153" si="50">SUM(B9:B152)</f>
        <v>24680192386.230011</v>
      </c>
      <c r="C153" s="17">
        <f t="shared" si="50"/>
        <v>16155776337.839991</v>
      </c>
      <c r="D153" s="17">
        <f t="shared" si="50"/>
        <v>5915933535.3099976</v>
      </c>
      <c r="E153" s="17">
        <f t="shared" si="50"/>
        <v>4519268849.3100014</v>
      </c>
      <c r="F153" s="17">
        <f t="shared" si="50"/>
        <v>4265753100</v>
      </c>
      <c r="G153" s="20">
        <f t="shared" si="50"/>
        <v>3225983315</v>
      </c>
      <c r="H153" s="119"/>
      <c r="I153" s="17">
        <f>SUM(I9:I152)</f>
        <v>1627580435.3100007</v>
      </c>
      <c r="J153" s="17">
        <f>SUM(J9:J152)</f>
        <v>1270685534.3099999</v>
      </c>
      <c r="K153" s="119"/>
      <c r="L153" s="17">
        <f>SUM(L9:L152)</f>
        <v>22600000</v>
      </c>
      <c r="M153" s="17">
        <f>SUM(M9:M152)</f>
        <v>22600000</v>
      </c>
      <c r="N153" s="148"/>
      <c r="O153" s="17">
        <f>SUM(O9:O152)</f>
        <v>8989681148.0799942</v>
      </c>
      <c r="P153" s="17">
        <f>SUM(P9:P152)</f>
        <v>4923613145.4699974</v>
      </c>
      <c r="Q153" s="17">
        <f>SUM(Q9:Q152)</f>
        <v>21357070.710000001</v>
      </c>
      <c r="R153" s="17">
        <f>SUM(R9:R152)</f>
        <v>21357070.710000001</v>
      </c>
      <c r="S153" s="119"/>
      <c r="T153" s="17">
        <f>SUM(T9:T152)</f>
        <v>25029191.999999996</v>
      </c>
      <c r="U153" s="17">
        <f>SUM(U9:U152)</f>
        <v>20023353.599999998</v>
      </c>
      <c r="V153" s="119"/>
      <c r="W153" s="17">
        <f>SUM(W9:W152)</f>
        <v>1502123.05</v>
      </c>
      <c r="X153" s="17">
        <f>SUM(X9:X152)</f>
        <v>1502123.05</v>
      </c>
      <c r="Y153" s="119"/>
      <c r="Z153" s="17">
        <f>SUM(Z9:Z152)</f>
        <v>272940537.63</v>
      </c>
      <c r="AA153" s="17">
        <f>SUM(AA9:AA152)</f>
        <v>205989567.87</v>
      </c>
      <c r="AB153" s="119"/>
      <c r="AC153" s="17">
        <f>SUM(AC9:AC152)</f>
        <v>7185136.3600000003</v>
      </c>
      <c r="AD153" s="17">
        <f>SUM(AD9:AD152)</f>
        <v>0</v>
      </c>
      <c r="AE153" s="122"/>
      <c r="AF153" s="17">
        <f>SUM(AF9:AF152)</f>
        <v>67352362.320000008</v>
      </c>
      <c r="AG153" s="17">
        <f>SUM(AG9:AG152)</f>
        <v>49119315.529999994</v>
      </c>
      <c r="AH153" s="119"/>
      <c r="AI153" s="17">
        <f>SUM(AI9:AI152)</f>
        <v>108943263</v>
      </c>
      <c r="AJ153" s="17">
        <f>SUM(AJ9:AJ152)</f>
        <v>81707448</v>
      </c>
      <c r="AK153" s="119"/>
      <c r="AL153" s="17">
        <f>SUM(AL9:AL152)</f>
        <v>37932879.690000005</v>
      </c>
      <c r="AM153" s="17">
        <f>SUM(AM9:AM152)</f>
        <v>26878197.050000001</v>
      </c>
      <c r="AN153" s="119"/>
      <c r="AO153" s="17">
        <f>SUM(AO9:AO152)</f>
        <v>107000000</v>
      </c>
      <c r="AP153" s="17">
        <f>SUM(AP9:AP152)</f>
        <v>80547270.919999987</v>
      </c>
      <c r="AQ153" s="119"/>
      <c r="AR153" s="17">
        <f>SUM(AR9:AR152)</f>
        <v>5390565.8399999999</v>
      </c>
      <c r="AS153" s="17">
        <f>SUM(AS9:AS152)</f>
        <v>5097878.3099999996</v>
      </c>
      <c r="AT153" s="119"/>
      <c r="AU153" s="17">
        <f>SUM(AU9:AU152)</f>
        <v>37676995.399999999</v>
      </c>
      <c r="AV153" s="17">
        <f>SUM(AV9:AV152)</f>
        <v>12655890.789999999</v>
      </c>
      <c r="AW153" s="119"/>
      <c r="AX153" s="17">
        <f>SUM(AX9:AX152)</f>
        <v>1257300</v>
      </c>
      <c r="AY153" s="17">
        <f>SUM(AY9:AY152)</f>
        <v>1257300</v>
      </c>
      <c r="AZ153" s="119"/>
      <c r="BA153" s="17">
        <f>SUM(BA9:BA152)</f>
        <v>365062374.38999999</v>
      </c>
      <c r="BB153" s="17">
        <f>SUM(BB9:BB152)</f>
        <v>144126949.78999999</v>
      </c>
      <c r="BC153" s="119"/>
      <c r="BD153" s="17">
        <f>SUM(BD9:BD152)</f>
        <v>504895664.31</v>
      </c>
      <c r="BE153" s="17">
        <f>SUM(BE9:BE152)</f>
        <v>272785863.48999995</v>
      </c>
      <c r="BF153" s="119"/>
      <c r="BG153" s="17">
        <f>SUM(BG9:BG152)</f>
        <v>25512165</v>
      </c>
      <c r="BH153" s="17">
        <f>SUM(BH9:BH152)</f>
        <v>25512164.829999998</v>
      </c>
      <c r="BI153" s="119"/>
      <c r="BJ153" s="19">
        <f>SUM(BJ9:BJ152)</f>
        <v>320058394.86000001</v>
      </c>
      <c r="BK153" s="17">
        <f>SUM(BK9:BK152)</f>
        <v>210611079.68000001</v>
      </c>
      <c r="BL153" s="119"/>
      <c r="BM153" s="17">
        <f>SUM(BM9:BM152)</f>
        <v>644040303.03999996</v>
      </c>
      <c r="BN153" s="17">
        <f>SUM(BN9:BN152)</f>
        <v>643141313.10000002</v>
      </c>
      <c r="BO153" s="119"/>
      <c r="BP153" s="17">
        <f>SUM(BP9:BP152)</f>
        <v>48524100</v>
      </c>
      <c r="BQ153" s="17">
        <f>SUM(BQ9:BQ152)</f>
        <v>36393074.25</v>
      </c>
      <c r="BR153" s="119"/>
      <c r="BS153" s="17">
        <f>SUM(BS9:BS152)</f>
        <v>45167601.189999998</v>
      </c>
      <c r="BT153" s="17">
        <f>SUM(BT9:BT152)</f>
        <v>23240111.77</v>
      </c>
      <c r="BU153" s="119"/>
      <c r="BV153" s="17">
        <f>SUM(BV9:BV152)</f>
        <v>1332326090</v>
      </c>
      <c r="BW153" s="17">
        <f>SUM(BW9:BW152)</f>
        <v>656584229.61000001</v>
      </c>
      <c r="BX153" s="119"/>
      <c r="BY153" s="17">
        <f>SUM(BY9:BY152)</f>
        <v>706355000.24999988</v>
      </c>
      <c r="BZ153" s="17">
        <f>SUM(BZ9:BZ152)</f>
        <v>472524965.01999974</v>
      </c>
      <c r="CA153" s="119"/>
      <c r="CB153" s="17">
        <f>SUM(CB9:CB152)</f>
        <v>100000000</v>
      </c>
      <c r="CC153" s="17">
        <f>SUM(CC9:CC152)</f>
        <v>57538963.030000001</v>
      </c>
      <c r="CD153" s="119"/>
      <c r="CE153" s="17">
        <f>SUM(CE9:CE152)</f>
        <v>25000000</v>
      </c>
      <c r="CF153" s="17">
        <f>SUM(CF9:CF152)</f>
        <v>25000000</v>
      </c>
      <c r="CG153" s="119"/>
      <c r="CH153" s="17">
        <f>SUM(CH9:CH152)</f>
        <v>3258806.5</v>
      </c>
      <c r="CI153" s="17">
        <f>SUM(CI9:CI152)</f>
        <v>864188.72</v>
      </c>
      <c r="CJ153" s="119"/>
      <c r="CK153" s="17">
        <f>SUM(CK9:CK152)</f>
        <v>3793010.75</v>
      </c>
      <c r="CL153" s="17">
        <f>SUM(CL9:CL152)</f>
        <v>0</v>
      </c>
      <c r="CM153" s="119"/>
      <c r="CN153" s="17">
        <f>SUM(CN9:CN152)</f>
        <v>41164085.879999995</v>
      </c>
      <c r="CO153" s="17">
        <f>SUM(CO9:CO152)</f>
        <v>19285955.699999999</v>
      </c>
      <c r="CP153" s="119"/>
      <c r="CQ153" s="18">
        <f>SUM(CQ9:CQ152)</f>
        <v>2522702.4899999998</v>
      </c>
      <c r="CR153" s="18">
        <f>SUM(CR9:CR152)</f>
        <v>2522702.4899999998</v>
      </c>
      <c r="CS153" s="119"/>
      <c r="CT153" s="17">
        <f>SUM(CT9:CT152)</f>
        <v>887419.35</v>
      </c>
      <c r="CU153" s="17">
        <f>SUM(CU9:CU152)</f>
        <v>887419.35</v>
      </c>
      <c r="CV153" s="119"/>
      <c r="CW153" s="17">
        <f>SUM(CW9:CW152)</f>
        <v>291867295.94999999</v>
      </c>
      <c r="CX153" s="17">
        <f>SUM(CX9:CX152)</f>
        <v>228149584.72</v>
      </c>
      <c r="CY153" s="119"/>
      <c r="CZ153" s="17">
        <f>SUM(CZ9:CZ152)</f>
        <v>4200000</v>
      </c>
      <c r="DA153" s="17">
        <f>SUM(DA9:DA152)</f>
        <v>0</v>
      </c>
      <c r="DB153" s="119"/>
      <c r="DC153" s="17">
        <f>SUM(DC9:DC152)</f>
        <v>200000000.00000003</v>
      </c>
      <c r="DD153" s="17">
        <f>SUM(DD9:DD152)</f>
        <v>137128824.67000008</v>
      </c>
      <c r="DE153" s="119"/>
      <c r="DF153" s="17">
        <f>SUM(DF9:DF152)</f>
        <v>6617204.2999999998</v>
      </c>
      <c r="DG153" s="17">
        <f>SUM(DG9:DG152)</f>
        <v>5732433.9900000002</v>
      </c>
      <c r="DH153" s="119"/>
      <c r="DI153" s="17">
        <f>SUM(DI9:DI152)</f>
        <v>21972463.440000001</v>
      </c>
      <c r="DJ153" s="17">
        <f>SUM(DJ9:DJ152)</f>
        <v>21269575.300000001</v>
      </c>
      <c r="DK153" s="119"/>
      <c r="DL153" s="17">
        <f>SUM(DL9:DL152)</f>
        <v>30000000</v>
      </c>
      <c r="DM153" s="17">
        <f>SUM(DM9:DM152)</f>
        <v>27387799.120000001</v>
      </c>
      <c r="DN153" s="141"/>
      <c r="DO153" s="17">
        <f>SUM(DO9:DO152)</f>
        <v>75375999.999999985</v>
      </c>
      <c r="DP153" s="17">
        <f>SUM(DP9:DP152)</f>
        <v>3262863.29</v>
      </c>
      <c r="DQ153" s="133"/>
      <c r="DR153" s="17">
        <f>SUM(DR9:DR152)</f>
        <v>1000000</v>
      </c>
      <c r="DS153" s="17">
        <f>SUM(DS9:DS152)</f>
        <v>0</v>
      </c>
      <c r="DT153" s="119"/>
      <c r="DU153" s="17">
        <f>SUM(DU9:DU152)</f>
        <v>166926150.09</v>
      </c>
      <c r="DV153" s="17">
        <f>SUM(DV9:DV152)</f>
        <v>93983402.200000003</v>
      </c>
      <c r="DW153" s="119"/>
      <c r="DX153" s="17">
        <f>SUM(DX9:DX152)</f>
        <v>125716021.50999999</v>
      </c>
      <c r="DY153" s="17">
        <f>SUM(DY9:DY152)</f>
        <v>82361734.640000015</v>
      </c>
      <c r="DZ153" s="119"/>
      <c r="EA153" s="17">
        <f>SUM(EA9:EA152)</f>
        <v>7990303.0300000003</v>
      </c>
      <c r="EB153" s="17">
        <f>SUM(EB9:EB152)</f>
        <v>7990303.0300000003</v>
      </c>
      <c r="EC153" s="116"/>
      <c r="ED153" s="17">
        <f>SUM(ED9:ED152)</f>
        <v>14698387.1</v>
      </c>
      <c r="EE153" s="17">
        <f>SUM(EE9:EE152)</f>
        <v>7444532.8200000003</v>
      </c>
      <c r="EF153" s="119"/>
      <c r="EG153" s="17">
        <f>SUM(EG9:EG152)</f>
        <v>5601010.1000000006</v>
      </c>
      <c r="EH153" s="17">
        <f>SUM(EH9:EH152)</f>
        <v>5601010.1000000006</v>
      </c>
      <c r="EI153" s="119"/>
      <c r="EJ153" s="17">
        <f>SUM(EJ9:EJ152)</f>
        <v>19379898.989999998</v>
      </c>
      <c r="EK153" s="17">
        <f>SUM(EK9:EK152)</f>
        <v>8309047.1500000004</v>
      </c>
      <c r="EL153" s="119"/>
      <c r="EM153" s="17">
        <f>SUM(EM9:EM152)</f>
        <v>752688.17</v>
      </c>
      <c r="EN153" s="17">
        <f>SUM(EN9:EN152)</f>
        <v>752688.17</v>
      </c>
      <c r="EO153" s="119"/>
      <c r="EP153" s="17">
        <f>SUM(EP9:EP152)</f>
        <v>322580.65000000002</v>
      </c>
      <c r="EQ153" s="17">
        <f>SUM(EQ9:EQ152)</f>
        <v>322580.65000000002</v>
      </c>
      <c r="ER153" s="116"/>
      <c r="ES153" s="17">
        <f>SUM(ES9:ES152)</f>
        <v>11963939.390000001</v>
      </c>
      <c r="ET153" s="17">
        <f>SUM(ET9:ET152)</f>
        <v>0</v>
      </c>
      <c r="EU153" s="119"/>
      <c r="EV153" s="17">
        <f>SUM(EV9:EV152)</f>
        <v>3606666.37</v>
      </c>
      <c r="EW153" s="17">
        <f>SUM(EW9:EW152)</f>
        <v>3606666.37</v>
      </c>
      <c r="EX153" s="119"/>
      <c r="EY153" s="17">
        <f>SUM(EY9:EY152)</f>
        <v>12989569.890000001</v>
      </c>
      <c r="EZ153" s="17">
        <f>SUM(EZ9:EZ152)</f>
        <v>12091450.859999999</v>
      </c>
      <c r="FA153" s="119"/>
      <c r="FB153" s="17">
        <f>SUM(FB9:FB152)</f>
        <v>282387044</v>
      </c>
      <c r="FC153" s="17">
        <f>SUM(FC9:FC152)</f>
        <v>211789152.25</v>
      </c>
      <c r="FD153" s="119"/>
      <c r="FE153" s="17">
        <f>SUM(FE9:FE152)</f>
        <v>26698700</v>
      </c>
      <c r="FF153" s="17">
        <f>SUM(FF9:FF152)</f>
        <v>8135422.96</v>
      </c>
      <c r="FG153" s="116"/>
      <c r="FH153" s="17">
        <f>SUM(FH9:FH152)</f>
        <v>3726767.68</v>
      </c>
      <c r="FI153" s="17">
        <f>SUM(FI9:FI152)</f>
        <v>1472165.74</v>
      </c>
      <c r="FJ153" s="119"/>
      <c r="FK153" s="17">
        <f>SUM(FK9:FK152)</f>
        <v>50295858.590000004</v>
      </c>
      <c r="FL153" s="17">
        <f>SUM(FL9:FL152)</f>
        <v>36672093.869999997</v>
      </c>
      <c r="FM153" s="116"/>
      <c r="FN153" s="17">
        <f>SUM(FN9:FN152)</f>
        <v>3437468.68</v>
      </c>
      <c r="FO153" s="17">
        <f>SUM(FO9:FO152)</f>
        <v>1031226.56</v>
      </c>
      <c r="FP153" s="119"/>
      <c r="FQ153" s="17">
        <f>SUM(FQ9:FQ152)</f>
        <v>56990900</v>
      </c>
      <c r="FR153" s="17">
        <f>SUM(FR9:FR152)</f>
        <v>43863771.229999989</v>
      </c>
      <c r="FS153" s="116"/>
      <c r="FT153" s="17">
        <f>SUM(FT9:FT152)</f>
        <v>4000000</v>
      </c>
      <c r="FU153" s="17">
        <f>SUM(FU9:FU152)</f>
        <v>3100000</v>
      </c>
      <c r="FV153" s="116"/>
      <c r="FW153" s="17">
        <f>SUM(FW9:FW152)</f>
        <v>12181100</v>
      </c>
      <c r="FX153" s="17">
        <f>SUM(FX9:FX152)</f>
        <v>8793164.4499999993</v>
      </c>
      <c r="FY153" s="116"/>
      <c r="FZ153" s="17">
        <f>SUM(FZ9:FZ152)</f>
        <v>20917000</v>
      </c>
      <c r="GA153" s="17">
        <f>SUM(GA9:GA152)</f>
        <v>9005741.4299999997</v>
      </c>
      <c r="GB153" s="116"/>
      <c r="GC153" s="17">
        <f>SUM(GC9:GC152)</f>
        <v>100000</v>
      </c>
      <c r="GD153" s="17">
        <f>SUM(GD9:GD152)</f>
        <v>0</v>
      </c>
      <c r="GE153" s="119"/>
      <c r="GF153" s="17">
        <f>SUM(GF9:GF152)</f>
        <v>800000</v>
      </c>
      <c r="GG153" s="17">
        <f>SUM(GG9:GG152)</f>
        <v>300000</v>
      </c>
      <c r="GH153" s="116"/>
      <c r="GI153" s="17">
        <f>SUM(GI9:GI152)</f>
        <v>341000</v>
      </c>
      <c r="GJ153" s="17">
        <f>SUM(GJ9:GJ152)</f>
        <v>341000</v>
      </c>
      <c r="GK153" s="116"/>
      <c r="GL153" s="17">
        <f>SUM(GL9:GL152)</f>
        <v>83549727.469999999</v>
      </c>
      <c r="GM153" s="17">
        <f>SUM(GM9:GM152)</f>
        <v>43558574.920000002</v>
      </c>
      <c r="GN153" s="119"/>
      <c r="GO153" s="17">
        <f>SUM(GO9:GO152)</f>
        <v>304134540.71999997</v>
      </c>
      <c r="GP153" s="17">
        <f>SUM(GP9:GP152)</f>
        <v>46332170.280000001</v>
      </c>
      <c r="GQ153" s="116"/>
      <c r="GR153" s="17">
        <f>SUM(GR9:GR152)</f>
        <v>746496000</v>
      </c>
      <c r="GS153" s="17">
        <f>SUM(GS9:GS152)</f>
        <v>519603891.88</v>
      </c>
      <c r="GT153" s="116"/>
      <c r="GU153" s="17">
        <f>SUM(GU9:GU152)</f>
        <v>14990075.27</v>
      </c>
      <c r="GV153" s="17">
        <f>SUM(GV9:GV152)</f>
        <v>9025000</v>
      </c>
      <c r="GW153" s="119"/>
      <c r="GX153" s="17">
        <f>SUM(GX9:GX152)</f>
        <v>297000000</v>
      </c>
      <c r="GY153" s="17">
        <f>SUM(GY9:GY152)</f>
        <v>0</v>
      </c>
      <c r="GZ153" s="119"/>
      <c r="HA153" s="17">
        <f>SUM(HA9:HA152)</f>
        <v>253800000</v>
      </c>
      <c r="HB153" s="17">
        <f>SUM(HB9:HB152)</f>
        <v>0</v>
      </c>
      <c r="HC153" s="138"/>
      <c r="HD153" s="18">
        <f>SUM(HD9:HD152)</f>
        <v>21151640</v>
      </c>
      <c r="HE153" s="18">
        <f>SUM(HE9:HE152)</f>
        <v>2981415.82</v>
      </c>
      <c r="HF153" s="122"/>
      <c r="HG153" s="18">
        <f>SUM(HG9:HG152)</f>
        <v>61451523.710000001</v>
      </c>
      <c r="HH153" s="18">
        <f>SUM(HH9:HH152)</f>
        <v>15228032.199999999</v>
      </c>
      <c r="HI153" s="119"/>
      <c r="HJ153" s="17">
        <f>SUM(HJ9:HJ152)</f>
        <v>66016196.780000001</v>
      </c>
      <c r="HK153" s="17">
        <f>SUM(HK9:HK152)</f>
        <v>153818.50999999998</v>
      </c>
      <c r="HL153" s="119"/>
      <c r="HM153" s="17">
        <f>SUM(HM9:HM152)</f>
        <v>167374313.44</v>
      </c>
      <c r="HN153" s="17">
        <f>SUM(HN9:HN152)</f>
        <v>34218990.149999999</v>
      </c>
      <c r="HO153" s="119"/>
      <c r="HP153" s="17">
        <f>SUM(HP9:HP152)</f>
        <v>364204500</v>
      </c>
      <c r="HQ153" s="17">
        <f>SUM(HQ9:HQ152)</f>
        <v>142637539.24000001</v>
      </c>
      <c r="HR153" s="116"/>
      <c r="HS153" s="17">
        <f>SUM(HS9:HS152)</f>
        <v>14782525.110000001</v>
      </c>
      <c r="HT153" s="17">
        <f>SUM(HT9:HT152)</f>
        <v>10605216.67</v>
      </c>
      <c r="HU153" s="119"/>
      <c r="HV153" s="17">
        <f>SUM(HV9:HV152)</f>
        <v>169500000</v>
      </c>
      <c r="HW153" s="17">
        <f>SUM(HW9:HW152)</f>
        <v>0</v>
      </c>
      <c r="HX153" s="119"/>
      <c r="HY153" s="17">
        <f>SUM(HY9:HY152)</f>
        <v>58322580</v>
      </c>
      <c r="HZ153" s="17">
        <f>SUM(HZ9:HZ152)</f>
        <v>0</v>
      </c>
      <c r="IA153" s="119"/>
      <c r="IB153" s="17">
        <f>SUM(IB9:IB152)</f>
        <v>30636363.640000001</v>
      </c>
      <c r="IC153" s="17">
        <f>SUM(IC9:IC152)</f>
        <v>29935863.57</v>
      </c>
      <c r="ID153" s="133"/>
      <c r="IE153" s="17">
        <f>SUM(IE9:IE152)</f>
        <v>9000000</v>
      </c>
      <c r="IF153" s="17">
        <f>SUM(IF9:IF152)</f>
        <v>0</v>
      </c>
      <c r="IG153" s="135"/>
      <c r="IH153" s="17">
        <f>SUM(IH9:IH152)</f>
        <v>2280000</v>
      </c>
      <c r="II153" s="17">
        <f>SUM(II9:II152)</f>
        <v>2280000</v>
      </c>
      <c r="IJ153" s="133"/>
      <c r="IK153" s="18">
        <f>SUM(IK9:IK152)</f>
        <v>7701386705.4099998</v>
      </c>
      <c r="IL153" s="18">
        <f>SUM(IL9:IL152)</f>
        <v>5758162247.2300005</v>
      </c>
      <c r="IM153" s="17">
        <f>SUM(IM9:IM152)</f>
        <v>3896309230.75</v>
      </c>
      <c r="IN153" s="17">
        <f>SUM(IN9:IN152)</f>
        <v>2932441995.4400001</v>
      </c>
      <c r="IO153" s="116"/>
      <c r="IP153" s="17">
        <f>SUM(IP9:IP152)</f>
        <v>54009710</v>
      </c>
      <c r="IQ153" s="17">
        <f>SUM(IQ9:IQ152)</f>
        <v>29293176.5</v>
      </c>
      <c r="IR153" s="116"/>
      <c r="IS153" s="17">
        <f>SUM(IS9:IS152)</f>
        <v>3232681949</v>
      </c>
      <c r="IT153" s="17">
        <f>SUM(IT9:IT152)</f>
        <v>2411282714</v>
      </c>
      <c r="IU153" s="116"/>
      <c r="IV153" s="17">
        <f>SUM(IV9:IV152)</f>
        <v>15824400</v>
      </c>
      <c r="IW153" s="17">
        <f>SUM(IW9:IW152)</f>
        <v>12140000</v>
      </c>
      <c r="IX153" s="116"/>
      <c r="IY153" s="17">
        <f>SUM(IY9:IY152)</f>
        <v>42692728.31999997</v>
      </c>
      <c r="IZ153" s="17">
        <f>SUM(IZ9:IZ152)</f>
        <v>6258502.1900000004</v>
      </c>
      <c r="JA153" s="116"/>
      <c r="JB153" s="17">
        <f>SUM(JB9:JB152)</f>
        <v>814929</v>
      </c>
      <c r="JC153" s="17">
        <f>SUM(JC9:JC152)</f>
        <v>500117.25</v>
      </c>
      <c r="JD153" s="116"/>
      <c r="JE153" s="17">
        <f>SUM(JE9:JE152)</f>
        <v>30465378</v>
      </c>
      <c r="JF153" s="17">
        <f>SUM(JF9:JF152)</f>
        <v>21673565.5</v>
      </c>
      <c r="JG153" s="116"/>
      <c r="JH153" s="17">
        <f>SUM(JH9:JH152)</f>
        <v>67702989.390000015</v>
      </c>
      <c r="JI153" s="17">
        <f>SUM(JI9:JI152)</f>
        <v>27063050.09</v>
      </c>
      <c r="JJ153" s="116"/>
      <c r="JK153" s="17">
        <f>SUM(JK9:JK152)</f>
        <v>297501361.90999991</v>
      </c>
      <c r="JL153" s="17">
        <f>SUM(JL9:JL152)</f>
        <v>275607899.88999999</v>
      </c>
      <c r="JM153" s="116"/>
      <c r="JN153" s="17">
        <f>SUM(JN9:JN152)</f>
        <v>2418255</v>
      </c>
      <c r="JO153" s="17">
        <f>SUM(JO9:JO152)</f>
        <v>2418255</v>
      </c>
      <c r="JP153" s="116"/>
      <c r="JQ153" s="17">
        <f>SUM(JQ9:JQ152)</f>
        <v>392850.45000000013</v>
      </c>
      <c r="JR153" s="17">
        <f>SUM(JR9:JR152)</f>
        <v>151889.39999999997</v>
      </c>
      <c r="JS153" s="116"/>
      <c r="JT153" s="17">
        <f>SUM(JT9:JT152)</f>
        <v>26989560.010000005</v>
      </c>
      <c r="JU153" s="17">
        <f>SUM(JU9:JU152)</f>
        <v>20908139.900000002</v>
      </c>
      <c r="JV153" s="116"/>
      <c r="JW153" s="17">
        <f>SUM(JW9:JW152)</f>
        <v>9892836.3600000031</v>
      </c>
      <c r="JX153" s="17">
        <f>SUM(JX9:JX152)</f>
        <v>4074482.19</v>
      </c>
      <c r="JY153" s="116"/>
      <c r="JZ153" s="17">
        <f>SUM(JZ9:JZ152)</f>
        <v>1961627.22</v>
      </c>
      <c r="KA153" s="17">
        <f>SUM(KA9:KA152)</f>
        <v>310302.39</v>
      </c>
      <c r="KB153" s="116"/>
      <c r="KC153" s="17">
        <f>SUM(KC9:KC152)</f>
        <v>21469300</v>
      </c>
      <c r="KD153" s="17">
        <f>SUM(KD9:KD152)</f>
        <v>13804593.880000001</v>
      </c>
      <c r="KE153" s="116"/>
      <c r="KF153" s="17">
        <f>SUM(KF9:KF152)</f>
        <v>259600</v>
      </c>
      <c r="KG153" s="17">
        <f>SUM(KG9:KG152)</f>
        <v>233563.61</v>
      </c>
      <c r="KH153" s="116"/>
      <c r="KI153" s="17">
        <f>SUM(KI9:KI152)</f>
        <v>2073190997.4300003</v>
      </c>
      <c r="KJ153" s="17">
        <f>SUM(KJ9:KJ152)</f>
        <v>954732095.82999992</v>
      </c>
      <c r="KK153" s="17">
        <f>SUM(KK9:KK152)</f>
        <v>11103738.359999994</v>
      </c>
      <c r="KL153" s="17">
        <f>SUM(KL9:KL152)</f>
        <v>2437742.2100000004</v>
      </c>
      <c r="KM153" s="122"/>
      <c r="KN153" s="17">
        <f>SUM(KN9:KN152)</f>
        <v>327166560</v>
      </c>
      <c r="KO153" s="17">
        <f>SUM(KO9:KO152)</f>
        <v>243403652.95999998</v>
      </c>
      <c r="KP153" s="116"/>
      <c r="KQ153" s="17">
        <f>SUM(KQ9:KQ152)</f>
        <v>44185683.969999999</v>
      </c>
      <c r="KR153" s="17">
        <f>SUM(KR9:KR152)</f>
        <v>6451105.2200000007</v>
      </c>
      <c r="KS153" s="119"/>
      <c r="KT153" s="17">
        <f>SUM(KT9:KT152)</f>
        <v>366183210.74000001</v>
      </c>
      <c r="KU153" s="17">
        <f>SUM(KU9:KU152)</f>
        <v>77732377.469999999</v>
      </c>
      <c r="KV153" s="122"/>
      <c r="KW153" s="18">
        <f>SUM(KW9:KW152)</f>
        <v>72398077.180000007</v>
      </c>
      <c r="KX153" s="18">
        <f>SUM(KX9:KX152)</f>
        <v>21361093.649999999</v>
      </c>
      <c r="KY153" s="122"/>
      <c r="KZ153" s="17">
        <f>SUM(KZ9:KZ152)</f>
        <v>148456000</v>
      </c>
      <c r="LA153" s="17">
        <f>SUM(LA9:LA152)</f>
        <v>0</v>
      </c>
      <c r="LB153" s="122"/>
      <c r="LC153" s="17">
        <f>SUM(LC9:LC152)</f>
        <v>145170667.53</v>
      </c>
      <c r="LD153" s="17">
        <f>SUM(LD9:LD152)</f>
        <v>32348870.859999999</v>
      </c>
      <c r="LE153" s="122"/>
      <c r="LF153" s="17">
        <f>SUM(LF9:LF152)</f>
        <v>100000000</v>
      </c>
      <c r="LG153" s="17">
        <f>SUM(LG9:LG152)</f>
        <v>64511727.590000004</v>
      </c>
      <c r="LH153" s="119"/>
      <c r="LI153" s="17">
        <f>SUM(LI9:LI152)</f>
        <v>496985782.43000007</v>
      </c>
      <c r="LJ153" s="17">
        <f>SUM(LJ9:LJ152)</f>
        <v>269660726.56</v>
      </c>
      <c r="LK153" s="122"/>
      <c r="LL153" s="18">
        <f>SUM(LL9:LL152)</f>
        <v>30922600</v>
      </c>
      <c r="LM153" s="18">
        <f>SUM(LM9:LM152)</f>
        <v>30922600</v>
      </c>
      <c r="LN153" s="122"/>
      <c r="LO153" s="17">
        <f>SUM(LO9:LO152)</f>
        <v>287000000</v>
      </c>
      <c r="LP153" s="17">
        <f>SUM(LP9:LP152)</f>
        <v>177139852.28</v>
      </c>
      <c r="LQ153" s="122"/>
      <c r="LR153" s="17">
        <f>SUM(LR9:LR152)</f>
        <v>20118677.219999999</v>
      </c>
      <c r="LS153" s="17">
        <f>SUM(LS9:LS152)</f>
        <v>5262347.03</v>
      </c>
      <c r="LT153" s="122"/>
      <c r="LU153" s="17">
        <f>SUM(LU9:LU152)</f>
        <v>20000000</v>
      </c>
      <c r="LV153" s="17">
        <f>SUM(LV9:LV152)</f>
        <v>20000000</v>
      </c>
      <c r="LW153" s="122"/>
      <c r="LX153" s="17">
        <f>SUM(LX9:LX152)</f>
        <v>3500000</v>
      </c>
      <c r="LY153" s="17">
        <f>SUM(LY9:LY152)</f>
        <v>3500000</v>
      </c>
      <c r="LZ153" s="130"/>
      <c r="MA153" s="9"/>
      <c r="MB153" s="9"/>
      <c r="MC153" s="9"/>
      <c r="MD153" s="9"/>
      <c r="ME153" s="7"/>
      <c r="MF153" s="9"/>
      <c r="MG153" s="9"/>
      <c r="MH153" s="9"/>
      <c r="MI153" s="9"/>
      <c r="MJ153" s="9"/>
      <c r="MK153" s="9"/>
      <c r="ML153" s="9"/>
      <c r="MM153" s="9"/>
      <c r="MN153" s="7"/>
      <c r="MO153" s="9"/>
      <c r="MP153" s="9"/>
      <c r="MQ153" s="9"/>
      <c r="MR153" s="7"/>
      <c r="MS153" s="9"/>
      <c r="MT153" s="7"/>
      <c r="MU153" s="14"/>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3"/>
      <c r="PY153" s="3"/>
      <c r="PZ153" s="3"/>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row>
    <row r="154" spans="1:743" x14ac:dyDescent="0.25">
      <c r="A154" s="93"/>
      <c r="B154" s="7"/>
      <c r="C154" s="7"/>
      <c r="D154" s="7"/>
      <c r="E154" s="7"/>
      <c r="F154" s="7"/>
      <c r="G154" s="7"/>
      <c r="H154" s="7"/>
      <c r="I154" s="9"/>
      <c r="J154" s="9"/>
      <c r="K154" s="9"/>
      <c r="L154" s="9"/>
      <c r="M154" s="9"/>
      <c r="N154" s="9"/>
      <c r="O154" s="9"/>
      <c r="P154" s="9"/>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9"/>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8"/>
      <c r="KJ154" s="8"/>
      <c r="KK154" s="8"/>
      <c r="KL154" s="8"/>
      <c r="KM154" s="8"/>
      <c r="KN154" s="8"/>
      <c r="KO154" s="8"/>
      <c r="KP154" s="8"/>
      <c r="KQ154" s="8"/>
      <c r="KR154" s="8"/>
      <c r="KS154" s="8"/>
      <c r="KT154" s="8"/>
      <c r="KU154" s="8"/>
      <c r="KV154" s="8"/>
      <c r="KW154" s="16"/>
      <c r="KX154" s="16"/>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9"/>
      <c r="MB154" s="9"/>
      <c r="MC154" s="9"/>
      <c r="MD154" s="9"/>
      <c r="ME154" s="9"/>
      <c r="MF154" s="9"/>
      <c r="MG154" s="9"/>
      <c r="MH154" s="9"/>
      <c r="MI154" s="9"/>
      <c r="MJ154" s="9"/>
      <c r="MK154" s="9"/>
      <c r="ML154" s="9"/>
      <c r="MM154" s="9"/>
      <c r="MN154" s="9"/>
      <c r="MO154" s="9"/>
      <c r="MP154" s="9"/>
      <c r="MQ154" s="9"/>
      <c r="MR154" s="9"/>
      <c r="MS154" s="9"/>
      <c r="MT154" s="9"/>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row>
    <row r="155" spans="1:743" ht="33" customHeight="1" x14ac:dyDescent="0.25">
      <c r="A155" s="93"/>
      <c r="B155" s="9"/>
      <c r="C155" s="9"/>
      <c r="D155" s="7"/>
      <c r="E155" s="7"/>
      <c r="F155" s="7"/>
      <c r="G155" s="7"/>
      <c r="H155" s="7"/>
      <c r="I155" s="9"/>
      <c r="J155" s="9"/>
      <c r="K155" s="9"/>
      <c r="L155" s="9"/>
      <c r="M155" s="9"/>
      <c r="N155" s="9"/>
      <c r="O155" s="9"/>
      <c r="P155" s="9"/>
      <c r="Q155" s="9"/>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9"/>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95"/>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9"/>
      <c r="KJ155" s="9"/>
      <c r="KK155" s="9"/>
      <c r="KL155" s="9"/>
      <c r="KM155" s="9"/>
      <c r="KN155" s="7"/>
      <c r="KO155" s="7"/>
      <c r="KP155" s="7"/>
      <c r="KQ155" s="9"/>
      <c r="KR155" s="7"/>
      <c r="KS155" s="7"/>
      <c r="KT155" s="7"/>
      <c r="KU155" s="7"/>
      <c r="KV155" s="7"/>
      <c r="KW155" s="103"/>
      <c r="KX155" s="103"/>
      <c r="KY155" s="7"/>
      <c r="KZ155" s="7"/>
      <c r="LA155" s="7"/>
      <c r="LB155" s="7"/>
      <c r="LC155" s="7"/>
      <c r="LD155" s="7"/>
      <c r="LE155" s="7"/>
      <c r="LF155" s="7"/>
      <c r="LG155" s="7"/>
      <c r="LH155" s="7"/>
      <c r="LI155" s="104"/>
      <c r="LJ155" s="7"/>
      <c r="LK155" s="7"/>
      <c r="LL155" s="7"/>
      <c r="LM155" s="7"/>
      <c r="LN155" s="7"/>
      <c r="LO155" s="7"/>
      <c r="LP155" s="9"/>
      <c r="LQ155" s="9"/>
      <c r="LR155" s="9"/>
      <c r="LS155" s="9"/>
      <c r="LT155" s="9"/>
      <c r="LU155" s="9"/>
      <c r="LV155" s="9"/>
      <c r="LW155" s="9"/>
      <c r="LX155" s="104"/>
      <c r="LY155" s="104"/>
      <c r="LZ155" s="73"/>
      <c r="MA155" s="7"/>
      <c r="MB155" s="7"/>
      <c r="MC155" s="7"/>
      <c r="MD155" s="7"/>
      <c r="ME155" s="7"/>
      <c r="MF155" s="7"/>
      <c r="MG155" s="7"/>
      <c r="MH155" s="7"/>
      <c r="MI155" s="7"/>
      <c r="MJ155" s="7"/>
      <c r="MK155" s="7"/>
      <c r="ML155" s="7"/>
      <c r="MM155" s="7"/>
      <c r="MN155" s="7"/>
      <c r="MO155" s="7"/>
      <c r="MP155" s="7"/>
      <c r="MQ155" s="7"/>
      <c r="MR155" s="7"/>
      <c r="MS155" s="7"/>
      <c r="MT155" s="7"/>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5"/>
      <c r="PC155" s="5"/>
      <c r="PD155" s="5"/>
      <c r="PE155" s="5"/>
      <c r="PF155" s="5"/>
      <c r="PG155" s="5"/>
      <c r="PH155" s="5"/>
      <c r="PI155" s="5"/>
      <c r="PJ155" s="5"/>
      <c r="PK155" s="5"/>
      <c r="PL155" s="5"/>
      <c r="PM155" s="5"/>
      <c r="PN155" s="5"/>
      <c r="PO155" s="5"/>
      <c r="PP155" s="5"/>
      <c r="PQ155" s="5"/>
      <c r="PR155" s="5"/>
      <c r="PS155" s="5"/>
      <c r="PT155" s="5"/>
      <c r="PU155" s="5"/>
      <c r="PV155" s="5"/>
      <c r="PW155" s="5"/>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row>
    <row r="156" spans="1:743" ht="42" customHeight="1" x14ac:dyDescent="0.45">
      <c r="A156" s="96"/>
      <c r="B156" s="9"/>
      <c r="C156" s="9"/>
      <c r="D156" s="7"/>
      <c r="E156" s="7"/>
      <c r="F156" s="15"/>
      <c r="G156" s="7"/>
      <c r="H156" s="7"/>
      <c r="I156" s="13"/>
      <c r="J156" s="13"/>
      <c r="K156" s="13"/>
      <c r="L156" s="13"/>
      <c r="M156" s="13"/>
      <c r="N156" s="13"/>
      <c r="O156" s="13"/>
      <c r="P156" s="13"/>
      <c r="Q156" s="13"/>
      <c r="R156" s="13"/>
      <c r="S156" s="7"/>
      <c r="T156" s="7"/>
      <c r="U156" s="7"/>
      <c r="V156" s="7"/>
      <c r="W156" s="7"/>
      <c r="X156" s="7"/>
      <c r="Y156" s="7"/>
      <c r="Z156" s="9"/>
      <c r="AA156" s="7"/>
      <c r="AB156" s="7"/>
      <c r="AC156" s="9"/>
      <c r="AD156" s="7"/>
      <c r="AE156" s="7"/>
      <c r="AF156" s="7"/>
      <c r="AG156" s="7"/>
      <c r="AH156" s="7"/>
      <c r="AI156" s="9"/>
      <c r="AJ156" s="7"/>
      <c r="AK156" s="7"/>
      <c r="AL156" s="7"/>
      <c r="AM156" s="9"/>
      <c r="AN156" s="7"/>
      <c r="AO156" s="9"/>
      <c r="AP156" s="7"/>
      <c r="AQ156" s="7"/>
      <c r="AR156" s="7"/>
      <c r="AS156" s="7"/>
      <c r="AT156" s="7"/>
      <c r="AU156" s="7"/>
      <c r="AV156" s="7"/>
      <c r="AW156" s="7"/>
      <c r="AX156" s="7"/>
      <c r="AY156" s="7"/>
      <c r="AZ156" s="7"/>
      <c r="BA156" s="9"/>
      <c r="BB156" s="7"/>
      <c r="BC156" s="7"/>
      <c r="BD156" s="7"/>
      <c r="BE156" s="7"/>
      <c r="BF156" s="7"/>
      <c r="BG156" s="9"/>
      <c r="BH156" s="7"/>
      <c r="BI156" s="7"/>
      <c r="BJ156" s="9"/>
      <c r="BK156" s="7"/>
      <c r="BL156" s="7"/>
      <c r="BM156" s="7"/>
      <c r="BN156" s="7"/>
      <c r="BO156" s="7"/>
      <c r="BP156" s="7"/>
      <c r="BQ156" s="7"/>
      <c r="BR156" s="7"/>
      <c r="BS156" s="9"/>
      <c r="BT156" s="7"/>
      <c r="BU156" s="7"/>
      <c r="BV156" s="7"/>
      <c r="BW156" s="7"/>
      <c r="BX156" s="7"/>
      <c r="BY156" s="7"/>
      <c r="BZ156" s="7"/>
      <c r="CA156" s="7"/>
      <c r="CB156" s="7"/>
      <c r="CC156" s="7"/>
      <c r="CD156" s="7"/>
      <c r="CE156" s="7"/>
      <c r="CF156" s="7"/>
      <c r="CG156" s="7"/>
      <c r="CH156" s="7"/>
      <c r="CI156" s="7"/>
      <c r="CJ156" s="7"/>
      <c r="CK156" s="7"/>
      <c r="CL156" s="7"/>
      <c r="CM156" s="7"/>
      <c r="CN156" s="9"/>
      <c r="CO156" s="7"/>
      <c r="CP156" s="7"/>
      <c r="CQ156" s="7"/>
      <c r="CR156" s="7"/>
      <c r="CS156" s="7"/>
      <c r="CT156" s="7"/>
      <c r="CU156" s="7"/>
      <c r="CV156" s="7"/>
      <c r="CW156" s="105"/>
      <c r="CX156" s="7"/>
      <c r="CY156" s="7"/>
      <c r="CZ156" s="7"/>
      <c r="DA156" s="7"/>
      <c r="DB156" s="7"/>
      <c r="DC156" s="9"/>
      <c r="DD156" s="13"/>
      <c r="DE156" s="7"/>
      <c r="DF156" s="9"/>
      <c r="DG156" s="7"/>
      <c r="DH156" s="7"/>
      <c r="DI156" s="7"/>
      <c r="DJ156" s="7"/>
      <c r="DK156" s="7"/>
      <c r="DL156" s="9"/>
      <c r="DM156" s="7"/>
      <c r="DN156" s="7"/>
      <c r="DO156" s="7"/>
      <c r="DP156" s="7"/>
      <c r="DQ156" s="7"/>
      <c r="DR156" s="9"/>
      <c r="DS156" s="7"/>
      <c r="DT156" s="7"/>
      <c r="DU156" s="9"/>
      <c r="DV156" s="9"/>
      <c r="DW156" s="9"/>
      <c r="DX156" s="9"/>
      <c r="DY156" s="7"/>
      <c r="DZ156" s="7"/>
      <c r="EA156" s="7"/>
      <c r="EB156" s="7"/>
      <c r="EC156" s="7"/>
      <c r="ED156" s="9"/>
      <c r="EE156" s="7"/>
      <c r="EF156" s="7"/>
      <c r="EG156" s="7"/>
      <c r="EH156" s="7"/>
      <c r="EI156" s="7"/>
      <c r="EJ156" s="9"/>
      <c r="EK156" s="7"/>
      <c r="EL156" s="7"/>
      <c r="EM156" s="9"/>
      <c r="EN156" s="7"/>
      <c r="EO156" s="7"/>
      <c r="EP156" s="7"/>
      <c r="EQ156" s="7"/>
      <c r="ER156" s="7"/>
      <c r="ES156" s="7"/>
      <c r="ET156" s="7"/>
      <c r="EU156" s="7"/>
      <c r="EV156" s="9"/>
      <c r="EW156" s="9"/>
      <c r="EX156" s="7"/>
      <c r="EY156" s="9"/>
      <c r="EZ156" s="7"/>
      <c r="FA156" s="7"/>
      <c r="FB156" s="9"/>
      <c r="FC156" s="7"/>
      <c r="FD156" s="7"/>
      <c r="FE156" s="7"/>
      <c r="FF156" s="7"/>
      <c r="FG156" s="7"/>
      <c r="FH156" s="9"/>
      <c r="FI156" s="7"/>
      <c r="FJ156" s="7"/>
      <c r="FK156" s="9"/>
      <c r="FL156" s="7"/>
      <c r="FM156" s="7"/>
      <c r="FN156" s="7"/>
      <c r="FO156" s="7"/>
      <c r="FP156" s="7"/>
      <c r="FQ156" s="7"/>
      <c r="FR156" s="7"/>
      <c r="FS156" s="7"/>
      <c r="FT156" s="7"/>
      <c r="FU156" s="7"/>
      <c r="FV156" s="7"/>
      <c r="FW156" s="9"/>
      <c r="FX156" s="7"/>
      <c r="FY156" s="7"/>
      <c r="FZ156" s="7"/>
      <c r="GA156" s="7"/>
      <c r="GB156" s="7"/>
      <c r="GC156" s="7"/>
      <c r="GD156" s="7"/>
      <c r="GE156" s="7"/>
      <c r="GF156" s="7"/>
      <c r="GG156" s="9"/>
      <c r="GH156" s="9"/>
      <c r="GI156" s="7"/>
      <c r="GJ156" s="7"/>
      <c r="GK156" s="7"/>
      <c r="GL156" s="7"/>
      <c r="GM156" s="7"/>
      <c r="GN156" s="7"/>
      <c r="GO156" s="9"/>
      <c r="GP156" s="7"/>
      <c r="GQ156" s="7"/>
      <c r="GR156" s="7"/>
      <c r="GS156" s="7"/>
      <c r="GT156" s="7"/>
      <c r="GU156" s="9"/>
      <c r="GV156" s="7"/>
      <c r="GW156" s="7"/>
      <c r="GX156" s="7"/>
      <c r="GY156" s="7"/>
      <c r="GZ156" s="7"/>
      <c r="HA156" s="7"/>
      <c r="HB156" s="7"/>
      <c r="HC156" s="7"/>
      <c r="HD156" s="9"/>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9"/>
      <c r="IC156" s="7"/>
      <c r="ID156" s="7"/>
      <c r="IE156" s="7"/>
      <c r="IF156" s="7"/>
      <c r="IG156" s="7"/>
      <c r="IH156" s="7"/>
      <c r="II156" s="7"/>
      <c r="IJ156" s="7"/>
      <c r="IK156" s="9"/>
      <c r="IL156" s="7"/>
      <c r="IM156" s="9"/>
      <c r="IN156" s="7"/>
      <c r="IO156" s="7"/>
      <c r="IP156" s="7"/>
      <c r="IQ156" s="7"/>
      <c r="IR156" s="7"/>
      <c r="IS156" s="7"/>
      <c r="IT156" s="7"/>
      <c r="IU156" s="7"/>
      <c r="IV156" s="7"/>
      <c r="IW156" s="7"/>
      <c r="IX156" s="7"/>
      <c r="IY156" s="7"/>
      <c r="IZ156" s="7"/>
      <c r="JA156" s="7"/>
      <c r="JB156" s="7"/>
      <c r="JC156" s="7"/>
      <c r="JD156" s="7"/>
      <c r="JE156" s="7"/>
      <c r="JF156" s="7"/>
      <c r="JG156" s="7"/>
      <c r="JH156" s="9"/>
      <c r="JI156" s="7"/>
      <c r="JJ156" s="7"/>
      <c r="JK156" s="9"/>
      <c r="JL156" s="9"/>
      <c r="JM156" s="7"/>
      <c r="JN156" s="7"/>
      <c r="JO156" s="7"/>
      <c r="JP156" s="7"/>
      <c r="JQ156" s="7"/>
      <c r="JR156" s="7"/>
      <c r="JS156" s="7"/>
      <c r="JT156" s="9"/>
      <c r="JU156" s="7"/>
      <c r="JV156" s="7"/>
      <c r="JW156" s="7"/>
      <c r="JX156" s="7"/>
      <c r="JY156" s="7"/>
      <c r="JZ156" s="7"/>
      <c r="KA156" s="7"/>
      <c r="KB156" s="7"/>
      <c r="KC156" s="7"/>
      <c r="KD156" s="7"/>
      <c r="KE156" s="7"/>
      <c r="KF156" s="7"/>
      <c r="KG156" s="7"/>
      <c r="KH156" s="7"/>
      <c r="KI156" s="9"/>
      <c r="KJ156" s="9"/>
      <c r="KK156" s="9"/>
      <c r="KL156" s="9"/>
      <c r="KM156" s="9"/>
      <c r="KN156" s="9"/>
      <c r="KO156" s="9"/>
      <c r="KP156" s="9"/>
      <c r="KQ156" s="9"/>
      <c r="KR156" s="9"/>
      <c r="KS156" s="9"/>
      <c r="KT156" s="7"/>
      <c r="KU156" s="9"/>
      <c r="KV156" s="9"/>
      <c r="KW156" s="106"/>
      <c r="KX156" s="106"/>
      <c r="KY156" s="9"/>
      <c r="KZ156" s="9"/>
      <c r="LA156" s="9"/>
      <c r="LB156" s="9"/>
      <c r="LC156" s="9"/>
      <c r="LD156" s="9"/>
      <c r="LE156" s="9"/>
      <c r="LF156" s="7"/>
      <c r="LG156" s="7"/>
      <c r="LH156" s="7"/>
      <c r="LI156" s="7"/>
      <c r="LJ156" s="7"/>
      <c r="LK156" s="7"/>
      <c r="LL156" s="7"/>
      <c r="LM156" s="7"/>
      <c r="LN156" s="7"/>
      <c r="LO156" s="7"/>
      <c r="LP156" s="7"/>
      <c r="LQ156" s="7"/>
      <c r="LR156" s="7"/>
      <c r="LS156" s="7"/>
      <c r="LT156" s="7"/>
      <c r="LU156" s="7"/>
      <c r="LV156" s="7"/>
      <c r="LW156" s="7"/>
      <c r="LX156" s="104"/>
      <c r="LY156" s="104"/>
      <c r="LZ156" s="73"/>
      <c r="MA156" s="13"/>
      <c r="MB156" s="13"/>
      <c r="MC156" s="13"/>
      <c r="MD156" s="13"/>
      <c r="ME156" s="13"/>
      <c r="MF156" s="13"/>
      <c r="MG156" s="13"/>
      <c r="MH156" s="13"/>
      <c r="MI156" s="13"/>
      <c r="MJ156" s="13"/>
      <c r="MK156" s="13"/>
      <c r="ML156" s="13"/>
      <c r="MM156" s="13"/>
      <c r="MN156" s="13"/>
      <c r="MO156" s="13"/>
      <c r="MP156" s="13"/>
      <c r="MQ156" s="13"/>
      <c r="MR156" s="13"/>
      <c r="MS156" s="13"/>
      <c r="MT156" s="13"/>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5"/>
      <c r="PC156" s="5"/>
      <c r="PD156" s="5"/>
      <c r="PE156" s="5"/>
      <c r="PF156" s="5"/>
      <c r="PG156" s="5"/>
      <c r="PH156" s="5"/>
      <c r="PI156" s="5"/>
      <c r="PJ156" s="5"/>
      <c r="PK156" s="5"/>
      <c r="PL156" s="5"/>
      <c r="PM156" s="5"/>
      <c r="PN156" s="5"/>
      <c r="PO156" s="5"/>
      <c r="PP156" s="5"/>
      <c r="PQ156" s="5"/>
      <c r="PR156" s="5"/>
      <c r="PS156" s="5"/>
      <c r="PT156" s="5"/>
      <c r="PU156" s="5"/>
      <c r="PV156" s="5"/>
      <c r="PW156" s="5"/>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row>
    <row r="157" spans="1:743" ht="23.25" customHeight="1" x14ac:dyDescent="0.25">
      <c r="A157" s="96"/>
      <c r="B157" s="9"/>
      <c r="C157" s="7"/>
      <c r="D157" s="7"/>
      <c r="E157" s="7"/>
      <c r="F157" s="15"/>
      <c r="G157" s="7"/>
      <c r="H157" s="7"/>
      <c r="I157" s="13"/>
      <c r="J157" s="13"/>
      <c r="K157" s="13"/>
      <c r="L157" s="13"/>
      <c r="M157" s="13"/>
      <c r="N157" s="13"/>
      <c r="O157" s="13"/>
      <c r="P157" s="13"/>
      <c r="Q157" s="13"/>
      <c r="R157" s="13"/>
      <c r="S157" s="7"/>
      <c r="T157" s="9"/>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9"/>
      <c r="BB157" s="7"/>
      <c r="BC157" s="7"/>
      <c r="BD157" s="9"/>
      <c r="BE157" s="7"/>
      <c r="BF157" s="7"/>
      <c r="BG157" s="7"/>
      <c r="BH157" s="7"/>
      <c r="BI157" s="7"/>
      <c r="BJ157" s="7"/>
      <c r="BK157" s="7"/>
      <c r="BL157" s="7"/>
      <c r="BM157" s="7"/>
      <c r="BN157" s="7"/>
      <c r="BO157" s="7"/>
      <c r="BP157" s="7"/>
      <c r="BQ157" s="7"/>
      <c r="BR157" s="7"/>
      <c r="BS157" s="9"/>
      <c r="BT157" s="7"/>
      <c r="BU157" s="7"/>
      <c r="BV157" s="7"/>
      <c r="BW157" s="7"/>
      <c r="BX157" s="7"/>
      <c r="BY157" s="7"/>
      <c r="BZ157" s="7"/>
      <c r="CA157" s="7"/>
      <c r="CB157" s="7"/>
      <c r="CC157" s="7"/>
      <c r="CD157" s="7"/>
      <c r="CE157" s="7"/>
      <c r="CF157" s="7"/>
      <c r="CG157" s="7"/>
      <c r="CH157" s="7"/>
      <c r="CI157" s="7"/>
      <c r="CJ157" s="7"/>
      <c r="CK157" s="9"/>
      <c r="CL157" s="7"/>
      <c r="CM157" s="7"/>
      <c r="CN157" s="7"/>
      <c r="CO157" s="7"/>
      <c r="CP157" s="7"/>
      <c r="CQ157" s="7"/>
      <c r="CR157" s="7"/>
      <c r="CS157" s="7"/>
      <c r="CT157" s="7"/>
      <c r="CU157" s="7"/>
      <c r="CV157" s="7"/>
      <c r="CW157" s="7"/>
      <c r="CX157" s="7"/>
      <c r="CY157" s="7"/>
      <c r="CZ157" s="7"/>
      <c r="DA157" s="7"/>
      <c r="DB157" s="7"/>
      <c r="DC157" s="9"/>
      <c r="DD157" s="13"/>
      <c r="DE157" s="7"/>
      <c r="DF157" s="7"/>
      <c r="DG157" s="7"/>
      <c r="DH157" s="7"/>
      <c r="DI157" s="9"/>
      <c r="DJ157" s="7"/>
      <c r="DK157" s="7"/>
      <c r="DL157" s="9"/>
      <c r="DM157" s="7"/>
      <c r="DN157" s="7"/>
      <c r="DO157" s="9"/>
      <c r="DP157" s="7"/>
      <c r="DQ157" s="7"/>
      <c r="DR157" s="9"/>
      <c r="DS157" s="7"/>
      <c r="DT157" s="7"/>
      <c r="DU157" s="9"/>
      <c r="DV157" s="7"/>
      <c r="DW157" s="7"/>
      <c r="DX157" s="7"/>
      <c r="DY157" s="7"/>
      <c r="DZ157" s="7"/>
      <c r="EA157" s="7"/>
      <c r="EB157" s="7"/>
      <c r="EC157" s="7"/>
      <c r="ED157" s="7"/>
      <c r="EE157" s="7"/>
      <c r="EF157" s="7"/>
      <c r="EG157" s="9"/>
      <c r="EH157" s="7"/>
      <c r="EI157" s="7"/>
      <c r="EJ157" s="7"/>
      <c r="EK157" s="7"/>
      <c r="EL157" s="7"/>
      <c r="EM157" s="7"/>
      <c r="EN157" s="7"/>
      <c r="EO157" s="7"/>
      <c r="EP157" s="9"/>
      <c r="EQ157" s="7"/>
      <c r="ER157" s="7"/>
      <c r="ES157" s="7"/>
      <c r="ET157" s="7"/>
      <c r="EU157" s="7"/>
      <c r="EV157" s="7"/>
      <c r="EW157" s="7"/>
      <c r="EX157" s="7"/>
      <c r="EY157" s="9"/>
      <c r="EZ157" s="7"/>
      <c r="FA157" s="7"/>
      <c r="FB157" s="9"/>
      <c r="FC157" s="7"/>
      <c r="FD157" s="7"/>
      <c r="FE157" s="9"/>
      <c r="FF157" s="7"/>
      <c r="FG157" s="7"/>
      <c r="FH157" s="9"/>
      <c r="FI157" s="7"/>
      <c r="FJ157" s="7"/>
      <c r="FK157" s="9"/>
      <c r="FL157" s="7"/>
      <c r="FM157" s="7"/>
      <c r="FN157" s="7"/>
      <c r="FO157" s="7"/>
      <c r="FP157" s="7"/>
      <c r="FQ157" s="9"/>
      <c r="FR157" s="7"/>
      <c r="FS157" s="7"/>
      <c r="FT157" s="9"/>
      <c r="FU157" s="7"/>
      <c r="FV157" s="7"/>
      <c r="FW157" s="7"/>
      <c r="FX157" s="7"/>
      <c r="FY157" s="7"/>
      <c r="FZ157" s="7"/>
      <c r="GA157" s="7"/>
      <c r="GB157" s="7"/>
      <c r="GC157" s="7"/>
      <c r="GD157" s="7"/>
      <c r="GE157" s="7"/>
      <c r="GF157" s="9"/>
      <c r="GG157" s="7"/>
      <c r="GH157" s="7"/>
      <c r="GI157" s="7"/>
      <c r="GJ157" s="7"/>
      <c r="GK157" s="7"/>
      <c r="GL157" s="7"/>
      <c r="GM157" s="7"/>
      <c r="GN157" s="7"/>
      <c r="GO157" s="7"/>
      <c r="GP157" s="7"/>
      <c r="GQ157" s="7"/>
      <c r="GR157" s="9"/>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9"/>
      <c r="IQ157" s="7"/>
      <c r="IR157" s="7"/>
      <c r="IS157" s="7"/>
      <c r="IT157" s="7"/>
      <c r="IU157" s="7"/>
      <c r="IV157" s="9"/>
      <c r="IW157" s="7"/>
      <c r="IX157" s="7"/>
      <c r="IY157" s="7"/>
      <c r="IZ157" s="7"/>
      <c r="JA157" s="7"/>
      <c r="JB157" s="9"/>
      <c r="JC157" s="7"/>
      <c r="JD157" s="7"/>
      <c r="JE157" s="7"/>
      <c r="JF157" s="7"/>
      <c r="JG157" s="7"/>
      <c r="JH157" s="9"/>
      <c r="JI157" s="7"/>
      <c r="JJ157" s="7"/>
      <c r="JK157" s="9"/>
      <c r="JL157" s="7"/>
      <c r="JM157" s="7"/>
      <c r="JN157" s="9"/>
      <c r="JO157" s="7"/>
      <c r="JP157" s="7"/>
      <c r="JQ157" s="9"/>
      <c r="JR157" s="7"/>
      <c r="JS157" s="7"/>
      <c r="JT157" s="9"/>
      <c r="JU157" s="7"/>
      <c r="JV157" s="7"/>
      <c r="JW157" s="9"/>
      <c r="JX157" s="7"/>
      <c r="JY157" s="7"/>
      <c r="JZ157" s="9"/>
      <c r="KA157" s="7"/>
      <c r="KB157" s="7"/>
      <c r="KC157" s="9"/>
      <c r="KD157" s="7"/>
      <c r="KE157" s="7"/>
      <c r="KF157" s="7"/>
      <c r="KG157" s="7"/>
      <c r="KH157" s="7"/>
      <c r="KI157" s="9"/>
      <c r="KJ157" s="7"/>
      <c r="KK157" s="7"/>
      <c r="KL157" s="7"/>
      <c r="KM157" s="7"/>
      <c r="KN157" s="7"/>
      <c r="KO157" s="7"/>
      <c r="KP157" s="7"/>
      <c r="KQ157" s="7"/>
      <c r="KR157" s="7"/>
      <c r="KS157" s="7"/>
      <c r="KT157" s="9"/>
      <c r="KU157" s="7"/>
      <c r="KV157" s="7"/>
      <c r="KW157" s="103"/>
      <c r="KX157" s="103"/>
      <c r="KY157" s="7"/>
      <c r="KZ157" s="7"/>
      <c r="LA157" s="7"/>
      <c r="LB157" s="7"/>
      <c r="LC157" s="7"/>
      <c r="LD157" s="7"/>
      <c r="LE157" s="7"/>
      <c r="LF157" s="7"/>
      <c r="LG157" s="7"/>
      <c r="LH157" s="7"/>
      <c r="LI157" s="107"/>
      <c r="LJ157" s="7"/>
      <c r="LK157" s="7"/>
      <c r="LL157" s="7"/>
      <c r="LM157" s="7"/>
      <c r="LN157" s="7"/>
      <c r="LO157" s="9"/>
      <c r="LP157" s="7"/>
      <c r="LQ157" s="7"/>
      <c r="LR157" s="7"/>
      <c r="LS157" s="7"/>
      <c r="LT157" s="7"/>
      <c r="LU157" s="7"/>
      <c r="LV157" s="7"/>
      <c r="LW157" s="7"/>
      <c r="LX157" s="104"/>
      <c r="LY157" s="104"/>
      <c r="LZ157" s="73"/>
      <c r="MA157" s="13"/>
      <c r="MB157" s="13"/>
      <c r="MC157" s="13"/>
      <c r="MD157" s="13"/>
      <c r="ME157" s="13"/>
      <c r="MF157" s="13"/>
      <c r="MG157" s="13"/>
      <c r="MH157" s="13"/>
      <c r="MI157" s="13"/>
      <c r="MJ157" s="13"/>
      <c r="MK157" s="13"/>
      <c r="ML157" s="13"/>
      <c r="MM157" s="13"/>
      <c r="MN157" s="13"/>
      <c r="MO157" s="13"/>
      <c r="MP157" s="13"/>
      <c r="MQ157" s="13"/>
      <c r="MR157" s="13"/>
      <c r="MS157" s="13"/>
      <c r="MT157" s="13"/>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5"/>
      <c r="PC157" s="5"/>
      <c r="PD157" s="5"/>
      <c r="PE157" s="5"/>
      <c r="PF157" s="5"/>
      <c r="PG157" s="5"/>
      <c r="PH157" s="5"/>
      <c r="PI157" s="5"/>
      <c r="PJ157" s="5"/>
      <c r="PK157" s="5"/>
      <c r="PL157" s="5"/>
      <c r="PM157" s="5"/>
      <c r="PN157" s="5"/>
      <c r="PO157" s="5"/>
      <c r="PP157" s="5"/>
      <c r="PQ157" s="5"/>
      <c r="PR157" s="5"/>
      <c r="PS157" s="5"/>
      <c r="PT157" s="5"/>
      <c r="PU157" s="5"/>
      <c r="PV157" s="5"/>
      <c r="PW157" s="5"/>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row>
    <row r="158" spans="1:743" ht="45" customHeight="1" x14ac:dyDescent="0.25">
      <c r="A158" s="97"/>
      <c r="B158" s="7"/>
      <c r="C158" s="7"/>
      <c r="D158" s="7"/>
      <c r="E158" s="7"/>
      <c r="F158" s="13"/>
      <c r="G158" s="98"/>
      <c r="H158" s="98"/>
      <c r="I158" s="13"/>
      <c r="J158" s="13"/>
      <c r="K158" s="13"/>
      <c r="L158" s="13"/>
      <c r="M158" s="13"/>
      <c r="N158" s="13"/>
      <c r="O158" s="13"/>
      <c r="P158" s="13"/>
      <c r="Q158" s="13"/>
      <c r="R158" s="13"/>
      <c r="S158" s="7"/>
      <c r="T158" s="7"/>
      <c r="U158" s="7"/>
      <c r="V158" s="7"/>
      <c r="W158" s="7"/>
      <c r="X158" s="7"/>
      <c r="Y158" s="7"/>
      <c r="Z158" s="7"/>
      <c r="AA158" s="7"/>
      <c r="AB158" s="7"/>
      <c r="AC158" s="7"/>
      <c r="AD158" s="7"/>
      <c r="AE158" s="7"/>
      <c r="AF158" s="9"/>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9"/>
      <c r="BO158" s="9"/>
      <c r="BP158" s="9"/>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13"/>
      <c r="DE158" s="7"/>
      <c r="DF158" s="13"/>
      <c r="DG158" s="7"/>
      <c r="DH158" s="7"/>
      <c r="DI158" s="7"/>
      <c r="DJ158" s="7"/>
      <c r="DK158" s="7"/>
      <c r="DL158" s="15"/>
      <c r="DM158" s="7"/>
      <c r="DN158" s="7"/>
      <c r="DO158" s="7"/>
      <c r="DP158" s="7"/>
      <c r="DQ158" s="7"/>
      <c r="DR158" s="7"/>
      <c r="DS158" s="7"/>
      <c r="DT158" s="7"/>
      <c r="DU158" s="9"/>
      <c r="DV158" s="7"/>
      <c r="DW158" s="7"/>
      <c r="DX158" s="7"/>
      <c r="DY158" s="7"/>
      <c r="DZ158" s="7"/>
      <c r="EA158" s="9"/>
      <c r="EB158" s="7"/>
      <c r="EC158" s="7"/>
      <c r="ED158" s="9"/>
      <c r="EE158" s="7"/>
      <c r="EF158" s="7"/>
      <c r="EG158" s="7"/>
      <c r="EH158" s="7"/>
      <c r="EI158" s="7"/>
      <c r="EJ158" s="7"/>
      <c r="EK158" s="7"/>
      <c r="EL158" s="7"/>
      <c r="EM158" s="7"/>
      <c r="EN158" s="7"/>
      <c r="EO158" s="7"/>
      <c r="EP158" s="9"/>
      <c r="EQ158" s="7"/>
      <c r="ER158" s="7"/>
      <c r="ES158" s="7"/>
      <c r="ET158" s="7"/>
      <c r="EU158" s="7"/>
      <c r="EV158" s="7"/>
      <c r="EW158" s="7"/>
      <c r="EX158" s="7"/>
      <c r="EY158" s="7"/>
      <c r="EZ158" s="7"/>
      <c r="FA158" s="7"/>
      <c r="FB158" s="7"/>
      <c r="FC158" s="7"/>
      <c r="FD158" s="7"/>
      <c r="FE158" s="7"/>
      <c r="FF158" s="7"/>
      <c r="FG158" s="7"/>
      <c r="FH158" s="9"/>
      <c r="FI158" s="7"/>
      <c r="FJ158" s="7"/>
      <c r="FK158" s="7"/>
      <c r="FL158" s="7"/>
      <c r="FM158" s="7"/>
      <c r="FN158" s="7"/>
      <c r="FO158" s="7"/>
      <c r="FP158" s="7"/>
      <c r="FQ158" s="9"/>
      <c r="FR158" s="7"/>
      <c r="FS158" s="7"/>
      <c r="FT158" s="7"/>
      <c r="FU158" s="7"/>
      <c r="FV158" s="7"/>
      <c r="FW158" s="7"/>
      <c r="FX158" s="7"/>
      <c r="FY158" s="7"/>
      <c r="FZ158" s="7"/>
      <c r="GA158" s="7"/>
      <c r="GB158" s="7"/>
      <c r="GC158" s="7"/>
      <c r="GD158" s="7"/>
      <c r="GE158" s="7"/>
      <c r="GF158" s="7"/>
      <c r="GG158" s="9"/>
      <c r="GH158" s="9"/>
      <c r="GI158" s="7"/>
      <c r="GJ158" s="7"/>
      <c r="GK158" s="7"/>
      <c r="GL158" s="7"/>
      <c r="GM158" s="7"/>
      <c r="GN158" s="7"/>
      <c r="GO158" s="9"/>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9"/>
      <c r="IL158" s="7"/>
      <c r="IM158" s="7"/>
      <c r="IN158" s="7"/>
      <c r="IO158" s="7"/>
      <c r="IP158" s="9"/>
      <c r="IQ158" s="7"/>
      <c r="IR158" s="7"/>
      <c r="IS158" s="7"/>
      <c r="IT158" s="7"/>
      <c r="IU158" s="7"/>
      <c r="IV158" s="9"/>
      <c r="IW158" s="7"/>
      <c r="IX158" s="7"/>
      <c r="IY158" s="7"/>
      <c r="IZ158" s="7"/>
      <c r="JA158" s="7"/>
      <c r="JB158" s="7"/>
      <c r="JC158" s="7"/>
      <c r="JD158" s="7"/>
      <c r="JE158" s="7"/>
      <c r="JF158" s="7"/>
      <c r="JG158" s="7"/>
      <c r="JH158" s="9"/>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9"/>
      <c r="KJ158" s="7"/>
      <c r="KK158" s="9"/>
      <c r="KL158" s="7"/>
      <c r="KM158" s="7"/>
      <c r="KN158" s="7"/>
      <c r="KO158" s="7"/>
      <c r="KP158" s="7"/>
      <c r="KQ158" s="7"/>
      <c r="KR158" s="7"/>
      <c r="KS158" s="7"/>
      <c r="KT158" s="7"/>
      <c r="KU158" s="7"/>
      <c r="KV158" s="7"/>
      <c r="KW158" s="103"/>
      <c r="KX158" s="103"/>
      <c r="KY158" s="7"/>
      <c r="KZ158" s="7"/>
      <c r="LA158" s="7"/>
      <c r="LB158" s="7"/>
      <c r="LC158" s="7"/>
      <c r="LD158" s="7"/>
      <c r="LE158" s="7"/>
      <c r="LF158" s="7"/>
      <c r="LG158" s="7"/>
      <c r="LH158" s="7"/>
      <c r="LI158" s="104"/>
      <c r="LJ158" s="7"/>
      <c r="LK158" s="7"/>
      <c r="LL158" s="7"/>
      <c r="LM158" s="7"/>
      <c r="LN158" s="7"/>
      <c r="LO158" s="7"/>
      <c r="LP158" s="7"/>
      <c r="LQ158" s="7"/>
      <c r="LR158" s="7"/>
      <c r="LS158" s="7"/>
      <c r="LT158" s="7"/>
      <c r="LU158" s="7"/>
      <c r="LV158" s="7"/>
      <c r="LW158" s="7"/>
      <c r="LX158" s="7"/>
      <c r="LY158" s="7"/>
      <c r="LZ158" s="7"/>
      <c r="MA158" s="13"/>
      <c r="MB158" s="13"/>
      <c r="MC158" s="13"/>
      <c r="MD158" s="13"/>
      <c r="ME158" s="13"/>
      <c r="MF158" s="13"/>
      <c r="MG158" s="13"/>
      <c r="MH158" s="13"/>
      <c r="MI158" s="13"/>
      <c r="MJ158" s="13"/>
      <c r="MK158" s="13"/>
      <c r="ML158" s="13"/>
      <c r="MM158" s="13"/>
      <c r="MN158" s="13"/>
      <c r="MO158" s="13"/>
      <c r="MP158" s="13"/>
      <c r="MQ158" s="13"/>
      <c r="MR158" s="13"/>
      <c r="MS158" s="13"/>
      <c r="MT158" s="13"/>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5"/>
      <c r="PC158" s="5"/>
      <c r="PD158" s="5"/>
      <c r="PE158" s="5"/>
      <c r="PF158" s="5"/>
      <c r="PG158" s="5"/>
      <c r="PH158" s="5"/>
      <c r="PI158" s="5"/>
      <c r="PJ158" s="5"/>
      <c r="PK158" s="5"/>
      <c r="PL158" s="5"/>
      <c r="PM158" s="5"/>
      <c r="PN158" s="5"/>
      <c r="PO158" s="5"/>
      <c r="PP158" s="5"/>
      <c r="PQ158" s="5"/>
      <c r="PR158" s="5"/>
      <c r="PS158" s="5"/>
      <c r="PT158" s="5"/>
      <c r="PU158" s="5"/>
      <c r="PV158" s="5"/>
      <c r="PW158" s="5"/>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row>
    <row r="159" spans="1:743" x14ac:dyDescent="0.25">
      <c r="A159" s="97"/>
      <c r="B159" s="7"/>
      <c r="C159" s="7"/>
      <c r="D159" s="7"/>
      <c r="E159" s="7"/>
      <c r="F159" s="7"/>
      <c r="G159" s="9"/>
      <c r="H159" s="9"/>
      <c r="I159" s="13"/>
      <c r="J159" s="13"/>
      <c r="K159" s="13"/>
      <c r="L159" s="13"/>
      <c r="M159" s="13"/>
      <c r="N159" s="13"/>
      <c r="O159" s="13"/>
      <c r="P159" s="13"/>
      <c r="Q159" s="13"/>
      <c r="R159" s="13"/>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13"/>
      <c r="DE159" s="7"/>
      <c r="DF159" s="13"/>
      <c r="DG159" s="7"/>
      <c r="DH159" s="7"/>
      <c r="DI159" s="7"/>
      <c r="DJ159" s="7"/>
      <c r="DK159" s="7"/>
      <c r="DL159" s="9"/>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9"/>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9"/>
      <c r="JI159" s="7"/>
      <c r="JJ159" s="7"/>
      <c r="JK159" s="7"/>
      <c r="JL159" s="7"/>
      <c r="JM159" s="7"/>
      <c r="JN159" s="9"/>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9"/>
      <c r="KO159" s="7"/>
      <c r="KP159" s="7"/>
      <c r="KQ159" s="7"/>
      <c r="KR159" s="7"/>
      <c r="KS159" s="7"/>
      <c r="KT159" s="7"/>
      <c r="KU159" s="7"/>
      <c r="KV159" s="7"/>
      <c r="KW159" s="103"/>
      <c r="KX159" s="103"/>
      <c r="KY159" s="7"/>
      <c r="KZ159" s="7"/>
      <c r="LA159" s="7"/>
      <c r="LB159" s="7"/>
      <c r="LC159" s="7"/>
      <c r="LD159" s="7"/>
      <c r="LE159" s="7"/>
      <c r="LF159" s="9"/>
      <c r="LG159" s="7"/>
      <c r="LH159" s="7"/>
      <c r="LI159" s="104"/>
      <c r="LJ159" s="7"/>
      <c r="LK159" s="7"/>
      <c r="LL159" s="7"/>
      <c r="LM159" s="7"/>
      <c r="LN159" s="7"/>
      <c r="LO159" s="7"/>
      <c r="LP159" s="7"/>
      <c r="LQ159" s="7"/>
      <c r="LR159" s="7"/>
      <c r="LS159" s="7"/>
      <c r="LT159" s="7"/>
      <c r="LU159" s="7"/>
      <c r="LV159" s="7"/>
      <c r="LW159" s="7"/>
      <c r="LX159" s="7"/>
      <c r="LY159" s="7"/>
      <c r="LZ159" s="7"/>
      <c r="MA159" s="13"/>
      <c r="MB159" s="13"/>
      <c r="MC159" s="13"/>
      <c r="MD159" s="13"/>
      <c r="ME159" s="13"/>
      <c r="MF159" s="13"/>
      <c r="MG159" s="13"/>
      <c r="MH159" s="13"/>
      <c r="MI159" s="13"/>
      <c r="MJ159" s="7"/>
      <c r="MK159" s="13"/>
      <c r="ML159" s="13"/>
      <c r="MM159" s="13"/>
      <c r="MN159" s="13"/>
      <c r="MO159" s="13"/>
      <c r="MP159" s="13"/>
      <c r="MQ159" s="13"/>
      <c r="MR159" s="13"/>
      <c r="MS159" s="13"/>
      <c r="MT159" s="13"/>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5"/>
      <c r="PC159" s="5"/>
      <c r="PD159" s="5"/>
      <c r="PE159" s="5"/>
      <c r="PF159" s="5"/>
      <c r="PG159" s="5"/>
      <c r="PH159" s="5"/>
      <c r="PI159" s="5"/>
      <c r="PJ159" s="5"/>
      <c r="PK159" s="5"/>
      <c r="PL159" s="5"/>
      <c r="PM159" s="5"/>
      <c r="PN159" s="5"/>
      <c r="PO159" s="5"/>
      <c r="PP159" s="5"/>
      <c r="PQ159" s="5"/>
      <c r="PR159" s="5"/>
      <c r="PS159" s="5"/>
      <c r="PT159" s="5"/>
      <c r="PU159" s="5"/>
      <c r="PV159" s="5"/>
      <c r="PW159" s="5"/>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row>
    <row r="160" spans="1:743" x14ac:dyDescent="0.25">
      <c r="A160" s="93"/>
      <c r="B160" s="7"/>
      <c r="C160" s="7"/>
      <c r="D160" s="9"/>
      <c r="E160" s="9"/>
      <c r="F160" s="7"/>
      <c r="G160" s="7"/>
      <c r="H160" s="7"/>
      <c r="I160" s="13"/>
      <c r="J160" s="13"/>
      <c r="K160" s="13"/>
      <c r="L160" s="13"/>
      <c r="M160" s="13"/>
      <c r="N160" s="13"/>
      <c r="O160" s="13"/>
      <c r="P160" s="13"/>
      <c r="Q160" s="13"/>
      <c r="R160" s="13"/>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13"/>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9"/>
      <c r="GH160" s="9"/>
      <c r="GI160" s="7"/>
      <c r="GJ160" s="7"/>
      <c r="GK160" s="7"/>
      <c r="GL160" s="7"/>
      <c r="GM160" s="7"/>
      <c r="GN160" s="7"/>
      <c r="GO160" s="7"/>
      <c r="GP160" s="7"/>
      <c r="GQ160" s="7"/>
      <c r="GR160" s="7"/>
      <c r="GS160" s="7"/>
      <c r="GT160" s="7"/>
      <c r="GU160" s="7"/>
      <c r="GV160" s="7"/>
      <c r="GW160" s="7"/>
      <c r="GX160" s="7"/>
      <c r="GY160" s="7"/>
      <c r="GZ160" s="7"/>
      <c r="HA160" s="7"/>
      <c r="HB160" s="9"/>
      <c r="HC160" s="9"/>
      <c r="HD160" s="9"/>
      <c r="HE160" s="9"/>
      <c r="HF160" s="9"/>
      <c r="HG160" s="9"/>
      <c r="HH160" s="9"/>
      <c r="HI160" s="9"/>
      <c r="HJ160" s="9"/>
      <c r="HK160" s="9"/>
      <c r="HL160" s="9"/>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103"/>
      <c r="KX160" s="103"/>
      <c r="KY160" s="7"/>
      <c r="KZ160" s="7"/>
      <c r="LA160" s="7"/>
      <c r="LB160" s="7"/>
      <c r="LC160" s="7"/>
      <c r="LD160" s="7"/>
      <c r="LE160" s="7"/>
      <c r="LF160" s="7"/>
      <c r="LG160" s="9"/>
      <c r="LH160" s="9"/>
      <c r="LI160" s="7"/>
      <c r="LJ160" s="7"/>
      <c r="LK160" s="7"/>
      <c r="LL160" s="7"/>
      <c r="LM160" s="7"/>
      <c r="LN160" s="7"/>
      <c r="LO160" s="7"/>
      <c r="LP160" s="7"/>
      <c r="LQ160" s="7"/>
      <c r="LR160" s="7"/>
      <c r="LS160" s="7"/>
      <c r="LT160" s="7"/>
      <c r="LU160" s="7"/>
      <c r="LV160" s="7"/>
      <c r="LW160" s="7"/>
      <c r="LX160" s="7"/>
      <c r="LY160" s="7"/>
      <c r="LZ160" s="7"/>
      <c r="MA160" s="13"/>
      <c r="MB160" s="13"/>
      <c r="MC160" s="13"/>
      <c r="MD160" s="13"/>
      <c r="ME160" s="13"/>
      <c r="MF160" s="13"/>
      <c r="MG160" s="13"/>
      <c r="MH160" s="13"/>
      <c r="MI160" s="13"/>
      <c r="MJ160" s="7"/>
      <c r="MK160" s="13"/>
      <c r="ML160" s="13"/>
      <c r="MM160" s="13"/>
      <c r="MN160" s="13"/>
      <c r="MO160" s="13"/>
      <c r="MP160" s="13"/>
      <c r="MQ160" s="13"/>
      <c r="MR160" s="13"/>
      <c r="MS160" s="13"/>
      <c r="MT160" s="13"/>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5"/>
      <c r="PC160" s="5"/>
      <c r="PD160" s="5"/>
      <c r="PE160" s="5"/>
      <c r="PF160" s="5"/>
      <c r="PG160" s="5"/>
      <c r="PH160" s="5"/>
      <c r="PI160" s="5"/>
      <c r="PJ160" s="5"/>
      <c r="PK160" s="5"/>
      <c r="PL160" s="5"/>
      <c r="PM160" s="5"/>
      <c r="PN160" s="5"/>
      <c r="PO160" s="5"/>
      <c r="PP160" s="5"/>
      <c r="PQ160" s="5"/>
      <c r="PR160" s="5"/>
      <c r="PS160" s="5"/>
      <c r="PT160" s="5"/>
      <c r="PU160" s="5"/>
      <c r="PV160" s="5"/>
      <c r="PW160" s="5"/>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row>
    <row r="161" spans="1:743" x14ac:dyDescent="0.25">
      <c r="A161" s="93"/>
      <c r="B161" s="7"/>
      <c r="C161" s="7"/>
      <c r="D161" s="7"/>
      <c r="E161" s="7"/>
      <c r="F161" s="7"/>
      <c r="G161" s="7"/>
      <c r="H161" s="7"/>
      <c r="I161" s="7"/>
      <c r="J161" s="7"/>
      <c r="K161" s="7"/>
      <c r="L161" s="7"/>
      <c r="M161" s="7"/>
      <c r="N161" s="7"/>
      <c r="O161" s="7"/>
      <c r="P161" s="10"/>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9"/>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9"/>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103"/>
      <c r="KX161" s="103"/>
      <c r="KY161" s="7"/>
      <c r="KZ161" s="7"/>
      <c r="LA161" s="7"/>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c r="MK161" s="9"/>
      <c r="ML161" s="9"/>
      <c r="MM161" s="9"/>
      <c r="MN161" s="9"/>
      <c r="MO161" s="9"/>
      <c r="MP161" s="9"/>
      <c r="MQ161" s="9"/>
      <c r="MR161" s="9"/>
      <c r="MS161" s="9"/>
      <c r="MT161" s="9"/>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5"/>
      <c r="PC161" s="5"/>
      <c r="PD161" s="5"/>
      <c r="PE161" s="5"/>
      <c r="PF161" s="5"/>
      <c r="PG161" s="5"/>
      <c r="PH161" s="5"/>
      <c r="PI161" s="5"/>
      <c r="PJ161" s="5"/>
      <c r="PK161" s="5"/>
      <c r="PL161" s="5"/>
      <c r="PM161" s="5"/>
      <c r="PN161" s="5"/>
      <c r="PO161" s="5"/>
      <c r="PP161" s="5"/>
      <c r="PQ161" s="5"/>
      <c r="PR161" s="5"/>
      <c r="PS161" s="5"/>
      <c r="PT161" s="5"/>
      <c r="PU161" s="5"/>
      <c r="PV161" s="5"/>
      <c r="PW161" s="5"/>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row>
    <row r="162" spans="1:743" x14ac:dyDescent="0.25">
      <c r="A162" s="93"/>
      <c r="B162" s="7"/>
      <c r="C162" s="7"/>
      <c r="D162" s="7"/>
      <c r="E162" s="7"/>
      <c r="F162" s="7"/>
      <c r="G162" s="7"/>
      <c r="H162" s="7"/>
      <c r="I162" s="7"/>
      <c r="J162" s="7"/>
      <c r="K162" s="7"/>
      <c r="L162" s="7"/>
      <c r="M162" s="7"/>
      <c r="N162" s="7"/>
      <c r="O162" s="7"/>
      <c r="P162" s="10"/>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9"/>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c r="JC162" s="7"/>
      <c r="JD162" s="7"/>
      <c r="JE162" s="7"/>
      <c r="JF162" s="7"/>
      <c r="JG162" s="7"/>
      <c r="JH162" s="7"/>
      <c r="JI162" s="7"/>
      <c r="JJ162" s="7"/>
      <c r="JK162" s="7"/>
      <c r="JL162" s="7"/>
      <c r="JM162" s="7"/>
      <c r="JN162" s="7"/>
      <c r="JO162" s="7"/>
      <c r="JP162" s="7"/>
      <c r="JQ162" s="7"/>
      <c r="JR162" s="7"/>
      <c r="JS162" s="7"/>
      <c r="JT162" s="7"/>
      <c r="JU162" s="7"/>
      <c r="JV162" s="7"/>
      <c r="JW162" s="7"/>
      <c r="JX162" s="7"/>
      <c r="JY162" s="7"/>
      <c r="JZ162" s="7"/>
      <c r="KA162" s="7"/>
      <c r="KB162" s="7"/>
      <c r="KC162" s="7"/>
      <c r="KD162" s="7"/>
      <c r="KE162" s="7"/>
      <c r="KF162" s="7"/>
      <c r="KG162" s="7"/>
      <c r="KH162" s="7"/>
      <c r="KI162" s="7"/>
      <c r="KJ162" s="7"/>
      <c r="KK162" s="7"/>
      <c r="KL162" s="7"/>
      <c r="KM162" s="7"/>
      <c r="KN162" s="7"/>
      <c r="KO162" s="7"/>
      <c r="KP162" s="7"/>
      <c r="KQ162" s="7"/>
      <c r="KR162" s="7"/>
      <c r="KS162" s="7"/>
      <c r="KT162" s="7"/>
      <c r="KU162" s="7"/>
      <c r="KV162" s="7"/>
      <c r="KW162" s="103"/>
      <c r="KX162" s="103"/>
      <c r="KY162" s="7"/>
      <c r="KZ162" s="7"/>
      <c r="LA162" s="7"/>
      <c r="LB162" s="7"/>
      <c r="LC162" s="7"/>
      <c r="LD162" s="7"/>
      <c r="LE162" s="7"/>
      <c r="LF162" s="7"/>
      <c r="LG162" s="7"/>
      <c r="LH162" s="7"/>
      <c r="LI162" s="7"/>
      <c r="LJ162" s="7"/>
      <c r="LK162" s="7"/>
      <c r="LL162" s="7"/>
      <c r="LM162" s="7"/>
      <c r="LN162" s="7"/>
      <c r="LO162" s="7"/>
      <c r="LP162" s="7"/>
      <c r="LQ162" s="7"/>
      <c r="LR162" s="7"/>
      <c r="LS162" s="7"/>
      <c r="LT162" s="7"/>
      <c r="LU162" s="7"/>
      <c r="LV162" s="7"/>
      <c r="LW162" s="7"/>
      <c r="LX162" s="7"/>
      <c r="LY162" s="7"/>
      <c r="LZ162" s="7"/>
      <c r="MA162" s="7"/>
      <c r="MB162" s="7"/>
      <c r="MC162" s="7"/>
      <c r="MD162" s="7"/>
      <c r="ME162" s="7"/>
      <c r="MF162" s="7"/>
      <c r="MG162" s="7"/>
      <c r="MH162" s="7"/>
      <c r="MI162" s="7"/>
      <c r="MJ162" s="7"/>
      <c r="MK162" s="7"/>
      <c r="ML162" s="7"/>
      <c r="MM162" s="7"/>
      <c r="MN162" s="7"/>
      <c r="MO162" s="7"/>
      <c r="MP162" s="7"/>
      <c r="MQ162" s="7"/>
      <c r="MR162" s="7"/>
      <c r="MS162" s="7"/>
      <c r="MT162" s="7"/>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5"/>
      <c r="PC162" s="5"/>
      <c r="PD162" s="5"/>
      <c r="PE162" s="5"/>
      <c r="PF162" s="5"/>
      <c r="PG162" s="5"/>
      <c r="PH162" s="5"/>
      <c r="PI162" s="5"/>
      <c r="PJ162" s="5"/>
      <c r="PK162" s="5"/>
      <c r="PL162" s="5"/>
      <c r="PM162" s="5"/>
      <c r="PN162" s="5"/>
      <c r="PO162" s="5"/>
      <c r="PP162" s="5"/>
      <c r="PQ162" s="5"/>
      <c r="PR162" s="5"/>
      <c r="PS162" s="5"/>
      <c r="PT162" s="5"/>
      <c r="PU162" s="5"/>
      <c r="PV162" s="5"/>
      <c r="PW162" s="5"/>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row>
    <row r="163" spans="1:743" x14ac:dyDescent="0.25">
      <c r="A163" s="93"/>
      <c r="B163" s="7"/>
      <c r="C163" s="7"/>
      <c r="D163" s="7"/>
      <c r="E163" s="7"/>
      <c r="F163" s="7"/>
      <c r="G163" s="7"/>
      <c r="H163" s="7"/>
      <c r="I163" s="7"/>
      <c r="J163" s="7"/>
      <c r="K163" s="7"/>
      <c r="L163" s="7"/>
      <c r="M163" s="7"/>
      <c r="N163" s="7"/>
      <c r="O163" s="7"/>
      <c r="P163" s="10"/>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c r="JC163" s="7"/>
      <c r="JD163" s="7"/>
      <c r="JE163" s="7"/>
      <c r="JF163" s="7"/>
      <c r="JG163" s="7"/>
      <c r="JH163" s="7"/>
      <c r="JI163" s="7"/>
      <c r="JJ163" s="7"/>
      <c r="JK163" s="7"/>
      <c r="JL163" s="7"/>
      <c r="JM163" s="7"/>
      <c r="JN163" s="7"/>
      <c r="JO163" s="7"/>
      <c r="JP163" s="7"/>
      <c r="JQ163" s="7"/>
      <c r="JR163" s="7"/>
      <c r="JS163" s="7"/>
      <c r="JT163" s="7"/>
      <c r="JU163" s="7"/>
      <c r="JV163" s="7"/>
      <c r="JW163" s="7"/>
      <c r="JX163" s="7"/>
      <c r="JY163" s="7"/>
      <c r="JZ163" s="7"/>
      <c r="KA163" s="7"/>
      <c r="KB163" s="7"/>
      <c r="KC163" s="7"/>
      <c r="KD163" s="7"/>
      <c r="KE163" s="7"/>
      <c r="KF163" s="7"/>
      <c r="KG163" s="7"/>
      <c r="KH163" s="7"/>
      <c r="KI163" s="7"/>
      <c r="KJ163" s="7"/>
      <c r="KK163" s="7"/>
      <c r="KL163" s="7"/>
      <c r="KM163" s="7"/>
      <c r="KN163" s="7"/>
      <c r="KO163" s="7"/>
      <c r="KP163" s="7"/>
      <c r="KQ163" s="7"/>
      <c r="KR163" s="7"/>
      <c r="KS163" s="7"/>
      <c r="KT163" s="7"/>
      <c r="KU163" s="7"/>
      <c r="KV163" s="7"/>
      <c r="KW163" s="103"/>
      <c r="KX163" s="103"/>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c r="MK163" s="7"/>
      <c r="ML163" s="7"/>
      <c r="MM163" s="7"/>
      <c r="MN163" s="7"/>
      <c r="MO163" s="7"/>
      <c r="MP163" s="7"/>
      <c r="MQ163" s="7"/>
      <c r="MR163" s="7"/>
      <c r="MS163" s="7"/>
      <c r="MT163" s="7"/>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5"/>
      <c r="PC163" s="5"/>
      <c r="PD163" s="5"/>
      <c r="PE163" s="5"/>
      <c r="PF163" s="5"/>
      <c r="PG163" s="5"/>
      <c r="PH163" s="5"/>
      <c r="PI163" s="5"/>
      <c r="PJ163" s="5"/>
      <c r="PK163" s="5"/>
      <c r="PL163" s="5"/>
      <c r="PM163" s="5"/>
      <c r="PN163" s="5"/>
      <c r="PO163" s="5"/>
      <c r="PP163" s="5"/>
      <c r="PQ163" s="5"/>
      <c r="PR163" s="5"/>
      <c r="PS163" s="5"/>
      <c r="PT163" s="5"/>
      <c r="PU163" s="5"/>
      <c r="PV163" s="5"/>
      <c r="PW163" s="5"/>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row>
    <row r="164" spans="1:743" x14ac:dyDescent="0.25">
      <c r="A164" s="93"/>
      <c r="B164" s="7"/>
      <c r="C164" s="7"/>
      <c r="D164" s="7"/>
      <c r="E164" s="7"/>
      <c r="F164" s="7"/>
      <c r="G164" s="7"/>
      <c r="H164" s="7"/>
      <c r="I164" s="7"/>
      <c r="J164" s="7"/>
      <c r="K164" s="7"/>
      <c r="L164" s="7"/>
      <c r="M164" s="7"/>
      <c r="N164" s="7"/>
      <c r="O164" s="7"/>
      <c r="P164" s="10"/>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c r="JZ164" s="7"/>
      <c r="KA164" s="7"/>
      <c r="KB164" s="7"/>
      <c r="KC164" s="7"/>
      <c r="KD164" s="7"/>
      <c r="KE164" s="7"/>
      <c r="KF164" s="7"/>
      <c r="KG164" s="7"/>
      <c r="KH164" s="7"/>
      <c r="KI164" s="7"/>
      <c r="KJ164" s="7"/>
      <c r="KK164" s="7"/>
      <c r="KL164" s="7"/>
      <c r="KM164" s="7"/>
      <c r="KN164" s="7"/>
      <c r="KO164" s="7"/>
      <c r="KP164" s="7"/>
      <c r="KQ164" s="7"/>
      <c r="KR164" s="7"/>
      <c r="KS164" s="7"/>
      <c r="KT164" s="7"/>
      <c r="KU164" s="7"/>
      <c r="KV164" s="7"/>
      <c r="KW164" s="103"/>
      <c r="KX164" s="103"/>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5"/>
      <c r="PC164" s="5"/>
      <c r="PD164" s="5"/>
      <c r="PE164" s="5"/>
      <c r="PF164" s="5"/>
      <c r="PG164" s="5"/>
      <c r="PH164" s="5"/>
      <c r="PI164" s="5"/>
      <c r="PJ164" s="5"/>
      <c r="PK164" s="5"/>
      <c r="PL164" s="5"/>
      <c r="PM164" s="5"/>
      <c r="PN164" s="5"/>
      <c r="PO164" s="5"/>
      <c r="PP164" s="5"/>
      <c r="PQ164" s="5"/>
      <c r="PR164" s="5"/>
      <c r="PS164" s="5"/>
      <c r="PT164" s="5"/>
      <c r="PU164" s="5"/>
      <c r="PV164" s="5"/>
      <c r="PW164" s="5"/>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row>
    <row r="165" spans="1:743" ht="15.75" x14ac:dyDescent="0.25">
      <c r="A165" s="93"/>
      <c r="B165" s="7"/>
      <c r="C165" s="7"/>
      <c r="D165" s="7"/>
      <c r="E165" s="7"/>
      <c r="F165" s="7"/>
      <c r="G165" s="7"/>
      <c r="H165" s="7"/>
      <c r="I165" s="7"/>
      <c r="J165" s="7"/>
      <c r="K165" s="7"/>
      <c r="L165" s="7"/>
      <c r="M165" s="7"/>
      <c r="N165" s="7"/>
      <c r="O165" s="7"/>
      <c r="P165" s="10"/>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103"/>
      <c r="KX165" s="103"/>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99"/>
      <c r="MG165" s="100"/>
      <c r="MH165" s="101"/>
      <c r="MI165" s="13"/>
      <c r="MJ165" s="7"/>
      <c r="MK165" s="7"/>
      <c r="ML165" s="7"/>
      <c r="MM165" s="7"/>
      <c r="MN165" s="113"/>
      <c r="MO165" s="12"/>
      <c r="MP165" s="7"/>
      <c r="MQ165" s="7"/>
      <c r="MR165" s="7"/>
      <c r="MS165" s="7"/>
      <c r="MT165" s="7"/>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5"/>
      <c r="PC165" s="5"/>
      <c r="PD165" s="5"/>
      <c r="PE165" s="5"/>
      <c r="PF165" s="5"/>
      <c r="PG165" s="5"/>
      <c r="PH165" s="5"/>
      <c r="PI165" s="5"/>
      <c r="PJ165" s="5"/>
      <c r="PK165" s="5"/>
      <c r="PL165" s="5"/>
      <c r="PM165" s="5"/>
      <c r="PN165" s="5"/>
      <c r="PO165" s="5"/>
      <c r="PP165" s="5"/>
      <c r="PQ165" s="5"/>
      <c r="PR165" s="5"/>
      <c r="PS165" s="5"/>
      <c r="PT165" s="5"/>
      <c r="PU165" s="5"/>
      <c r="PV165" s="5"/>
      <c r="PW165" s="5"/>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row>
    <row r="166" spans="1:743" ht="15.75" x14ac:dyDescent="0.25">
      <c r="A166" s="93"/>
      <c r="B166" s="7"/>
      <c r="C166" s="7"/>
      <c r="D166" s="7"/>
      <c r="E166" s="7"/>
      <c r="F166" s="7"/>
      <c r="G166" s="7"/>
      <c r="H166" s="7"/>
      <c r="I166" s="7"/>
      <c r="J166" s="7"/>
      <c r="K166" s="7"/>
      <c r="L166" s="7"/>
      <c r="M166" s="7"/>
      <c r="N166" s="7"/>
      <c r="O166" s="7"/>
      <c r="P166" s="10"/>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c r="JC166" s="7"/>
      <c r="JD166" s="7"/>
      <c r="JE166" s="7"/>
      <c r="JF166" s="7"/>
      <c r="JG166" s="7"/>
      <c r="JH166" s="7"/>
      <c r="JI166" s="7"/>
      <c r="JJ166" s="7"/>
      <c r="JK166" s="7"/>
      <c r="JL166" s="7"/>
      <c r="JM166" s="7"/>
      <c r="JN166" s="7"/>
      <c r="JO166" s="7"/>
      <c r="JP166" s="7"/>
      <c r="JQ166" s="7"/>
      <c r="JR166" s="7"/>
      <c r="JS166" s="7"/>
      <c r="JT166" s="7"/>
      <c r="JU166" s="7"/>
      <c r="JV166" s="7"/>
      <c r="JW166" s="7"/>
      <c r="JX166" s="7"/>
      <c r="JY166" s="7"/>
      <c r="JZ166" s="7"/>
      <c r="KA166" s="7"/>
      <c r="KB166" s="7"/>
      <c r="KC166" s="7"/>
      <c r="KD166" s="7"/>
      <c r="KE166" s="7"/>
      <c r="KF166" s="7"/>
      <c r="KG166" s="7"/>
      <c r="KH166" s="7"/>
      <c r="KI166" s="7"/>
      <c r="KJ166" s="7"/>
      <c r="KK166" s="7"/>
      <c r="KL166" s="7"/>
      <c r="KM166" s="7"/>
      <c r="KN166" s="7"/>
      <c r="KO166" s="7"/>
      <c r="KP166" s="7"/>
      <c r="KQ166" s="7"/>
      <c r="KR166" s="7"/>
      <c r="KS166" s="7"/>
      <c r="KT166" s="7"/>
      <c r="KU166" s="7"/>
      <c r="KV166" s="7"/>
      <c r="KW166" s="103"/>
      <c r="KX166" s="103"/>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101"/>
      <c r="MG166" s="101"/>
      <c r="MH166" s="101"/>
      <c r="MI166" s="13"/>
      <c r="MJ166" s="7"/>
      <c r="MK166" s="7"/>
      <c r="ML166" s="7"/>
      <c r="MM166" s="7"/>
      <c r="MN166" s="113"/>
      <c r="MO166" s="11"/>
      <c r="MP166" s="7"/>
      <c r="MQ166" s="7"/>
      <c r="MR166" s="7"/>
      <c r="MS166" s="7"/>
      <c r="MT166" s="7"/>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5"/>
      <c r="PC166" s="5"/>
      <c r="PD166" s="5"/>
      <c r="PE166" s="5"/>
      <c r="PF166" s="5"/>
      <c r="PG166" s="5"/>
      <c r="PH166" s="5"/>
      <c r="PI166" s="5"/>
      <c r="PJ166" s="5"/>
      <c r="PK166" s="5"/>
      <c r="PL166" s="5"/>
      <c r="PM166" s="5"/>
      <c r="PN166" s="5"/>
      <c r="PO166" s="5"/>
      <c r="PP166" s="5"/>
      <c r="PQ166" s="5"/>
      <c r="PR166" s="5"/>
      <c r="PS166" s="5"/>
      <c r="PT166" s="5"/>
      <c r="PU166" s="5"/>
      <c r="PV166" s="5"/>
      <c r="PW166" s="5"/>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row>
    <row r="167" spans="1:743" ht="15.75" x14ac:dyDescent="0.25">
      <c r="A167" s="93"/>
      <c r="B167" s="7"/>
      <c r="C167" s="7"/>
      <c r="D167" s="7"/>
      <c r="E167" s="7"/>
      <c r="F167" s="7"/>
      <c r="G167" s="7"/>
      <c r="H167" s="7"/>
      <c r="I167" s="7"/>
      <c r="J167" s="7"/>
      <c r="K167" s="7"/>
      <c r="L167" s="7"/>
      <c r="M167" s="7"/>
      <c r="N167" s="7"/>
      <c r="O167" s="7"/>
      <c r="P167" s="10"/>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c r="JC167" s="7"/>
      <c r="JD167" s="7"/>
      <c r="JE167" s="7"/>
      <c r="JF167" s="7"/>
      <c r="JG167" s="7"/>
      <c r="JH167" s="7"/>
      <c r="JI167" s="7"/>
      <c r="JJ167" s="7"/>
      <c r="JK167" s="7"/>
      <c r="JL167" s="7"/>
      <c r="JM167" s="7"/>
      <c r="JN167" s="7"/>
      <c r="JO167" s="7"/>
      <c r="JP167" s="7"/>
      <c r="JQ167" s="7"/>
      <c r="JR167" s="7"/>
      <c r="JS167" s="7"/>
      <c r="JT167" s="7"/>
      <c r="JU167" s="7"/>
      <c r="JV167" s="7"/>
      <c r="JW167" s="7"/>
      <c r="JX167" s="7"/>
      <c r="JY167" s="7"/>
      <c r="JZ167" s="7"/>
      <c r="KA167" s="7"/>
      <c r="KB167" s="7"/>
      <c r="KC167" s="7"/>
      <c r="KD167" s="7"/>
      <c r="KE167" s="7"/>
      <c r="KF167" s="7"/>
      <c r="KG167" s="7"/>
      <c r="KH167" s="7"/>
      <c r="KI167" s="7"/>
      <c r="KJ167" s="7"/>
      <c r="KK167" s="7"/>
      <c r="KL167" s="7"/>
      <c r="KM167" s="7"/>
      <c r="KN167" s="7"/>
      <c r="KO167" s="7"/>
      <c r="KP167" s="7"/>
      <c r="KQ167" s="7"/>
      <c r="KR167" s="7"/>
      <c r="KS167" s="7"/>
      <c r="KT167" s="7"/>
      <c r="KU167" s="7"/>
      <c r="KV167" s="7"/>
      <c r="KW167" s="103"/>
      <c r="KX167" s="103"/>
      <c r="KY167" s="7"/>
      <c r="KZ167" s="7"/>
      <c r="LA167" s="7"/>
      <c r="LB167" s="7"/>
      <c r="LC167" s="7"/>
      <c r="LD167" s="7"/>
      <c r="LE167" s="7"/>
      <c r="LF167" s="7"/>
      <c r="LG167" s="7"/>
      <c r="LH167" s="7"/>
      <c r="LI167" s="7"/>
      <c r="LJ167" s="7"/>
      <c r="LK167" s="7"/>
      <c r="LL167" s="7"/>
      <c r="LM167" s="7"/>
      <c r="LN167" s="7"/>
      <c r="LO167" s="7"/>
      <c r="LP167" s="9"/>
      <c r="LQ167" s="9"/>
      <c r="LR167" s="9"/>
      <c r="LS167" s="9"/>
      <c r="LT167" s="9"/>
      <c r="LU167" s="9"/>
      <c r="LV167" s="9"/>
      <c r="LW167" s="9"/>
      <c r="LX167" s="7"/>
      <c r="LY167" s="7"/>
      <c r="LZ167" s="7"/>
      <c r="MA167" s="7"/>
      <c r="MB167" s="7"/>
      <c r="MC167" s="7"/>
      <c r="MD167" s="7"/>
      <c r="ME167" s="7"/>
      <c r="MF167" s="101"/>
      <c r="MG167" s="101"/>
      <c r="MH167" s="101"/>
      <c r="MI167" s="13"/>
      <c r="MJ167" s="7"/>
      <c r="MK167" s="7"/>
      <c r="ML167" s="7"/>
      <c r="MM167" s="7"/>
      <c r="MN167" s="113"/>
      <c r="MO167" s="12"/>
      <c r="MP167" s="7"/>
      <c r="MQ167" s="7"/>
      <c r="MR167" s="7"/>
      <c r="MS167" s="7"/>
      <c r="MT167" s="7"/>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5"/>
      <c r="PC167" s="5"/>
      <c r="PD167" s="5"/>
      <c r="PE167" s="5"/>
      <c r="PF167" s="5"/>
      <c r="PG167" s="5"/>
      <c r="PH167" s="5"/>
      <c r="PI167" s="5"/>
      <c r="PJ167" s="5"/>
      <c r="PK167" s="5"/>
      <c r="PL167" s="5"/>
      <c r="PM167" s="5"/>
      <c r="PN167" s="5"/>
      <c r="PO167" s="5"/>
      <c r="PP167" s="5"/>
      <c r="PQ167" s="5"/>
      <c r="PR167" s="5"/>
      <c r="PS167" s="5"/>
      <c r="PT167" s="5"/>
      <c r="PU167" s="5"/>
      <c r="PV167" s="5"/>
      <c r="PW167" s="5"/>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row>
    <row r="168" spans="1:743" ht="15.75" x14ac:dyDescent="0.25">
      <c r="A168" s="93"/>
      <c r="B168" s="7"/>
      <c r="C168" s="7"/>
      <c r="D168" s="7"/>
      <c r="E168" s="7"/>
      <c r="F168" s="7"/>
      <c r="G168" s="7"/>
      <c r="H168" s="7"/>
      <c r="I168" s="7"/>
      <c r="J168" s="7"/>
      <c r="K168" s="7"/>
      <c r="L168" s="7"/>
      <c r="M168" s="7"/>
      <c r="N168" s="7"/>
      <c r="O168" s="7"/>
      <c r="P168" s="10"/>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c r="JC168" s="7"/>
      <c r="JD168" s="7"/>
      <c r="JE168" s="7"/>
      <c r="JF168" s="7"/>
      <c r="JG168" s="7"/>
      <c r="JH168" s="7"/>
      <c r="JI168" s="7"/>
      <c r="JJ168" s="7"/>
      <c r="JK168" s="7"/>
      <c r="JL168" s="7"/>
      <c r="JM168" s="7"/>
      <c r="JN168" s="7"/>
      <c r="JO168" s="7"/>
      <c r="JP168" s="7"/>
      <c r="JQ168" s="7"/>
      <c r="JR168" s="7"/>
      <c r="JS168" s="7"/>
      <c r="JT168" s="7"/>
      <c r="JU168" s="7"/>
      <c r="JV168" s="7"/>
      <c r="JW168" s="7"/>
      <c r="JX168" s="7"/>
      <c r="JY168" s="7"/>
      <c r="JZ168" s="7"/>
      <c r="KA168" s="7"/>
      <c r="KB168" s="7"/>
      <c r="KC168" s="7"/>
      <c r="KD168" s="7"/>
      <c r="KE168" s="7"/>
      <c r="KF168" s="7"/>
      <c r="KG168" s="7"/>
      <c r="KH168" s="7"/>
      <c r="KI168" s="7"/>
      <c r="KJ168" s="7"/>
      <c r="KK168" s="7"/>
      <c r="KL168" s="7"/>
      <c r="KM168" s="7"/>
      <c r="KN168" s="7"/>
      <c r="KO168" s="7"/>
      <c r="KP168" s="7"/>
      <c r="KQ168" s="7"/>
      <c r="KR168" s="7"/>
      <c r="KS168" s="7"/>
      <c r="KT168" s="7"/>
      <c r="KU168" s="7"/>
      <c r="KV168" s="7"/>
      <c r="KW168" s="103"/>
      <c r="KX168" s="103"/>
      <c r="KY168" s="7"/>
      <c r="KZ168" s="7"/>
      <c r="LA168" s="7"/>
      <c r="LB168" s="7"/>
      <c r="LC168" s="7"/>
      <c r="LD168" s="7"/>
      <c r="LE168" s="7"/>
      <c r="LF168" s="7"/>
      <c r="LG168" s="7"/>
      <c r="LH168" s="7"/>
      <c r="LI168" s="7"/>
      <c r="LJ168" s="7"/>
      <c r="LK168" s="7"/>
      <c r="LL168" s="7"/>
      <c r="LM168" s="7"/>
      <c r="LN168" s="7"/>
      <c r="LO168" s="7"/>
      <c r="LP168" s="9"/>
      <c r="LQ168" s="9"/>
      <c r="LR168" s="9"/>
      <c r="LS168" s="9"/>
      <c r="LT168" s="9"/>
      <c r="LU168" s="9"/>
      <c r="LV168" s="9"/>
      <c r="LW168" s="9"/>
      <c r="LX168" s="7"/>
      <c r="LY168" s="7"/>
      <c r="LZ168" s="7"/>
      <c r="MA168" s="7"/>
      <c r="MB168" s="7"/>
      <c r="MC168" s="7"/>
      <c r="MD168" s="7"/>
      <c r="ME168" s="7"/>
      <c r="MF168" s="101"/>
      <c r="MG168" s="101"/>
      <c r="MH168" s="101"/>
      <c r="MI168" s="13"/>
      <c r="MJ168" s="7"/>
      <c r="MK168" s="7"/>
      <c r="ML168" s="7"/>
      <c r="MM168" s="7"/>
      <c r="MN168" s="113"/>
      <c r="MO168" s="11"/>
      <c r="MP168" s="13"/>
      <c r="MQ168" s="13"/>
      <c r="MR168" s="7"/>
      <c r="MS168" s="7"/>
      <c r="MT168" s="7"/>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5"/>
      <c r="PC168" s="5"/>
      <c r="PD168" s="5"/>
      <c r="PE168" s="5"/>
      <c r="PF168" s="5"/>
      <c r="PG168" s="5"/>
      <c r="PH168" s="5"/>
      <c r="PI168" s="5"/>
      <c r="PJ168" s="5"/>
      <c r="PK168" s="5"/>
      <c r="PL168" s="5"/>
      <c r="PM168" s="5"/>
      <c r="PN168" s="5"/>
      <c r="PO168" s="5"/>
      <c r="PP168" s="5"/>
      <c r="PQ168" s="5"/>
      <c r="PR168" s="5"/>
      <c r="PS168" s="5"/>
      <c r="PT168" s="5"/>
      <c r="PU168" s="5"/>
      <c r="PV168" s="5"/>
      <c r="PW168" s="5"/>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row>
    <row r="169" spans="1:743" ht="15.75" x14ac:dyDescent="0.25">
      <c r="A169" s="93"/>
      <c r="B169" s="7"/>
      <c r="C169" s="7"/>
      <c r="D169" s="7"/>
      <c r="E169" s="7"/>
      <c r="F169" s="7"/>
      <c r="G169" s="7"/>
      <c r="H169" s="7"/>
      <c r="I169" s="7"/>
      <c r="J169" s="7"/>
      <c r="K169" s="7"/>
      <c r="L169" s="7"/>
      <c r="M169" s="7"/>
      <c r="N169" s="7"/>
      <c r="O169" s="7"/>
      <c r="P169" s="10"/>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103"/>
      <c r="KX169" s="103"/>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102"/>
      <c r="MG169" s="102"/>
      <c r="MH169" s="101"/>
      <c r="MI169" s="13"/>
      <c r="MJ169" s="7"/>
      <c r="MK169" s="7"/>
      <c r="ML169" s="7"/>
      <c r="MM169" s="7"/>
      <c r="MN169" s="113"/>
      <c r="MO169" s="12"/>
      <c r="MP169" s="13"/>
      <c r="MQ169" s="13"/>
      <c r="MR169" s="7"/>
      <c r="MS169" s="7"/>
      <c r="MT169" s="7"/>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5"/>
      <c r="PC169" s="5"/>
      <c r="PD169" s="5"/>
      <c r="PE169" s="5"/>
      <c r="PF169" s="5"/>
      <c r="PG169" s="5"/>
      <c r="PH169" s="5"/>
      <c r="PI169" s="5"/>
      <c r="PJ169" s="5"/>
      <c r="PK169" s="5"/>
      <c r="PL169" s="5"/>
      <c r="PM169" s="5"/>
      <c r="PN169" s="5"/>
      <c r="PO169" s="5"/>
      <c r="PP169" s="5"/>
      <c r="PQ169" s="5"/>
      <c r="PR169" s="5"/>
      <c r="PS169" s="5"/>
      <c r="PT169" s="5"/>
      <c r="PU169" s="5"/>
      <c r="PV169" s="5"/>
      <c r="PW169" s="5"/>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row>
    <row r="170" spans="1:743" ht="15.75" x14ac:dyDescent="0.25">
      <c r="A170" s="93"/>
      <c r="B170" s="7"/>
      <c r="C170" s="7"/>
      <c r="D170" s="7"/>
      <c r="E170" s="7"/>
      <c r="F170" s="7"/>
      <c r="G170" s="7"/>
      <c r="H170" s="7"/>
      <c r="I170" s="7"/>
      <c r="J170" s="7"/>
      <c r="K170" s="7"/>
      <c r="L170" s="7"/>
      <c r="M170" s="7"/>
      <c r="N170" s="7"/>
      <c r="O170" s="7"/>
      <c r="P170" s="10"/>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103"/>
      <c r="KX170" s="103"/>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101"/>
      <c r="MG170" s="101"/>
      <c r="MH170" s="101"/>
      <c r="MI170" s="13"/>
      <c r="MJ170" s="7"/>
      <c r="MK170" s="7"/>
      <c r="ML170" s="7"/>
      <c r="MM170" s="7"/>
      <c r="MN170" s="113"/>
      <c r="MO170" s="11"/>
      <c r="MP170" s="13"/>
      <c r="MQ170" s="13"/>
      <c r="MR170" s="7"/>
      <c r="MS170" s="7"/>
      <c r="MT170" s="7"/>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5"/>
      <c r="PC170" s="5"/>
      <c r="PD170" s="5"/>
      <c r="PE170" s="5"/>
      <c r="PF170" s="5"/>
      <c r="PG170" s="5"/>
      <c r="PH170" s="5"/>
      <c r="PI170" s="5"/>
      <c r="PJ170" s="5"/>
      <c r="PK170" s="5"/>
      <c r="PL170" s="5"/>
      <c r="PM170" s="5"/>
      <c r="PN170" s="5"/>
      <c r="PO170" s="5"/>
      <c r="PP170" s="5"/>
      <c r="PQ170" s="5"/>
      <c r="PR170" s="5"/>
      <c r="PS170" s="5"/>
      <c r="PT170" s="5"/>
      <c r="PU170" s="5"/>
      <c r="PV170" s="5"/>
      <c r="PW170" s="5"/>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row>
    <row r="171" spans="1:743" ht="15.75" x14ac:dyDescent="0.25">
      <c r="A171" s="93"/>
      <c r="B171" s="7"/>
      <c r="C171" s="7"/>
      <c r="D171" s="7"/>
      <c r="E171" s="7"/>
      <c r="F171" s="7"/>
      <c r="G171" s="7"/>
      <c r="H171" s="7"/>
      <c r="I171" s="7"/>
      <c r="J171" s="7"/>
      <c r="K171" s="7"/>
      <c r="L171" s="7"/>
      <c r="M171" s="7"/>
      <c r="N171" s="7"/>
      <c r="O171" s="7"/>
      <c r="P171" s="10"/>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103"/>
      <c r="KX171" s="103"/>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113"/>
      <c r="MO171" s="12"/>
      <c r="MP171" s="7"/>
      <c r="MQ171" s="13"/>
      <c r="MR171" s="7"/>
      <c r="MS171" s="7"/>
      <c r="MT171" s="7"/>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5"/>
      <c r="PC171" s="5"/>
      <c r="PD171" s="5"/>
      <c r="PE171" s="5"/>
      <c r="PF171" s="5"/>
      <c r="PG171" s="5"/>
      <c r="PH171" s="5"/>
      <c r="PI171" s="5"/>
      <c r="PJ171" s="5"/>
      <c r="PK171" s="5"/>
      <c r="PL171" s="5"/>
      <c r="PM171" s="5"/>
      <c r="PN171" s="5"/>
      <c r="PO171" s="5"/>
      <c r="PP171" s="5"/>
      <c r="PQ171" s="5"/>
      <c r="PR171" s="5"/>
      <c r="PS171" s="5"/>
      <c r="PT171" s="5"/>
      <c r="PU171" s="5"/>
      <c r="PV171" s="5"/>
      <c r="PW171" s="5"/>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row>
    <row r="172" spans="1:743" ht="15.75" x14ac:dyDescent="0.25">
      <c r="A172" s="93"/>
      <c r="B172" s="7"/>
      <c r="C172" s="7"/>
      <c r="D172" s="7"/>
      <c r="E172" s="7"/>
      <c r="F172" s="7"/>
      <c r="G172" s="7"/>
      <c r="H172" s="7"/>
      <c r="I172" s="7"/>
      <c r="J172" s="7"/>
      <c r="K172" s="7"/>
      <c r="L172" s="7"/>
      <c r="M172" s="7"/>
      <c r="N172" s="7"/>
      <c r="O172" s="7"/>
      <c r="P172" s="10"/>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103"/>
      <c r="KX172" s="103"/>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113"/>
      <c r="MO172" s="11"/>
      <c r="MP172" s="13"/>
      <c r="MQ172" s="13"/>
      <c r="MR172" s="7"/>
      <c r="MS172" s="7"/>
      <c r="MT172" s="7"/>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5"/>
      <c r="PC172" s="5"/>
      <c r="PD172" s="5"/>
      <c r="PE172" s="5"/>
      <c r="PF172" s="5"/>
      <c r="PG172" s="5"/>
      <c r="PH172" s="5"/>
      <c r="PI172" s="5"/>
      <c r="PJ172" s="5"/>
      <c r="PK172" s="5"/>
      <c r="PL172" s="5"/>
      <c r="PM172" s="5"/>
      <c r="PN172" s="5"/>
      <c r="PO172" s="5"/>
      <c r="PP172" s="5"/>
      <c r="PQ172" s="5"/>
      <c r="PR172" s="5"/>
      <c r="PS172" s="5"/>
      <c r="PT172" s="5"/>
      <c r="PU172" s="5"/>
      <c r="PV172" s="5"/>
      <c r="PW172" s="5"/>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row>
    <row r="173" spans="1:743" ht="15.75" x14ac:dyDescent="0.25">
      <c r="A173" s="93"/>
      <c r="B173" s="7"/>
      <c r="C173" s="7"/>
      <c r="D173" s="7"/>
      <c r="E173" s="7"/>
      <c r="F173" s="7"/>
      <c r="G173" s="7"/>
      <c r="H173" s="7"/>
      <c r="I173" s="7"/>
      <c r="J173" s="7"/>
      <c r="K173" s="7"/>
      <c r="L173" s="7"/>
      <c r="M173" s="7"/>
      <c r="N173" s="7"/>
      <c r="O173" s="7"/>
      <c r="P173" s="10"/>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c r="JZ173" s="7"/>
      <c r="KA173" s="7"/>
      <c r="KB173" s="7"/>
      <c r="KC173" s="7"/>
      <c r="KD173" s="7"/>
      <c r="KE173" s="7"/>
      <c r="KF173" s="7"/>
      <c r="KG173" s="7"/>
      <c r="KH173" s="7"/>
      <c r="KI173" s="7"/>
      <c r="KJ173" s="7"/>
      <c r="KK173" s="7"/>
      <c r="KL173" s="7"/>
      <c r="KM173" s="7"/>
      <c r="KN173" s="7"/>
      <c r="KO173" s="7"/>
      <c r="KP173" s="7"/>
      <c r="KQ173" s="7"/>
      <c r="KR173" s="7"/>
      <c r="KS173" s="7"/>
      <c r="KT173" s="7"/>
      <c r="KU173" s="7"/>
      <c r="KV173" s="7"/>
      <c r="KW173" s="103"/>
      <c r="KX173" s="103"/>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113"/>
      <c r="MO173" s="12"/>
      <c r="MP173" s="7"/>
      <c r="MQ173" s="7"/>
      <c r="MR173" s="7"/>
      <c r="MS173" s="7"/>
      <c r="MT173" s="7"/>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5"/>
      <c r="PC173" s="5"/>
      <c r="PD173" s="5"/>
      <c r="PE173" s="5"/>
      <c r="PF173" s="5"/>
      <c r="PG173" s="5"/>
      <c r="PH173" s="5"/>
      <c r="PI173" s="5"/>
      <c r="PJ173" s="5"/>
      <c r="PK173" s="5"/>
      <c r="PL173" s="5"/>
      <c r="PM173" s="5"/>
      <c r="PN173" s="5"/>
      <c r="PO173" s="5"/>
      <c r="PP173" s="5"/>
      <c r="PQ173" s="5"/>
      <c r="PR173" s="5"/>
      <c r="PS173" s="5"/>
      <c r="PT173" s="5"/>
      <c r="PU173" s="5"/>
      <c r="PV173" s="5"/>
      <c r="PW173" s="5"/>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row>
    <row r="174" spans="1:743" ht="15.75" x14ac:dyDescent="0.25">
      <c r="A174" s="93"/>
      <c r="B174" s="7"/>
      <c r="C174" s="7"/>
      <c r="D174" s="7"/>
      <c r="E174" s="7"/>
      <c r="F174" s="7"/>
      <c r="G174" s="7"/>
      <c r="H174" s="7"/>
      <c r="I174" s="7"/>
      <c r="J174" s="7"/>
      <c r="K174" s="7"/>
      <c r="L174" s="7"/>
      <c r="M174" s="7"/>
      <c r="N174" s="7"/>
      <c r="O174" s="7"/>
      <c r="P174" s="10"/>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c r="KG174" s="7"/>
      <c r="KH174" s="7"/>
      <c r="KI174" s="7"/>
      <c r="KJ174" s="7"/>
      <c r="KK174" s="7"/>
      <c r="KL174" s="7"/>
      <c r="KM174" s="7"/>
      <c r="KN174" s="7"/>
      <c r="KO174" s="7"/>
      <c r="KP174" s="7"/>
      <c r="KQ174" s="7"/>
      <c r="KR174" s="7"/>
      <c r="KS174" s="7"/>
      <c r="KT174" s="7"/>
      <c r="KU174" s="7"/>
      <c r="KV174" s="7"/>
      <c r="KW174" s="103"/>
      <c r="KX174" s="103"/>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113"/>
      <c r="MO174" s="11"/>
      <c r="MP174" s="7"/>
      <c r="MQ174" s="7"/>
      <c r="MR174" s="7"/>
      <c r="MS174" s="7"/>
      <c r="MT174" s="7"/>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5"/>
      <c r="PC174" s="5"/>
      <c r="PD174" s="5"/>
      <c r="PE174" s="5"/>
      <c r="PF174" s="5"/>
      <c r="PG174" s="5"/>
      <c r="PH174" s="5"/>
      <c r="PI174" s="5"/>
      <c r="PJ174" s="5"/>
      <c r="PK174" s="5"/>
      <c r="PL174" s="5"/>
      <c r="PM174" s="5"/>
      <c r="PN174" s="5"/>
      <c r="PO174" s="5"/>
      <c r="PP174" s="5"/>
      <c r="PQ174" s="5"/>
      <c r="PR174" s="5"/>
      <c r="PS174" s="5"/>
      <c r="PT174" s="5"/>
      <c r="PU174" s="5"/>
      <c r="PV174" s="5"/>
      <c r="PW174" s="5"/>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row>
    <row r="175" spans="1:743" x14ac:dyDescent="0.25">
      <c r="A175" s="93"/>
      <c r="B175" s="7"/>
      <c r="C175" s="7"/>
      <c r="D175" s="7"/>
      <c r="E175" s="7"/>
      <c r="F175" s="7"/>
      <c r="G175" s="7"/>
      <c r="H175" s="7"/>
      <c r="I175" s="7"/>
      <c r="J175" s="7"/>
      <c r="K175" s="7"/>
      <c r="L175" s="7"/>
      <c r="M175" s="7"/>
      <c r="N175" s="7"/>
      <c r="O175" s="7"/>
      <c r="P175" s="10"/>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103"/>
      <c r="KX175" s="103"/>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5"/>
      <c r="PC175" s="5"/>
      <c r="PD175" s="5"/>
      <c r="PE175" s="5"/>
      <c r="PF175" s="5"/>
      <c r="PG175" s="5"/>
      <c r="PH175" s="5"/>
      <c r="PI175" s="5"/>
      <c r="PJ175" s="5"/>
      <c r="PK175" s="5"/>
      <c r="PL175" s="5"/>
      <c r="PM175" s="5"/>
      <c r="PN175" s="5"/>
      <c r="PO175" s="5"/>
      <c r="PP175" s="5"/>
      <c r="PQ175" s="5"/>
      <c r="PR175" s="5"/>
      <c r="PS175" s="5"/>
      <c r="PT175" s="5"/>
      <c r="PU175" s="5"/>
      <c r="PV175" s="5"/>
      <c r="PW175" s="5"/>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row>
    <row r="176" spans="1:743" x14ac:dyDescent="0.25">
      <c r="A176" s="93"/>
      <c r="B176" s="7"/>
      <c r="C176" s="7"/>
      <c r="D176" s="7"/>
      <c r="E176" s="7"/>
      <c r="F176" s="7"/>
      <c r="G176" s="7"/>
      <c r="H176" s="7"/>
      <c r="I176" s="7"/>
      <c r="J176" s="7"/>
      <c r="K176" s="7"/>
      <c r="L176" s="7"/>
      <c r="M176" s="7"/>
      <c r="N176" s="7"/>
      <c r="O176" s="7"/>
      <c r="P176" s="10"/>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c r="JC176" s="7"/>
      <c r="JD176" s="7"/>
      <c r="JE176" s="7"/>
      <c r="JF176" s="7"/>
      <c r="JG176" s="7"/>
      <c r="JH176" s="7"/>
      <c r="JI176" s="7"/>
      <c r="JJ176" s="7"/>
      <c r="JK176" s="7"/>
      <c r="JL176" s="7"/>
      <c r="JM176" s="7"/>
      <c r="JN176" s="7"/>
      <c r="JO176" s="7"/>
      <c r="JP176" s="7"/>
      <c r="JQ176" s="7"/>
      <c r="JR176" s="7"/>
      <c r="JS176" s="7"/>
      <c r="JT176" s="7"/>
      <c r="JU176" s="7"/>
      <c r="JV176" s="7"/>
      <c r="JW176" s="7"/>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103"/>
      <c r="KX176" s="103"/>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5"/>
      <c r="PC176" s="5"/>
      <c r="PD176" s="5"/>
      <c r="PE176" s="5"/>
      <c r="PF176" s="5"/>
      <c r="PG176" s="5"/>
      <c r="PH176" s="5"/>
      <c r="PI176" s="5"/>
      <c r="PJ176" s="5"/>
      <c r="PK176" s="5"/>
      <c r="PL176" s="5"/>
      <c r="PM176" s="5"/>
      <c r="PN176" s="5"/>
      <c r="PO176" s="5"/>
      <c r="PP176" s="5"/>
      <c r="PQ176" s="5"/>
      <c r="PR176" s="5"/>
      <c r="PS176" s="5"/>
      <c r="PT176" s="5"/>
      <c r="PU176" s="5"/>
      <c r="PV176" s="5"/>
      <c r="PW176" s="5"/>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row>
    <row r="177" spans="1:743" x14ac:dyDescent="0.25">
      <c r="A177" s="93"/>
      <c r="B177" s="7"/>
      <c r="C177" s="7"/>
      <c r="D177" s="7"/>
      <c r="E177" s="7"/>
      <c r="F177" s="7"/>
      <c r="G177" s="7"/>
      <c r="H177" s="7"/>
      <c r="I177" s="7"/>
      <c r="J177" s="7"/>
      <c r="K177" s="7"/>
      <c r="L177" s="7"/>
      <c r="M177" s="7"/>
      <c r="N177" s="7"/>
      <c r="O177" s="7"/>
      <c r="P177" s="10"/>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103"/>
      <c r="KX177" s="103"/>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5"/>
      <c r="PC177" s="5"/>
      <c r="PD177" s="5"/>
      <c r="PE177" s="5"/>
      <c r="PF177" s="5"/>
      <c r="PG177" s="5"/>
      <c r="PH177" s="5"/>
      <c r="PI177" s="5"/>
      <c r="PJ177" s="5"/>
      <c r="PK177" s="5"/>
      <c r="PL177" s="5"/>
      <c r="PM177" s="5"/>
      <c r="PN177" s="5"/>
      <c r="PO177" s="5"/>
      <c r="PP177" s="5"/>
      <c r="PQ177" s="5"/>
      <c r="PR177" s="5"/>
      <c r="PS177" s="5"/>
      <c r="PT177" s="5"/>
      <c r="PU177" s="5"/>
      <c r="PV177" s="5"/>
      <c r="PW177" s="5"/>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row>
    <row r="178" spans="1:743" x14ac:dyDescent="0.25">
      <c r="A178" s="93"/>
      <c r="B178" s="7"/>
      <c r="C178" s="7"/>
      <c r="D178" s="7"/>
      <c r="E178" s="7"/>
      <c r="F178" s="7"/>
      <c r="G178" s="7"/>
      <c r="H178" s="7"/>
      <c r="I178" s="7"/>
      <c r="J178" s="7"/>
      <c r="K178" s="7"/>
      <c r="L178" s="7"/>
      <c r="M178" s="7"/>
      <c r="N178" s="7"/>
      <c r="O178" s="7"/>
      <c r="P178" s="10"/>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103"/>
      <c r="KX178" s="103"/>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5"/>
      <c r="PC178" s="5"/>
      <c r="PD178" s="5"/>
      <c r="PE178" s="5"/>
      <c r="PF178" s="5"/>
      <c r="PG178" s="5"/>
      <c r="PH178" s="5"/>
      <c r="PI178" s="5"/>
      <c r="PJ178" s="5"/>
      <c r="PK178" s="5"/>
      <c r="PL178" s="5"/>
      <c r="PM178" s="5"/>
      <c r="PN178" s="5"/>
      <c r="PO178" s="5"/>
      <c r="PP178" s="5"/>
      <c r="PQ178" s="5"/>
      <c r="PR178" s="5"/>
      <c r="PS178" s="5"/>
      <c r="PT178" s="5"/>
      <c r="PU178" s="5"/>
      <c r="PV178" s="5"/>
      <c r="PW178" s="5"/>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row>
    <row r="179" spans="1:743" x14ac:dyDescent="0.25">
      <c r="A179" s="93"/>
      <c r="B179" s="7"/>
      <c r="C179" s="7"/>
      <c r="D179" s="7"/>
      <c r="E179" s="7"/>
      <c r="F179" s="7"/>
      <c r="G179" s="7"/>
      <c r="H179" s="7"/>
      <c r="I179" s="7"/>
      <c r="J179" s="7"/>
      <c r="K179" s="7"/>
      <c r="L179" s="7"/>
      <c r="M179" s="7"/>
      <c r="N179" s="7"/>
      <c r="O179" s="7"/>
      <c r="P179" s="10"/>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103"/>
      <c r="KX179" s="103"/>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5"/>
      <c r="PC179" s="5"/>
      <c r="PD179" s="5"/>
      <c r="PE179" s="5"/>
      <c r="PF179" s="5"/>
      <c r="PG179" s="5"/>
      <c r="PH179" s="5"/>
      <c r="PI179" s="5"/>
      <c r="PJ179" s="5"/>
      <c r="PK179" s="5"/>
      <c r="PL179" s="5"/>
      <c r="PM179" s="5"/>
      <c r="PN179" s="5"/>
      <c r="PO179" s="5"/>
      <c r="PP179" s="5"/>
      <c r="PQ179" s="5"/>
      <c r="PR179" s="5"/>
      <c r="PS179" s="5"/>
      <c r="PT179" s="5"/>
      <c r="PU179" s="5"/>
      <c r="PV179" s="5"/>
      <c r="PW179" s="5"/>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row>
    <row r="180" spans="1:743" x14ac:dyDescent="0.25">
      <c r="A180" s="93"/>
      <c r="B180" s="7"/>
      <c r="C180" s="7"/>
      <c r="D180" s="7"/>
      <c r="E180" s="7"/>
      <c r="F180" s="7"/>
      <c r="G180" s="7"/>
      <c r="H180" s="7"/>
      <c r="I180" s="7"/>
      <c r="J180" s="7"/>
      <c r="K180" s="7"/>
      <c r="L180" s="7"/>
      <c r="M180" s="7"/>
      <c r="N180" s="7"/>
      <c r="O180" s="7"/>
      <c r="P180" s="10"/>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c r="KG180" s="7"/>
      <c r="KH180" s="7"/>
      <c r="KI180" s="7"/>
      <c r="KJ180" s="7"/>
      <c r="KK180" s="7"/>
      <c r="KL180" s="7"/>
      <c r="KM180" s="7"/>
      <c r="KN180" s="7"/>
      <c r="KO180" s="7"/>
      <c r="KP180" s="7"/>
      <c r="KQ180" s="7"/>
      <c r="KR180" s="7"/>
      <c r="KS180" s="7"/>
      <c r="KT180" s="7"/>
      <c r="KU180" s="7"/>
      <c r="KV180" s="7"/>
      <c r="KW180" s="103"/>
      <c r="KX180" s="103"/>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5"/>
      <c r="PC180" s="5"/>
      <c r="PD180" s="5"/>
      <c r="PE180" s="5"/>
      <c r="PF180" s="5"/>
      <c r="PG180" s="5"/>
      <c r="PH180" s="5"/>
      <c r="PI180" s="5"/>
      <c r="PJ180" s="5"/>
      <c r="PK180" s="5"/>
      <c r="PL180" s="5"/>
      <c r="PM180" s="5"/>
      <c r="PN180" s="5"/>
      <c r="PO180" s="5"/>
      <c r="PP180" s="5"/>
      <c r="PQ180" s="5"/>
      <c r="PR180" s="5"/>
      <c r="PS180" s="5"/>
      <c r="PT180" s="5"/>
      <c r="PU180" s="5"/>
      <c r="PV180" s="5"/>
      <c r="PW180" s="5"/>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row>
    <row r="181" spans="1:743" x14ac:dyDescent="0.25">
      <c r="A181" s="93"/>
      <c r="B181" s="7"/>
      <c r="C181" s="7"/>
      <c r="D181" s="7"/>
      <c r="E181" s="7"/>
      <c r="F181" s="7"/>
      <c r="G181" s="7"/>
      <c r="H181" s="7"/>
      <c r="I181" s="7"/>
      <c r="J181" s="7"/>
      <c r="K181" s="7"/>
      <c r="L181" s="7"/>
      <c r="M181" s="7"/>
      <c r="N181" s="7"/>
      <c r="O181" s="7"/>
      <c r="P181" s="10"/>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103"/>
      <c r="KX181" s="103"/>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c r="MK181" s="7"/>
      <c r="ML181" s="7"/>
      <c r="MM181" s="7"/>
      <c r="MN181" s="7"/>
      <c r="MO181" s="7"/>
      <c r="MP181" s="7"/>
      <c r="MQ181" s="7"/>
      <c r="MR181" s="7"/>
      <c r="MS181" s="7"/>
      <c r="MT181" s="7"/>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5"/>
      <c r="PC181" s="5"/>
      <c r="PD181" s="5"/>
      <c r="PE181" s="5"/>
      <c r="PF181" s="5"/>
      <c r="PG181" s="5"/>
      <c r="PH181" s="5"/>
      <c r="PI181" s="5"/>
      <c r="PJ181" s="5"/>
      <c r="PK181" s="5"/>
      <c r="PL181" s="5"/>
      <c r="PM181" s="5"/>
      <c r="PN181" s="5"/>
      <c r="PO181" s="5"/>
      <c r="PP181" s="5"/>
      <c r="PQ181" s="5"/>
      <c r="PR181" s="5"/>
      <c r="PS181" s="5"/>
      <c r="PT181" s="5"/>
      <c r="PU181" s="5"/>
      <c r="PV181" s="5"/>
      <c r="PW181" s="5"/>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row>
    <row r="182" spans="1:743" x14ac:dyDescent="0.25">
      <c r="A182" s="93"/>
      <c r="B182" s="7"/>
      <c r="C182" s="7"/>
      <c r="D182" s="7"/>
      <c r="E182" s="7"/>
      <c r="F182" s="7"/>
      <c r="G182" s="7"/>
      <c r="H182" s="7"/>
      <c r="I182" s="7"/>
      <c r="J182" s="7"/>
      <c r="K182" s="7"/>
      <c r="L182" s="7"/>
      <c r="M182" s="7"/>
      <c r="N182" s="7"/>
      <c r="O182" s="7"/>
      <c r="P182" s="10"/>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c r="JC182" s="7"/>
      <c r="JD182" s="7"/>
      <c r="JE182" s="7"/>
      <c r="JF182" s="7"/>
      <c r="JG182" s="7"/>
      <c r="JH182" s="7"/>
      <c r="JI182" s="7"/>
      <c r="JJ182" s="7"/>
      <c r="JK182" s="7"/>
      <c r="JL182" s="7"/>
      <c r="JM182" s="7"/>
      <c r="JN182" s="7"/>
      <c r="JO182" s="7"/>
      <c r="JP182" s="7"/>
      <c r="JQ182" s="7"/>
      <c r="JR182" s="7"/>
      <c r="JS182" s="7"/>
      <c r="JT182" s="7"/>
      <c r="JU182" s="7"/>
      <c r="JV182" s="7"/>
      <c r="JW182" s="7"/>
      <c r="JX182" s="7"/>
      <c r="JY182" s="7"/>
      <c r="JZ182" s="7"/>
      <c r="KA182" s="7"/>
      <c r="KB182" s="7"/>
      <c r="KC182" s="7"/>
      <c r="KD182" s="7"/>
      <c r="KE182" s="7"/>
      <c r="KF182" s="7"/>
      <c r="KG182" s="7"/>
      <c r="KH182" s="7"/>
      <c r="KI182" s="7"/>
      <c r="KJ182" s="7"/>
      <c r="KK182" s="7"/>
      <c r="KL182" s="7"/>
      <c r="KM182" s="7"/>
      <c r="KN182" s="7"/>
      <c r="KO182" s="7"/>
      <c r="KP182" s="7"/>
      <c r="KQ182" s="7"/>
      <c r="KR182" s="7"/>
      <c r="KS182" s="7"/>
      <c r="KT182" s="7"/>
      <c r="KU182" s="7"/>
      <c r="KV182" s="7"/>
      <c r="KW182" s="103"/>
      <c r="KX182" s="103"/>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5"/>
      <c r="PC182" s="5"/>
      <c r="PD182" s="5"/>
      <c r="PE182" s="5"/>
      <c r="PF182" s="5"/>
      <c r="PG182" s="5"/>
      <c r="PH182" s="5"/>
      <c r="PI182" s="5"/>
      <c r="PJ182" s="5"/>
      <c r="PK182" s="5"/>
      <c r="PL182" s="5"/>
      <c r="PM182" s="5"/>
      <c r="PN182" s="5"/>
      <c r="PO182" s="5"/>
      <c r="PP182" s="5"/>
      <c r="PQ182" s="5"/>
      <c r="PR182" s="5"/>
      <c r="PS182" s="5"/>
      <c r="PT182" s="5"/>
      <c r="PU182" s="5"/>
      <c r="PV182" s="5"/>
      <c r="PW182" s="5"/>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row>
    <row r="183" spans="1:743" x14ac:dyDescent="0.25">
      <c r="A183" s="93"/>
      <c r="B183" s="7"/>
      <c r="C183" s="7"/>
      <c r="D183" s="7"/>
      <c r="E183" s="7"/>
      <c r="F183" s="7"/>
      <c r="G183" s="7"/>
      <c r="H183" s="7"/>
      <c r="I183" s="7"/>
      <c r="J183" s="7"/>
      <c r="K183" s="7"/>
      <c r="L183" s="7"/>
      <c r="M183" s="7"/>
      <c r="N183" s="7"/>
      <c r="O183" s="7"/>
      <c r="P183" s="10"/>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c r="KD183" s="7"/>
      <c r="KE183" s="7"/>
      <c r="KF183" s="7"/>
      <c r="KG183" s="7"/>
      <c r="KH183" s="7"/>
      <c r="KI183" s="7"/>
      <c r="KJ183" s="7"/>
      <c r="KK183" s="7"/>
      <c r="KL183" s="7"/>
      <c r="KM183" s="7"/>
      <c r="KN183" s="7"/>
      <c r="KO183" s="7"/>
      <c r="KP183" s="7"/>
      <c r="KQ183" s="7"/>
      <c r="KR183" s="7"/>
      <c r="KS183" s="7"/>
      <c r="KT183" s="7"/>
      <c r="KU183" s="7"/>
      <c r="KV183" s="7"/>
      <c r="KW183" s="103"/>
      <c r="KX183" s="103"/>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5"/>
      <c r="PC183" s="5"/>
      <c r="PD183" s="5"/>
      <c r="PE183" s="5"/>
      <c r="PF183" s="5"/>
      <c r="PG183" s="5"/>
      <c r="PH183" s="5"/>
      <c r="PI183" s="5"/>
      <c r="PJ183" s="5"/>
      <c r="PK183" s="5"/>
      <c r="PL183" s="5"/>
      <c r="PM183" s="5"/>
      <c r="PN183" s="5"/>
      <c r="PO183" s="5"/>
      <c r="PP183" s="5"/>
      <c r="PQ183" s="5"/>
      <c r="PR183" s="5"/>
      <c r="PS183" s="5"/>
      <c r="PT183" s="5"/>
      <c r="PU183" s="5"/>
      <c r="PV183" s="5"/>
      <c r="PW183" s="5"/>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row>
    <row r="184" spans="1:743" x14ac:dyDescent="0.25">
      <c r="A184" s="93"/>
      <c r="B184" s="7"/>
      <c r="C184" s="7"/>
      <c r="D184" s="7"/>
      <c r="E184" s="7"/>
      <c r="F184" s="7"/>
      <c r="G184" s="7"/>
      <c r="H184" s="7"/>
      <c r="I184" s="7"/>
      <c r="J184" s="7"/>
      <c r="K184" s="7"/>
      <c r="L184" s="7"/>
      <c r="M184" s="7"/>
      <c r="N184" s="7"/>
      <c r="O184" s="7"/>
      <c r="P184" s="10"/>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c r="JZ184" s="7"/>
      <c r="KA184" s="7"/>
      <c r="KB184" s="7"/>
      <c r="KC184" s="7"/>
      <c r="KD184" s="7"/>
      <c r="KE184" s="7"/>
      <c r="KF184" s="7"/>
      <c r="KG184" s="7"/>
      <c r="KH184" s="7"/>
      <c r="KI184" s="7"/>
      <c r="KJ184" s="7"/>
      <c r="KK184" s="7"/>
      <c r="KL184" s="7"/>
      <c r="KM184" s="7"/>
      <c r="KN184" s="7"/>
      <c r="KO184" s="7"/>
      <c r="KP184" s="7"/>
      <c r="KQ184" s="7"/>
      <c r="KR184" s="7"/>
      <c r="KS184" s="7"/>
      <c r="KT184" s="7"/>
      <c r="KU184" s="7"/>
      <c r="KV184" s="7"/>
      <c r="KW184" s="103"/>
      <c r="KX184" s="103"/>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5"/>
      <c r="PC184" s="5"/>
      <c r="PD184" s="5"/>
      <c r="PE184" s="5"/>
      <c r="PF184" s="5"/>
      <c r="PG184" s="5"/>
      <c r="PH184" s="5"/>
      <c r="PI184" s="5"/>
      <c r="PJ184" s="5"/>
      <c r="PK184" s="5"/>
      <c r="PL184" s="5"/>
      <c r="PM184" s="5"/>
      <c r="PN184" s="5"/>
      <c r="PO184" s="5"/>
      <c r="PP184" s="5"/>
      <c r="PQ184" s="5"/>
      <c r="PR184" s="5"/>
      <c r="PS184" s="5"/>
      <c r="PT184" s="5"/>
      <c r="PU184" s="5"/>
      <c r="PV184" s="5"/>
      <c r="PW184" s="5"/>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row>
    <row r="185" spans="1:743" x14ac:dyDescent="0.25">
      <c r="A185" s="93"/>
      <c r="B185" s="7"/>
      <c r="C185" s="7"/>
      <c r="D185" s="7"/>
      <c r="E185" s="7"/>
      <c r="F185" s="7"/>
      <c r="G185" s="7"/>
      <c r="H185" s="7"/>
      <c r="I185" s="7"/>
      <c r="J185" s="7"/>
      <c r="K185" s="7"/>
      <c r="L185" s="7"/>
      <c r="M185" s="7"/>
      <c r="N185" s="7"/>
      <c r="O185" s="7"/>
      <c r="P185" s="10"/>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c r="KG185" s="7"/>
      <c r="KH185" s="7"/>
      <c r="KI185" s="7"/>
      <c r="KJ185" s="7"/>
      <c r="KK185" s="7"/>
      <c r="KL185" s="7"/>
      <c r="KM185" s="7"/>
      <c r="KN185" s="7"/>
      <c r="KO185" s="7"/>
      <c r="KP185" s="7"/>
      <c r="KQ185" s="7"/>
      <c r="KR185" s="7"/>
      <c r="KS185" s="7"/>
      <c r="KT185" s="7"/>
      <c r="KU185" s="7"/>
      <c r="KV185" s="7"/>
      <c r="KW185" s="103"/>
      <c r="KX185" s="103"/>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5"/>
      <c r="PC185" s="5"/>
      <c r="PD185" s="5"/>
      <c r="PE185" s="5"/>
      <c r="PF185" s="5"/>
      <c r="PG185" s="5"/>
      <c r="PH185" s="5"/>
      <c r="PI185" s="5"/>
      <c r="PJ185" s="5"/>
      <c r="PK185" s="5"/>
      <c r="PL185" s="5"/>
      <c r="PM185" s="5"/>
      <c r="PN185" s="5"/>
      <c r="PO185" s="5"/>
      <c r="PP185" s="5"/>
      <c r="PQ185" s="5"/>
      <c r="PR185" s="5"/>
      <c r="PS185" s="5"/>
      <c r="PT185" s="5"/>
      <c r="PU185" s="5"/>
      <c r="PV185" s="5"/>
      <c r="PW185" s="5"/>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row>
    <row r="186" spans="1:743" x14ac:dyDescent="0.25">
      <c r="A186" s="93"/>
      <c r="B186" s="7"/>
      <c r="C186" s="7"/>
      <c r="D186" s="7"/>
      <c r="E186" s="7"/>
      <c r="F186" s="7"/>
      <c r="G186" s="7"/>
      <c r="H186" s="7"/>
      <c r="I186" s="7"/>
      <c r="J186" s="7"/>
      <c r="K186" s="7"/>
      <c r="L186" s="7"/>
      <c r="M186" s="7"/>
      <c r="N186" s="7"/>
      <c r="O186" s="7"/>
      <c r="P186" s="10"/>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103"/>
      <c r="KX186" s="103"/>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5"/>
      <c r="PC186" s="5"/>
      <c r="PD186" s="5"/>
      <c r="PE186" s="5"/>
      <c r="PF186" s="5"/>
      <c r="PG186" s="5"/>
      <c r="PH186" s="5"/>
      <c r="PI186" s="5"/>
      <c r="PJ186" s="5"/>
      <c r="PK186" s="5"/>
      <c r="PL186" s="5"/>
      <c r="PM186" s="5"/>
      <c r="PN186" s="5"/>
      <c r="PO186" s="5"/>
      <c r="PP186" s="5"/>
      <c r="PQ186" s="5"/>
      <c r="PR186" s="5"/>
      <c r="PS186" s="5"/>
      <c r="PT186" s="5"/>
      <c r="PU186" s="5"/>
      <c r="PV186" s="5"/>
      <c r="PW186" s="5"/>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row>
    <row r="187" spans="1:743" x14ac:dyDescent="0.25">
      <c r="A187" s="93"/>
      <c r="B187" s="7"/>
      <c r="C187" s="7"/>
      <c r="D187" s="7"/>
      <c r="E187" s="7"/>
      <c r="F187" s="7"/>
      <c r="G187" s="7"/>
      <c r="H187" s="7"/>
      <c r="I187" s="7"/>
      <c r="J187" s="7"/>
      <c r="K187" s="7"/>
      <c r="L187" s="7"/>
      <c r="M187" s="7"/>
      <c r="N187" s="7"/>
      <c r="O187" s="7"/>
      <c r="P187" s="10"/>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c r="KG187" s="7"/>
      <c r="KH187" s="7"/>
      <c r="KI187" s="7"/>
      <c r="KJ187" s="7"/>
      <c r="KK187" s="7"/>
      <c r="KL187" s="7"/>
      <c r="KM187" s="7"/>
      <c r="KN187" s="7"/>
      <c r="KO187" s="7"/>
      <c r="KP187" s="7"/>
      <c r="KQ187" s="7"/>
      <c r="KR187" s="7"/>
      <c r="KS187" s="7"/>
      <c r="KT187" s="7"/>
      <c r="KU187" s="7"/>
      <c r="KV187" s="7"/>
      <c r="KW187" s="103"/>
      <c r="KX187" s="103"/>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5"/>
      <c r="PC187" s="5"/>
      <c r="PD187" s="5"/>
      <c r="PE187" s="5"/>
      <c r="PF187" s="5"/>
      <c r="PG187" s="5"/>
      <c r="PH187" s="5"/>
      <c r="PI187" s="5"/>
      <c r="PJ187" s="5"/>
      <c r="PK187" s="5"/>
      <c r="PL187" s="5"/>
      <c r="PM187" s="5"/>
      <c r="PN187" s="5"/>
      <c r="PO187" s="5"/>
      <c r="PP187" s="5"/>
      <c r="PQ187" s="5"/>
      <c r="PR187" s="5"/>
      <c r="PS187" s="5"/>
      <c r="PT187" s="5"/>
      <c r="PU187" s="5"/>
      <c r="PV187" s="5"/>
      <c r="PW187" s="5"/>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row>
    <row r="188" spans="1:743" x14ac:dyDescent="0.25">
      <c r="A188" s="93"/>
      <c r="B188" s="7"/>
      <c r="C188" s="7"/>
      <c r="D188" s="7"/>
      <c r="E188" s="7"/>
      <c r="F188" s="7"/>
      <c r="G188" s="7"/>
      <c r="H188" s="7"/>
      <c r="I188" s="7"/>
      <c r="J188" s="7"/>
      <c r="K188" s="7"/>
      <c r="L188" s="7"/>
      <c r="M188" s="7"/>
      <c r="N188" s="7"/>
      <c r="O188" s="7"/>
      <c r="P188" s="10"/>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103"/>
      <c r="KX188" s="103"/>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5"/>
      <c r="PC188" s="5"/>
      <c r="PD188" s="5"/>
      <c r="PE188" s="5"/>
      <c r="PF188" s="5"/>
      <c r="PG188" s="5"/>
      <c r="PH188" s="5"/>
      <c r="PI188" s="5"/>
      <c r="PJ188" s="5"/>
      <c r="PK188" s="5"/>
      <c r="PL188" s="5"/>
      <c r="PM188" s="5"/>
      <c r="PN188" s="5"/>
      <c r="PO188" s="5"/>
      <c r="PP188" s="5"/>
      <c r="PQ188" s="5"/>
      <c r="PR188" s="5"/>
      <c r="PS188" s="5"/>
      <c r="PT188" s="5"/>
      <c r="PU188" s="5"/>
      <c r="PV188" s="5"/>
      <c r="PW188" s="5"/>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row>
    <row r="189" spans="1:743" x14ac:dyDescent="0.25">
      <c r="A189" s="93"/>
      <c r="B189" s="7"/>
      <c r="C189" s="7"/>
      <c r="D189" s="7"/>
      <c r="E189" s="7"/>
      <c r="F189" s="7"/>
      <c r="G189" s="7"/>
      <c r="H189" s="7"/>
      <c r="I189" s="7"/>
      <c r="J189" s="7"/>
      <c r="K189" s="7"/>
      <c r="L189" s="7"/>
      <c r="M189" s="7"/>
      <c r="N189" s="7"/>
      <c r="O189" s="7"/>
      <c r="P189" s="10"/>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c r="JC189" s="7"/>
      <c r="JD189" s="7"/>
      <c r="JE189" s="7"/>
      <c r="JF189" s="7"/>
      <c r="JG189" s="7"/>
      <c r="JH189" s="7"/>
      <c r="JI189" s="7"/>
      <c r="JJ189" s="7"/>
      <c r="JK189" s="7"/>
      <c r="JL189" s="7"/>
      <c r="JM189" s="7"/>
      <c r="JN189" s="7"/>
      <c r="JO189" s="7"/>
      <c r="JP189" s="7"/>
      <c r="JQ189" s="7"/>
      <c r="JR189" s="7"/>
      <c r="JS189" s="7"/>
      <c r="JT189" s="7"/>
      <c r="JU189" s="7"/>
      <c r="JV189" s="7"/>
      <c r="JW189" s="7"/>
      <c r="JX189" s="7"/>
      <c r="JY189" s="7"/>
      <c r="JZ189" s="7"/>
      <c r="KA189" s="7"/>
      <c r="KB189" s="7"/>
      <c r="KC189" s="7"/>
      <c r="KD189" s="7"/>
      <c r="KE189" s="7"/>
      <c r="KF189" s="7"/>
      <c r="KG189" s="7"/>
      <c r="KH189" s="7"/>
      <c r="KI189" s="7"/>
      <c r="KJ189" s="7"/>
      <c r="KK189" s="7"/>
      <c r="KL189" s="7"/>
      <c r="KM189" s="7"/>
      <c r="KN189" s="7"/>
      <c r="KO189" s="7"/>
      <c r="KP189" s="7"/>
      <c r="KQ189" s="7"/>
      <c r="KR189" s="7"/>
      <c r="KS189" s="7"/>
      <c r="KT189" s="7"/>
      <c r="KU189" s="7"/>
      <c r="KV189" s="7"/>
      <c r="KW189" s="103"/>
      <c r="KX189" s="103"/>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c r="ML189" s="7"/>
      <c r="MM189" s="7"/>
      <c r="MN189" s="7"/>
      <c r="MO189" s="7"/>
      <c r="MP189" s="7"/>
      <c r="MQ189" s="7"/>
      <c r="MR189" s="7"/>
      <c r="MS189" s="7"/>
      <c r="MT189" s="7"/>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5"/>
      <c r="PC189" s="5"/>
      <c r="PD189" s="5"/>
      <c r="PE189" s="5"/>
      <c r="PF189" s="5"/>
      <c r="PG189" s="5"/>
      <c r="PH189" s="5"/>
      <c r="PI189" s="5"/>
      <c r="PJ189" s="5"/>
      <c r="PK189" s="5"/>
      <c r="PL189" s="5"/>
      <c r="PM189" s="5"/>
      <c r="PN189" s="5"/>
      <c r="PO189" s="5"/>
      <c r="PP189" s="5"/>
      <c r="PQ189" s="5"/>
      <c r="PR189" s="5"/>
      <c r="PS189" s="5"/>
      <c r="PT189" s="5"/>
      <c r="PU189" s="5"/>
      <c r="PV189" s="5"/>
      <c r="PW189" s="5"/>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row>
    <row r="190" spans="1:743" x14ac:dyDescent="0.25">
      <c r="A190" s="93"/>
      <c r="B190" s="7"/>
      <c r="C190" s="7"/>
      <c r="D190" s="7"/>
      <c r="E190" s="7"/>
      <c r="F190" s="7"/>
      <c r="G190" s="7"/>
      <c r="H190" s="7"/>
      <c r="I190" s="7"/>
      <c r="J190" s="7"/>
      <c r="K190" s="7"/>
      <c r="L190" s="7"/>
      <c r="M190" s="7"/>
      <c r="N190" s="7"/>
      <c r="O190" s="7"/>
      <c r="P190" s="10"/>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c r="JC190" s="7"/>
      <c r="JD190" s="7"/>
      <c r="JE190" s="7"/>
      <c r="JF190" s="7"/>
      <c r="JG190" s="7"/>
      <c r="JH190" s="7"/>
      <c r="JI190" s="7"/>
      <c r="JJ190" s="7"/>
      <c r="JK190" s="7"/>
      <c r="JL190" s="7"/>
      <c r="JM190" s="7"/>
      <c r="JN190" s="7"/>
      <c r="JO190" s="7"/>
      <c r="JP190" s="7"/>
      <c r="JQ190" s="7"/>
      <c r="JR190" s="7"/>
      <c r="JS190" s="7"/>
      <c r="JT190" s="7"/>
      <c r="JU190" s="7"/>
      <c r="JV190" s="7"/>
      <c r="JW190" s="7"/>
      <c r="JX190" s="7"/>
      <c r="JY190" s="7"/>
      <c r="JZ190" s="7"/>
      <c r="KA190" s="7"/>
      <c r="KB190" s="7"/>
      <c r="KC190" s="7"/>
      <c r="KD190" s="7"/>
      <c r="KE190" s="7"/>
      <c r="KF190" s="7"/>
      <c r="KG190" s="7"/>
      <c r="KH190" s="7"/>
      <c r="KI190" s="7"/>
      <c r="KJ190" s="7"/>
      <c r="KK190" s="7"/>
      <c r="KL190" s="7"/>
      <c r="KM190" s="7"/>
      <c r="KN190" s="7"/>
      <c r="KO190" s="7"/>
      <c r="KP190" s="7"/>
      <c r="KQ190" s="7"/>
      <c r="KR190" s="7"/>
      <c r="KS190" s="7"/>
      <c r="KT190" s="7"/>
      <c r="KU190" s="7"/>
      <c r="KV190" s="7"/>
      <c r="KW190" s="103"/>
      <c r="KX190" s="103"/>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c r="MN190" s="7"/>
      <c r="MO190" s="7"/>
      <c r="MP190" s="7"/>
      <c r="MQ190" s="7"/>
      <c r="MR190" s="7"/>
      <c r="MS190" s="7"/>
      <c r="MT190" s="7"/>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5"/>
      <c r="PC190" s="5"/>
      <c r="PD190" s="5"/>
      <c r="PE190" s="5"/>
      <c r="PF190" s="5"/>
      <c r="PG190" s="5"/>
      <c r="PH190" s="5"/>
      <c r="PI190" s="5"/>
      <c r="PJ190" s="5"/>
      <c r="PK190" s="5"/>
      <c r="PL190" s="5"/>
      <c r="PM190" s="5"/>
      <c r="PN190" s="5"/>
      <c r="PO190" s="5"/>
      <c r="PP190" s="5"/>
      <c r="PQ190" s="5"/>
      <c r="PR190" s="5"/>
      <c r="PS190" s="5"/>
      <c r="PT190" s="5"/>
      <c r="PU190" s="5"/>
      <c r="PV190" s="5"/>
      <c r="PW190" s="5"/>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row>
    <row r="191" spans="1:743" x14ac:dyDescent="0.25">
      <c r="A191" s="93"/>
      <c r="B191" s="7"/>
      <c r="C191" s="7"/>
      <c r="D191" s="7"/>
      <c r="E191" s="7"/>
      <c r="F191" s="7"/>
      <c r="G191" s="7"/>
      <c r="H191" s="7"/>
      <c r="I191" s="7"/>
      <c r="J191" s="7"/>
      <c r="K191" s="7"/>
      <c r="L191" s="7"/>
      <c r="M191" s="7"/>
      <c r="N191" s="7"/>
      <c r="O191" s="7"/>
      <c r="P191" s="10"/>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c r="JC191" s="7"/>
      <c r="JD191" s="7"/>
      <c r="JE191" s="7"/>
      <c r="JF191" s="7"/>
      <c r="JG191" s="7"/>
      <c r="JH191" s="7"/>
      <c r="JI191" s="7"/>
      <c r="JJ191" s="7"/>
      <c r="JK191" s="7"/>
      <c r="JL191" s="7"/>
      <c r="JM191" s="7"/>
      <c r="JN191" s="7"/>
      <c r="JO191" s="7"/>
      <c r="JP191" s="7"/>
      <c r="JQ191" s="7"/>
      <c r="JR191" s="7"/>
      <c r="JS191" s="7"/>
      <c r="JT191" s="7"/>
      <c r="JU191" s="7"/>
      <c r="JV191" s="7"/>
      <c r="JW191" s="7"/>
      <c r="JX191" s="7"/>
      <c r="JY191" s="7"/>
      <c r="JZ191" s="7"/>
      <c r="KA191" s="7"/>
      <c r="KB191" s="7"/>
      <c r="KC191" s="7"/>
      <c r="KD191" s="7"/>
      <c r="KE191" s="7"/>
      <c r="KF191" s="7"/>
      <c r="KG191" s="7"/>
      <c r="KH191" s="7"/>
      <c r="KI191" s="7"/>
      <c r="KJ191" s="7"/>
      <c r="KK191" s="7"/>
      <c r="KL191" s="7"/>
      <c r="KM191" s="7"/>
      <c r="KN191" s="7"/>
      <c r="KO191" s="7"/>
      <c r="KP191" s="7"/>
      <c r="KQ191" s="7"/>
      <c r="KR191" s="7"/>
      <c r="KS191" s="7"/>
      <c r="KT191" s="7"/>
      <c r="KU191" s="7"/>
      <c r="KV191" s="7"/>
      <c r="KW191" s="103"/>
      <c r="KX191" s="103"/>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c r="ML191" s="7"/>
      <c r="MM191" s="7"/>
      <c r="MN191" s="7"/>
      <c r="MO191" s="7"/>
      <c r="MP191" s="7"/>
      <c r="MQ191" s="7"/>
      <c r="MR191" s="7"/>
      <c r="MS191" s="7"/>
      <c r="MT191" s="7"/>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5"/>
      <c r="PC191" s="5"/>
      <c r="PD191" s="5"/>
      <c r="PE191" s="5"/>
      <c r="PF191" s="5"/>
      <c r="PG191" s="5"/>
      <c r="PH191" s="5"/>
      <c r="PI191" s="5"/>
      <c r="PJ191" s="5"/>
      <c r="PK191" s="5"/>
      <c r="PL191" s="5"/>
      <c r="PM191" s="5"/>
      <c r="PN191" s="5"/>
      <c r="PO191" s="5"/>
      <c r="PP191" s="5"/>
      <c r="PQ191" s="5"/>
      <c r="PR191" s="5"/>
      <c r="PS191" s="5"/>
      <c r="PT191" s="5"/>
      <c r="PU191" s="5"/>
      <c r="PV191" s="5"/>
      <c r="PW191" s="5"/>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row>
    <row r="192" spans="1:743" x14ac:dyDescent="0.25">
      <c r="A192" s="93"/>
      <c r="B192" s="7"/>
      <c r="C192" s="7"/>
      <c r="D192" s="7"/>
      <c r="E192" s="7"/>
      <c r="F192" s="7"/>
      <c r="G192" s="7"/>
      <c r="H192" s="7"/>
      <c r="I192" s="7"/>
      <c r="J192" s="7"/>
      <c r="K192" s="7"/>
      <c r="L192" s="7"/>
      <c r="M192" s="7"/>
      <c r="N192" s="7"/>
      <c r="O192" s="7"/>
      <c r="P192" s="10"/>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c r="JC192" s="7"/>
      <c r="JD192" s="7"/>
      <c r="JE192" s="7"/>
      <c r="JF192" s="7"/>
      <c r="JG192" s="7"/>
      <c r="JH192" s="7"/>
      <c r="JI192" s="7"/>
      <c r="JJ192" s="7"/>
      <c r="JK192" s="7"/>
      <c r="JL192" s="7"/>
      <c r="JM192" s="7"/>
      <c r="JN192" s="7"/>
      <c r="JO192" s="7"/>
      <c r="JP192" s="7"/>
      <c r="JQ192" s="7"/>
      <c r="JR192" s="7"/>
      <c r="JS192" s="7"/>
      <c r="JT192" s="7"/>
      <c r="JU192" s="7"/>
      <c r="JV192" s="7"/>
      <c r="JW192" s="7"/>
      <c r="JX192" s="7"/>
      <c r="JY192" s="7"/>
      <c r="JZ192" s="7"/>
      <c r="KA192" s="7"/>
      <c r="KB192" s="7"/>
      <c r="KC192" s="7"/>
      <c r="KD192" s="7"/>
      <c r="KE192" s="7"/>
      <c r="KF192" s="7"/>
      <c r="KG192" s="7"/>
      <c r="KH192" s="7"/>
      <c r="KI192" s="7"/>
      <c r="KJ192" s="7"/>
      <c r="KK192" s="7"/>
      <c r="KL192" s="7"/>
      <c r="KM192" s="7"/>
      <c r="KN192" s="7"/>
      <c r="KO192" s="7"/>
      <c r="KP192" s="7"/>
      <c r="KQ192" s="7"/>
      <c r="KR192" s="7"/>
      <c r="KS192" s="7"/>
      <c r="KT192" s="7"/>
      <c r="KU192" s="7"/>
      <c r="KV192" s="7"/>
      <c r="KW192" s="103"/>
      <c r="KX192" s="103"/>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5"/>
      <c r="PC192" s="5"/>
      <c r="PD192" s="5"/>
      <c r="PE192" s="5"/>
      <c r="PF192" s="5"/>
      <c r="PG192" s="5"/>
      <c r="PH192" s="5"/>
      <c r="PI192" s="5"/>
      <c r="PJ192" s="5"/>
      <c r="PK192" s="5"/>
      <c r="PL192" s="5"/>
      <c r="PM192" s="5"/>
      <c r="PN192" s="5"/>
      <c r="PO192" s="5"/>
      <c r="PP192" s="5"/>
      <c r="PQ192" s="5"/>
      <c r="PR192" s="5"/>
      <c r="PS192" s="5"/>
      <c r="PT192" s="5"/>
      <c r="PU192" s="5"/>
      <c r="PV192" s="5"/>
      <c r="PW192" s="5"/>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row>
    <row r="193" spans="1:743" x14ac:dyDescent="0.25">
      <c r="A193" s="93"/>
      <c r="B193" s="7"/>
      <c r="C193" s="7"/>
      <c r="D193" s="7"/>
      <c r="E193" s="7"/>
      <c r="F193" s="7"/>
      <c r="G193" s="7"/>
      <c r="H193" s="7"/>
      <c r="I193" s="7"/>
      <c r="J193" s="7"/>
      <c r="K193" s="7"/>
      <c r="L193" s="7"/>
      <c r="M193" s="7"/>
      <c r="N193" s="7"/>
      <c r="O193" s="7"/>
      <c r="P193" s="10"/>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c r="JZ193" s="7"/>
      <c r="KA193" s="7"/>
      <c r="KB193" s="7"/>
      <c r="KC193" s="7"/>
      <c r="KD193" s="7"/>
      <c r="KE193" s="7"/>
      <c r="KF193" s="7"/>
      <c r="KG193" s="7"/>
      <c r="KH193" s="7"/>
      <c r="KI193" s="7"/>
      <c r="KJ193" s="7"/>
      <c r="KK193" s="7"/>
      <c r="KL193" s="7"/>
      <c r="KM193" s="7"/>
      <c r="KN193" s="7"/>
      <c r="KO193" s="7"/>
      <c r="KP193" s="7"/>
      <c r="KQ193" s="7"/>
      <c r="KR193" s="7"/>
      <c r="KS193" s="7"/>
      <c r="KT193" s="7"/>
      <c r="KU193" s="7"/>
      <c r="KV193" s="7"/>
      <c r="KW193" s="103"/>
      <c r="KX193" s="103"/>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c r="MK193" s="7"/>
      <c r="ML193" s="7"/>
      <c r="MM193" s="7"/>
      <c r="MN193" s="7"/>
      <c r="MO193" s="7"/>
      <c r="MP193" s="7"/>
      <c r="MQ193" s="7"/>
      <c r="MR193" s="7"/>
      <c r="MS193" s="7"/>
      <c r="MT193" s="7"/>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5"/>
      <c r="PC193" s="5"/>
      <c r="PD193" s="5"/>
      <c r="PE193" s="5"/>
      <c r="PF193" s="5"/>
      <c r="PG193" s="5"/>
      <c r="PH193" s="5"/>
      <c r="PI193" s="5"/>
      <c r="PJ193" s="5"/>
      <c r="PK193" s="5"/>
      <c r="PL193" s="5"/>
      <c r="PM193" s="5"/>
      <c r="PN193" s="5"/>
      <c r="PO193" s="5"/>
      <c r="PP193" s="5"/>
      <c r="PQ193" s="5"/>
      <c r="PR193" s="5"/>
      <c r="PS193" s="5"/>
      <c r="PT193" s="5"/>
      <c r="PU193" s="5"/>
      <c r="PV193" s="5"/>
      <c r="PW193" s="5"/>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row>
    <row r="194" spans="1:743" x14ac:dyDescent="0.25">
      <c r="A194" s="93"/>
      <c r="B194" s="7"/>
      <c r="C194" s="7"/>
      <c r="D194" s="7"/>
      <c r="E194" s="7"/>
      <c r="F194" s="7"/>
      <c r="G194" s="7"/>
      <c r="H194" s="7"/>
      <c r="I194" s="7"/>
      <c r="J194" s="7"/>
      <c r="K194" s="7"/>
      <c r="L194" s="7"/>
      <c r="M194" s="7"/>
      <c r="N194" s="7"/>
      <c r="O194" s="7"/>
      <c r="P194" s="10"/>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c r="JC194" s="7"/>
      <c r="JD194" s="7"/>
      <c r="JE194" s="7"/>
      <c r="JF194" s="7"/>
      <c r="JG194" s="7"/>
      <c r="JH194" s="7"/>
      <c r="JI194" s="7"/>
      <c r="JJ194" s="7"/>
      <c r="JK194" s="7"/>
      <c r="JL194" s="7"/>
      <c r="JM194" s="7"/>
      <c r="JN194" s="7"/>
      <c r="JO194" s="7"/>
      <c r="JP194" s="7"/>
      <c r="JQ194" s="7"/>
      <c r="JR194" s="7"/>
      <c r="JS194" s="7"/>
      <c r="JT194" s="7"/>
      <c r="JU194" s="7"/>
      <c r="JV194" s="7"/>
      <c r="JW194" s="7"/>
      <c r="JX194" s="7"/>
      <c r="JY194" s="7"/>
      <c r="JZ194" s="7"/>
      <c r="KA194" s="7"/>
      <c r="KB194" s="7"/>
      <c r="KC194" s="7"/>
      <c r="KD194" s="7"/>
      <c r="KE194" s="7"/>
      <c r="KF194" s="7"/>
      <c r="KG194" s="7"/>
      <c r="KH194" s="7"/>
      <c r="KI194" s="7"/>
      <c r="KJ194" s="7"/>
      <c r="KK194" s="7"/>
      <c r="KL194" s="7"/>
      <c r="KM194" s="7"/>
      <c r="KN194" s="7"/>
      <c r="KO194" s="7"/>
      <c r="KP194" s="7"/>
      <c r="KQ194" s="7"/>
      <c r="KR194" s="7"/>
      <c r="KS194" s="7"/>
      <c r="KT194" s="7"/>
      <c r="KU194" s="7"/>
      <c r="KV194" s="7"/>
      <c r="KW194" s="103"/>
      <c r="KX194" s="103"/>
      <c r="KY194" s="7"/>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c r="ME194" s="7"/>
      <c r="MF194" s="7"/>
      <c r="MG194" s="7"/>
      <c r="MH194" s="7"/>
      <c r="MI194" s="7"/>
      <c r="MJ194" s="7"/>
      <c r="MK194" s="7"/>
      <c r="ML194" s="7"/>
      <c r="MM194" s="7"/>
      <c r="MN194" s="7"/>
      <c r="MO194" s="7"/>
      <c r="MP194" s="7"/>
      <c r="MQ194" s="7"/>
      <c r="MR194" s="7"/>
      <c r="MS194" s="7"/>
      <c r="MT194" s="7"/>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5"/>
      <c r="PC194" s="5"/>
      <c r="PD194" s="5"/>
      <c r="PE194" s="5"/>
      <c r="PF194" s="5"/>
      <c r="PG194" s="5"/>
      <c r="PH194" s="5"/>
      <c r="PI194" s="5"/>
      <c r="PJ194" s="5"/>
      <c r="PK194" s="5"/>
      <c r="PL194" s="5"/>
      <c r="PM194" s="5"/>
      <c r="PN194" s="5"/>
      <c r="PO194" s="5"/>
      <c r="PP194" s="5"/>
      <c r="PQ194" s="5"/>
      <c r="PR194" s="5"/>
      <c r="PS194" s="5"/>
      <c r="PT194" s="5"/>
      <c r="PU194" s="5"/>
      <c r="PV194" s="5"/>
      <c r="PW194" s="5"/>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row>
    <row r="195" spans="1:743" x14ac:dyDescent="0.25">
      <c r="A195" s="93"/>
      <c r="B195" s="7"/>
      <c r="C195" s="7"/>
      <c r="D195" s="7"/>
      <c r="E195" s="7"/>
      <c r="F195" s="7"/>
      <c r="G195" s="7"/>
      <c r="H195" s="7"/>
      <c r="I195" s="7"/>
      <c r="J195" s="7"/>
      <c r="K195" s="7"/>
      <c r="L195" s="7"/>
      <c r="M195" s="7"/>
      <c r="N195" s="7"/>
      <c r="O195" s="7"/>
      <c r="P195" s="10"/>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c r="JC195" s="7"/>
      <c r="JD195" s="7"/>
      <c r="JE195" s="7"/>
      <c r="JF195" s="7"/>
      <c r="JG195" s="7"/>
      <c r="JH195" s="7"/>
      <c r="JI195" s="7"/>
      <c r="JJ195" s="7"/>
      <c r="JK195" s="7"/>
      <c r="JL195" s="7"/>
      <c r="JM195" s="7"/>
      <c r="JN195" s="7"/>
      <c r="JO195" s="7"/>
      <c r="JP195" s="7"/>
      <c r="JQ195" s="7"/>
      <c r="JR195" s="7"/>
      <c r="JS195" s="7"/>
      <c r="JT195" s="7"/>
      <c r="JU195" s="7"/>
      <c r="JV195" s="7"/>
      <c r="JW195" s="7"/>
      <c r="JX195" s="7"/>
      <c r="JY195" s="7"/>
      <c r="JZ195" s="7"/>
      <c r="KA195" s="7"/>
      <c r="KB195" s="7"/>
      <c r="KC195" s="7"/>
      <c r="KD195" s="7"/>
      <c r="KE195" s="7"/>
      <c r="KF195" s="7"/>
      <c r="KG195" s="7"/>
      <c r="KH195" s="7"/>
      <c r="KI195" s="7"/>
      <c r="KJ195" s="7"/>
      <c r="KK195" s="7"/>
      <c r="KL195" s="7"/>
      <c r="KM195" s="7"/>
      <c r="KN195" s="7"/>
      <c r="KO195" s="7"/>
      <c r="KP195" s="7"/>
      <c r="KQ195" s="7"/>
      <c r="KR195" s="7"/>
      <c r="KS195" s="7"/>
      <c r="KT195" s="7"/>
      <c r="KU195" s="7"/>
      <c r="KV195" s="7"/>
      <c r="KW195" s="103"/>
      <c r="KX195" s="103"/>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5"/>
      <c r="PC195" s="5"/>
      <c r="PD195" s="5"/>
      <c r="PE195" s="5"/>
      <c r="PF195" s="5"/>
      <c r="PG195" s="5"/>
      <c r="PH195" s="5"/>
      <c r="PI195" s="5"/>
      <c r="PJ195" s="5"/>
      <c r="PK195" s="5"/>
      <c r="PL195" s="5"/>
      <c r="PM195" s="5"/>
      <c r="PN195" s="5"/>
      <c r="PO195" s="5"/>
      <c r="PP195" s="5"/>
      <c r="PQ195" s="5"/>
      <c r="PR195" s="5"/>
      <c r="PS195" s="5"/>
      <c r="PT195" s="5"/>
      <c r="PU195" s="5"/>
      <c r="PV195" s="5"/>
      <c r="PW195" s="5"/>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row>
    <row r="196" spans="1:743" x14ac:dyDescent="0.25">
      <c r="A196" s="93"/>
      <c r="B196" s="7"/>
      <c r="C196" s="7"/>
      <c r="D196" s="7"/>
      <c r="E196" s="7"/>
      <c r="F196" s="7"/>
      <c r="G196" s="7"/>
      <c r="H196" s="7"/>
      <c r="I196" s="7"/>
      <c r="J196" s="7"/>
      <c r="K196" s="7"/>
      <c r="L196" s="7"/>
      <c r="M196" s="7"/>
      <c r="N196" s="7"/>
      <c r="O196" s="7"/>
      <c r="P196" s="10"/>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c r="JJ196" s="7"/>
      <c r="JK196" s="7"/>
      <c r="JL196" s="7"/>
      <c r="JM196" s="7"/>
      <c r="JN196" s="7"/>
      <c r="JO196" s="7"/>
      <c r="JP196" s="7"/>
      <c r="JQ196" s="7"/>
      <c r="JR196" s="7"/>
      <c r="JS196" s="7"/>
      <c r="JT196" s="7"/>
      <c r="JU196" s="7"/>
      <c r="JV196" s="7"/>
      <c r="JW196" s="7"/>
      <c r="JX196" s="7"/>
      <c r="JY196" s="7"/>
      <c r="JZ196" s="7"/>
      <c r="KA196" s="7"/>
      <c r="KB196" s="7"/>
      <c r="KC196" s="7"/>
      <c r="KD196" s="7"/>
      <c r="KE196" s="7"/>
      <c r="KF196" s="7"/>
      <c r="KG196" s="7"/>
      <c r="KH196" s="7"/>
      <c r="KI196" s="7"/>
      <c r="KJ196" s="7"/>
      <c r="KK196" s="7"/>
      <c r="KL196" s="7"/>
      <c r="KM196" s="7"/>
      <c r="KN196" s="7"/>
      <c r="KO196" s="7"/>
      <c r="KP196" s="7"/>
      <c r="KQ196" s="7"/>
      <c r="KR196" s="7"/>
      <c r="KS196" s="7"/>
      <c r="KT196" s="7"/>
      <c r="KU196" s="7"/>
      <c r="KV196" s="7"/>
      <c r="KW196" s="103"/>
      <c r="KX196" s="103"/>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5"/>
      <c r="PC196" s="5"/>
      <c r="PD196" s="5"/>
      <c r="PE196" s="5"/>
      <c r="PF196" s="5"/>
      <c r="PG196" s="5"/>
      <c r="PH196" s="5"/>
      <c r="PI196" s="5"/>
      <c r="PJ196" s="5"/>
      <c r="PK196" s="5"/>
      <c r="PL196" s="5"/>
      <c r="PM196" s="5"/>
      <c r="PN196" s="5"/>
      <c r="PO196" s="5"/>
      <c r="PP196" s="5"/>
      <c r="PQ196" s="5"/>
      <c r="PR196" s="5"/>
      <c r="PS196" s="5"/>
      <c r="PT196" s="5"/>
      <c r="PU196" s="5"/>
      <c r="PV196" s="5"/>
      <c r="PW196" s="5"/>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row>
    <row r="197" spans="1:743" x14ac:dyDescent="0.25">
      <c r="A197" s="93"/>
      <c r="B197" s="7"/>
      <c r="C197" s="7"/>
      <c r="D197" s="7"/>
      <c r="E197" s="7"/>
      <c r="F197" s="7"/>
      <c r="G197" s="7"/>
      <c r="H197" s="7"/>
      <c r="I197" s="7"/>
      <c r="J197" s="7"/>
      <c r="K197" s="7"/>
      <c r="L197" s="7"/>
      <c r="M197" s="7"/>
      <c r="N197" s="7"/>
      <c r="O197" s="7"/>
      <c r="P197" s="10"/>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c r="JC197" s="7"/>
      <c r="JD197" s="7"/>
      <c r="JE197" s="7"/>
      <c r="JF197" s="7"/>
      <c r="JG197" s="7"/>
      <c r="JH197" s="7"/>
      <c r="JI197" s="7"/>
      <c r="JJ197" s="7"/>
      <c r="JK197" s="7"/>
      <c r="JL197" s="7"/>
      <c r="JM197" s="7"/>
      <c r="JN197" s="7"/>
      <c r="JO197" s="7"/>
      <c r="JP197" s="7"/>
      <c r="JQ197" s="7"/>
      <c r="JR197" s="7"/>
      <c r="JS197" s="7"/>
      <c r="JT197" s="7"/>
      <c r="JU197" s="7"/>
      <c r="JV197" s="7"/>
      <c r="JW197" s="7"/>
      <c r="JX197" s="7"/>
      <c r="JY197" s="7"/>
      <c r="JZ197" s="7"/>
      <c r="KA197" s="7"/>
      <c r="KB197" s="7"/>
      <c r="KC197" s="7"/>
      <c r="KD197" s="7"/>
      <c r="KE197" s="7"/>
      <c r="KF197" s="7"/>
      <c r="KG197" s="7"/>
      <c r="KH197" s="7"/>
      <c r="KI197" s="7"/>
      <c r="KJ197" s="7"/>
      <c r="KK197" s="7"/>
      <c r="KL197" s="7"/>
      <c r="KM197" s="7"/>
      <c r="KN197" s="7"/>
      <c r="KO197" s="7"/>
      <c r="KP197" s="7"/>
      <c r="KQ197" s="7"/>
      <c r="KR197" s="7"/>
      <c r="KS197" s="7"/>
      <c r="KT197" s="7"/>
      <c r="KU197" s="7"/>
      <c r="KV197" s="7"/>
      <c r="KW197" s="103"/>
      <c r="KX197" s="103"/>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5"/>
      <c r="PC197" s="5"/>
      <c r="PD197" s="5"/>
      <c r="PE197" s="5"/>
      <c r="PF197" s="5"/>
      <c r="PG197" s="5"/>
      <c r="PH197" s="5"/>
      <c r="PI197" s="5"/>
      <c r="PJ197" s="5"/>
      <c r="PK197" s="5"/>
      <c r="PL197" s="5"/>
      <c r="PM197" s="5"/>
      <c r="PN197" s="5"/>
      <c r="PO197" s="5"/>
      <c r="PP197" s="5"/>
      <c r="PQ197" s="5"/>
      <c r="PR197" s="5"/>
      <c r="PS197" s="5"/>
      <c r="PT197" s="5"/>
      <c r="PU197" s="5"/>
      <c r="PV197" s="5"/>
      <c r="PW197" s="5"/>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row>
    <row r="198" spans="1:743" x14ac:dyDescent="0.25">
      <c r="A198" s="93"/>
      <c r="B198" s="7"/>
      <c r="C198" s="7"/>
      <c r="D198" s="7"/>
      <c r="E198" s="7"/>
      <c r="F198" s="7"/>
      <c r="G198" s="7"/>
      <c r="H198" s="7"/>
      <c r="I198" s="7"/>
      <c r="J198" s="7"/>
      <c r="K198" s="7"/>
      <c r="L198" s="7"/>
      <c r="M198" s="7"/>
      <c r="N198" s="7"/>
      <c r="O198" s="7"/>
      <c r="P198" s="10"/>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c r="JC198" s="7"/>
      <c r="JD198" s="7"/>
      <c r="JE198" s="7"/>
      <c r="JF198" s="7"/>
      <c r="JG198" s="7"/>
      <c r="JH198" s="7"/>
      <c r="JI198" s="7"/>
      <c r="JJ198" s="7"/>
      <c r="JK198" s="7"/>
      <c r="JL198" s="7"/>
      <c r="JM198" s="7"/>
      <c r="JN198" s="7"/>
      <c r="JO198" s="7"/>
      <c r="JP198" s="7"/>
      <c r="JQ198" s="7"/>
      <c r="JR198" s="7"/>
      <c r="JS198" s="7"/>
      <c r="JT198" s="7"/>
      <c r="JU198" s="7"/>
      <c r="JV198" s="7"/>
      <c r="JW198" s="7"/>
      <c r="JX198" s="7"/>
      <c r="JY198" s="7"/>
      <c r="JZ198" s="7"/>
      <c r="KA198" s="7"/>
      <c r="KB198" s="7"/>
      <c r="KC198" s="7"/>
      <c r="KD198" s="7"/>
      <c r="KE198" s="7"/>
      <c r="KF198" s="7"/>
      <c r="KG198" s="7"/>
      <c r="KH198" s="7"/>
      <c r="KI198" s="7"/>
      <c r="KJ198" s="7"/>
      <c r="KK198" s="7"/>
      <c r="KL198" s="7"/>
      <c r="KM198" s="7"/>
      <c r="KN198" s="7"/>
      <c r="KO198" s="7"/>
      <c r="KP198" s="7"/>
      <c r="KQ198" s="7"/>
      <c r="KR198" s="7"/>
      <c r="KS198" s="7"/>
      <c r="KT198" s="7"/>
      <c r="KU198" s="7"/>
      <c r="KV198" s="7"/>
      <c r="KW198" s="103"/>
      <c r="KX198" s="103"/>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5"/>
      <c r="PC198" s="5"/>
      <c r="PD198" s="5"/>
      <c r="PE198" s="5"/>
      <c r="PF198" s="5"/>
      <c r="PG198" s="5"/>
      <c r="PH198" s="5"/>
      <c r="PI198" s="5"/>
      <c r="PJ198" s="5"/>
      <c r="PK198" s="5"/>
      <c r="PL198" s="5"/>
      <c r="PM198" s="5"/>
      <c r="PN198" s="5"/>
      <c r="PO198" s="5"/>
      <c r="PP198" s="5"/>
      <c r="PQ198" s="5"/>
      <c r="PR198" s="5"/>
      <c r="PS198" s="5"/>
      <c r="PT198" s="5"/>
      <c r="PU198" s="5"/>
      <c r="PV198" s="5"/>
      <c r="PW198" s="5"/>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row>
    <row r="199" spans="1:743" x14ac:dyDescent="0.25">
      <c r="A199" s="93"/>
      <c r="B199" s="7"/>
      <c r="C199" s="7"/>
      <c r="D199" s="7"/>
      <c r="E199" s="7"/>
      <c r="F199" s="7"/>
      <c r="G199" s="7"/>
      <c r="H199" s="7"/>
      <c r="I199" s="7"/>
      <c r="J199" s="7"/>
      <c r="K199" s="7"/>
      <c r="L199" s="7"/>
      <c r="M199" s="7"/>
      <c r="N199" s="7"/>
      <c r="O199" s="7"/>
      <c r="P199" s="10"/>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103"/>
      <c r="KX199" s="103"/>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5"/>
      <c r="PC199" s="5"/>
      <c r="PD199" s="5"/>
      <c r="PE199" s="5"/>
      <c r="PF199" s="5"/>
      <c r="PG199" s="5"/>
      <c r="PH199" s="5"/>
      <c r="PI199" s="5"/>
      <c r="PJ199" s="5"/>
      <c r="PK199" s="5"/>
      <c r="PL199" s="5"/>
      <c r="PM199" s="5"/>
      <c r="PN199" s="5"/>
      <c r="PO199" s="5"/>
      <c r="PP199" s="5"/>
      <c r="PQ199" s="5"/>
      <c r="PR199" s="5"/>
      <c r="PS199" s="5"/>
      <c r="PT199" s="5"/>
      <c r="PU199" s="5"/>
      <c r="PV199" s="5"/>
      <c r="PW199" s="5"/>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row>
    <row r="200" spans="1:743" x14ac:dyDescent="0.25">
      <c r="A200" s="93"/>
      <c r="B200" s="7"/>
      <c r="C200" s="7"/>
      <c r="D200" s="7"/>
      <c r="E200" s="7"/>
      <c r="F200" s="7"/>
      <c r="G200" s="7"/>
      <c r="H200" s="7"/>
      <c r="I200" s="7"/>
      <c r="J200" s="7"/>
      <c r="K200" s="7"/>
      <c r="L200" s="7"/>
      <c r="M200" s="7"/>
      <c r="N200" s="7"/>
      <c r="O200" s="7"/>
      <c r="P200" s="10"/>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c r="JC200" s="7"/>
      <c r="JD200" s="7"/>
      <c r="JE200" s="7"/>
      <c r="JF200" s="7"/>
      <c r="JG200" s="7"/>
      <c r="JH200" s="7"/>
      <c r="JI200" s="7"/>
      <c r="JJ200" s="7"/>
      <c r="JK200" s="7"/>
      <c r="JL200" s="7"/>
      <c r="JM200" s="7"/>
      <c r="JN200" s="7"/>
      <c r="JO200" s="7"/>
      <c r="JP200" s="7"/>
      <c r="JQ200" s="7"/>
      <c r="JR200" s="7"/>
      <c r="JS200" s="7"/>
      <c r="JT200" s="7"/>
      <c r="JU200" s="7"/>
      <c r="JV200" s="7"/>
      <c r="JW200" s="7"/>
      <c r="JX200" s="7"/>
      <c r="JY200" s="7"/>
      <c r="JZ200" s="7"/>
      <c r="KA200" s="7"/>
      <c r="KB200" s="7"/>
      <c r="KC200" s="7"/>
      <c r="KD200" s="7"/>
      <c r="KE200" s="7"/>
      <c r="KF200" s="7"/>
      <c r="KG200" s="7"/>
      <c r="KH200" s="7"/>
      <c r="KI200" s="7"/>
      <c r="KJ200" s="7"/>
      <c r="KK200" s="7"/>
      <c r="KL200" s="7"/>
      <c r="KM200" s="7"/>
      <c r="KN200" s="7"/>
      <c r="KO200" s="7"/>
      <c r="KP200" s="7"/>
      <c r="KQ200" s="7"/>
      <c r="KR200" s="7"/>
      <c r="KS200" s="7"/>
      <c r="KT200" s="7"/>
      <c r="KU200" s="7"/>
      <c r="KV200" s="7"/>
      <c r="KW200" s="103"/>
      <c r="KX200" s="103"/>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5"/>
      <c r="PC200" s="5"/>
      <c r="PD200" s="5"/>
      <c r="PE200" s="5"/>
      <c r="PF200" s="5"/>
      <c r="PG200" s="5"/>
      <c r="PH200" s="5"/>
      <c r="PI200" s="5"/>
      <c r="PJ200" s="5"/>
      <c r="PK200" s="5"/>
      <c r="PL200" s="5"/>
      <c r="PM200" s="5"/>
      <c r="PN200" s="5"/>
      <c r="PO200" s="5"/>
      <c r="PP200" s="5"/>
      <c r="PQ200" s="5"/>
      <c r="PR200" s="5"/>
      <c r="PS200" s="5"/>
      <c r="PT200" s="5"/>
      <c r="PU200" s="5"/>
      <c r="PV200" s="5"/>
      <c r="PW200" s="5"/>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row>
    <row r="201" spans="1:743" x14ac:dyDescent="0.25">
      <c r="A201" s="93"/>
      <c r="B201" s="7"/>
      <c r="C201" s="7"/>
      <c r="D201" s="7"/>
      <c r="E201" s="7"/>
      <c r="F201" s="7"/>
      <c r="G201" s="7"/>
      <c r="H201" s="7"/>
      <c r="I201" s="7"/>
      <c r="J201" s="7"/>
      <c r="K201" s="7"/>
      <c r="L201" s="7"/>
      <c r="M201" s="7"/>
      <c r="N201" s="7"/>
      <c r="O201" s="7"/>
      <c r="P201" s="10"/>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c r="JC201" s="7"/>
      <c r="JD201" s="7"/>
      <c r="JE201" s="7"/>
      <c r="JF201" s="7"/>
      <c r="JG201" s="7"/>
      <c r="JH201" s="7"/>
      <c r="JI201" s="7"/>
      <c r="JJ201" s="7"/>
      <c r="JK201" s="7"/>
      <c r="JL201" s="7"/>
      <c r="JM201" s="7"/>
      <c r="JN201" s="7"/>
      <c r="JO201" s="7"/>
      <c r="JP201" s="7"/>
      <c r="JQ201" s="7"/>
      <c r="JR201" s="7"/>
      <c r="JS201" s="7"/>
      <c r="JT201" s="7"/>
      <c r="JU201" s="7"/>
      <c r="JV201" s="7"/>
      <c r="JW201" s="7"/>
      <c r="JX201" s="7"/>
      <c r="JY201" s="7"/>
      <c r="JZ201" s="7"/>
      <c r="KA201" s="7"/>
      <c r="KB201" s="7"/>
      <c r="KC201" s="7"/>
      <c r="KD201" s="7"/>
      <c r="KE201" s="7"/>
      <c r="KF201" s="7"/>
      <c r="KG201" s="7"/>
      <c r="KH201" s="7"/>
      <c r="KI201" s="7"/>
      <c r="KJ201" s="7"/>
      <c r="KK201" s="7"/>
      <c r="KL201" s="7"/>
      <c r="KM201" s="7"/>
      <c r="KN201" s="7"/>
      <c r="KO201" s="7"/>
      <c r="KP201" s="7"/>
      <c r="KQ201" s="7"/>
      <c r="KR201" s="7"/>
      <c r="KS201" s="7"/>
      <c r="KT201" s="7"/>
      <c r="KU201" s="7"/>
      <c r="KV201" s="7"/>
      <c r="KW201" s="103"/>
      <c r="KX201" s="103"/>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5"/>
      <c r="PC201" s="5"/>
      <c r="PD201" s="5"/>
      <c r="PE201" s="5"/>
      <c r="PF201" s="5"/>
      <c r="PG201" s="5"/>
      <c r="PH201" s="5"/>
      <c r="PI201" s="5"/>
      <c r="PJ201" s="5"/>
      <c r="PK201" s="5"/>
      <c r="PL201" s="5"/>
      <c r="PM201" s="5"/>
      <c r="PN201" s="5"/>
      <c r="PO201" s="5"/>
      <c r="PP201" s="5"/>
      <c r="PQ201" s="5"/>
      <c r="PR201" s="5"/>
      <c r="PS201" s="5"/>
      <c r="PT201" s="5"/>
      <c r="PU201" s="5"/>
      <c r="PV201" s="5"/>
      <c r="PW201" s="5"/>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row>
    <row r="202" spans="1:743" x14ac:dyDescent="0.25">
      <c r="A202" s="93"/>
      <c r="B202" s="7"/>
      <c r="C202" s="7"/>
      <c r="D202" s="7"/>
      <c r="E202" s="7"/>
      <c r="F202" s="7"/>
      <c r="G202" s="7"/>
      <c r="H202" s="7"/>
      <c r="I202" s="7"/>
      <c r="J202" s="7"/>
      <c r="K202" s="7"/>
      <c r="L202" s="7"/>
      <c r="M202" s="7"/>
      <c r="N202" s="7"/>
      <c r="O202" s="7"/>
      <c r="P202" s="10"/>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c r="JC202" s="7"/>
      <c r="JD202" s="7"/>
      <c r="JE202" s="7"/>
      <c r="JF202" s="7"/>
      <c r="JG202" s="7"/>
      <c r="JH202" s="7"/>
      <c r="JI202" s="7"/>
      <c r="JJ202" s="7"/>
      <c r="JK202" s="7"/>
      <c r="JL202" s="7"/>
      <c r="JM202" s="7"/>
      <c r="JN202" s="7"/>
      <c r="JO202" s="7"/>
      <c r="JP202" s="7"/>
      <c r="JQ202" s="7"/>
      <c r="JR202" s="7"/>
      <c r="JS202" s="7"/>
      <c r="JT202" s="7"/>
      <c r="JU202" s="7"/>
      <c r="JV202" s="7"/>
      <c r="JW202" s="7"/>
      <c r="JX202" s="7"/>
      <c r="JY202" s="7"/>
      <c r="JZ202" s="7"/>
      <c r="KA202" s="7"/>
      <c r="KB202" s="7"/>
      <c r="KC202" s="7"/>
      <c r="KD202" s="7"/>
      <c r="KE202" s="7"/>
      <c r="KF202" s="7"/>
      <c r="KG202" s="7"/>
      <c r="KH202" s="7"/>
      <c r="KI202" s="7"/>
      <c r="KJ202" s="7"/>
      <c r="KK202" s="7"/>
      <c r="KL202" s="7"/>
      <c r="KM202" s="7"/>
      <c r="KN202" s="7"/>
      <c r="KO202" s="7"/>
      <c r="KP202" s="7"/>
      <c r="KQ202" s="7"/>
      <c r="KR202" s="7"/>
      <c r="KS202" s="7"/>
      <c r="KT202" s="7"/>
      <c r="KU202" s="7"/>
      <c r="KV202" s="7"/>
      <c r="KW202" s="103"/>
      <c r="KX202" s="103"/>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5"/>
      <c r="PC202" s="5"/>
      <c r="PD202" s="5"/>
      <c r="PE202" s="5"/>
      <c r="PF202" s="5"/>
      <c r="PG202" s="5"/>
      <c r="PH202" s="5"/>
      <c r="PI202" s="5"/>
      <c r="PJ202" s="5"/>
      <c r="PK202" s="5"/>
      <c r="PL202" s="5"/>
      <c r="PM202" s="5"/>
      <c r="PN202" s="5"/>
      <c r="PO202" s="5"/>
      <c r="PP202" s="5"/>
      <c r="PQ202" s="5"/>
      <c r="PR202" s="5"/>
      <c r="PS202" s="5"/>
      <c r="PT202" s="5"/>
      <c r="PU202" s="5"/>
      <c r="PV202" s="5"/>
      <c r="PW202" s="5"/>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row>
    <row r="203" spans="1:743" x14ac:dyDescent="0.25">
      <c r="A203" s="93"/>
      <c r="B203" s="7"/>
      <c r="C203" s="7"/>
      <c r="D203" s="7"/>
      <c r="E203" s="7"/>
      <c r="F203" s="7"/>
      <c r="G203" s="7"/>
      <c r="H203" s="7"/>
      <c r="I203" s="7"/>
      <c r="J203" s="7"/>
      <c r="K203" s="7"/>
      <c r="L203" s="7"/>
      <c r="M203" s="7"/>
      <c r="N203" s="7"/>
      <c r="O203" s="7"/>
      <c r="P203" s="10"/>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c r="KG203" s="7"/>
      <c r="KH203" s="7"/>
      <c r="KI203" s="7"/>
      <c r="KJ203" s="7"/>
      <c r="KK203" s="7"/>
      <c r="KL203" s="7"/>
      <c r="KM203" s="7"/>
      <c r="KN203" s="7"/>
      <c r="KO203" s="7"/>
      <c r="KP203" s="7"/>
      <c r="KQ203" s="7"/>
      <c r="KR203" s="7"/>
      <c r="KS203" s="7"/>
      <c r="KT203" s="7"/>
      <c r="KU203" s="7"/>
      <c r="KV203" s="7"/>
      <c r="KW203" s="103"/>
      <c r="KX203" s="103"/>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c r="ML203" s="7"/>
      <c r="MM203" s="7"/>
      <c r="MN203" s="7"/>
      <c r="MO203" s="7"/>
      <c r="MP203" s="7"/>
      <c r="MQ203" s="7"/>
      <c r="MR203" s="7"/>
      <c r="MS203" s="7"/>
      <c r="MT203" s="7"/>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5"/>
      <c r="PC203" s="5"/>
      <c r="PD203" s="5"/>
      <c r="PE203" s="5"/>
      <c r="PF203" s="5"/>
      <c r="PG203" s="5"/>
      <c r="PH203" s="5"/>
      <c r="PI203" s="5"/>
      <c r="PJ203" s="5"/>
      <c r="PK203" s="5"/>
      <c r="PL203" s="5"/>
      <c r="PM203" s="5"/>
      <c r="PN203" s="5"/>
      <c r="PO203" s="5"/>
      <c r="PP203" s="5"/>
      <c r="PQ203" s="5"/>
      <c r="PR203" s="5"/>
      <c r="PS203" s="5"/>
      <c r="PT203" s="5"/>
      <c r="PU203" s="5"/>
      <c r="PV203" s="5"/>
      <c r="PW203" s="5"/>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row>
    <row r="204" spans="1:743" x14ac:dyDescent="0.25">
      <c r="A204" s="93"/>
      <c r="B204" s="7"/>
      <c r="C204" s="7"/>
      <c r="D204" s="7"/>
      <c r="E204" s="7"/>
      <c r="F204" s="7"/>
      <c r="G204" s="7"/>
      <c r="H204" s="7"/>
      <c r="I204" s="7"/>
      <c r="J204" s="7"/>
      <c r="K204" s="7"/>
      <c r="L204" s="7"/>
      <c r="M204" s="7"/>
      <c r="N204" s="7"/>
      <c r="O204" s="7"/>
      <c r="P204" s="10"/>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c r="JX204" s="7"/>
      <c r="JY204" s="7"/>
      <c r="JZ204" s="7"/>
      <c r="KA204" s="7"/>
      <c r="KB204" s="7"/>
      <c r="KC204" s="7"/>
      <c r="KD204" s="7"/>
      <c r="KE204" s="7"/>
      <c r="KF204" s="7"/>
      <c r="KG204" s="7"/>
      <c r="KH204" s="7"/>
      <c r="KI204" s="7"/>
      <c r="KJ204" s="7"/>
      <c r="KK204" s="7"/>
      <c r="KL204" s="7"/>
      <c r="KM204" s="7"/>
      <c r="KN204" s="7"/>
      <c r="KO204" s="7"/>
      <c r="KP204" s="7"/>
      <c r="KQ204" s="7"/>
      <c r="KR204" s="7"/>
      <c r="KS204" s="7"/>
      <c r="KT204" s="7"/>
      <c r="KU204" s="7"/>
      <c r="KV204" s="7"/>
      <c r="KW204" s="103"/>
      <c r="KX204" s="103"/>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c r="ML204" s="7"/>
      <c r="MM204" s="7"/>
      <c r="MN204" s="7"/>
      <c r="MO204" s="7"/>
      <c r="MP204" s="7"/>
      <c r="MQ204" s="7"/>
      <c r="MR204" s="7"/>
      <c r="MS204" s="7"/>
      <c r="MT204" s="7"/>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5"/>
      <c r="PC204" s="5"/>
      <c r="PD204" s="5"/>
      <c r="PE204" s="5"/>
      <c r="PF204" s="5"/>
      <c r="PG204" s="5"/>
      <c r="PH204" s="5"/>
      <c r="PI204" s="5"/>
      <c r="PJ204" s="5"/>
      <c r="PK204" s="5"/>
      <c r="PL204" s="5"/>
      <c r="PM204" s="5"/>
      <c r="PN204" s="5"/>
      <c r="PO204" s="5"/>
      <c r="PP204" s="5"/>
      <c r="PQ204" s="5"/>
      <c r="PR204" s="5"/>
      <c r="PS204" s="5"/>
      <c r="PT204" s="5"/>
      <c r="PU204" s="5"/>
      <c r="PV204" s="5"/>
      <c r="PW204" s="5"/>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row>
    <row r="205" spans="1:743" x14ac:dyDescent="0.25">
      <c r="A205" s="93"/>
      <c r="B205" s="7"/>
      <c r="C205" s="7"/>
      <c r="D205" s="7"/>
      <c r="E205" s="7"/>
      <c r="F205" s="7"/>
      <c r="G205" s="7"/>
      <c r="H205" s="7"/>
      <c r="I205" s="7"/>
      <c r="J205" s="7"/>
      <c r="K205" s="7"/>
      <c r="L205" s="7"/>
      <c r="M205" s="7"/>
      <c r="N205" s="7"/>
      <c r="O205" s="7"/>
      <c r="P205" s="10"/>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103"/>
      <c r="KX205" s="103"/>
      <c r="KY205" s="7"/>
      <c r="KZ205" s="7"/>
      <c r="LA205" s="7"/>
      <c r="LB205" s="7"/>
      <c r="LC205" s="7"/>
      <c r="LD205" s="7"/>
      <c r="LE205" s="7"/>
      <c r="LF205" s="7"/>
      <c r="LG205" s="7"/>
      <c r="LH205" s="7"/>
      <c r="LI205" s="7"/>
      <c r="LJ205" s="7"/>
      <c r="LK205" s="7"/>
      <c r="LL205" s="7"/>
      <c r="LM205" s="7"/>
      <c r="LN205" s="7"/>
      <c r="LO205" s="7"/>
      <c r="LP205" s="7"/>
      <c r="LQ205" s="7"/>
      <c r="LR205" s="7"/>
      <c r="LS205" s="7"/>
      <c r="LT205" s="7"/>
      <c r="LU205" s="7"/>
      <c r="LV205" s="7"/>
      <c r="LW205" s="7"/>
      <c r="LX205" s="7"/>
      <c r="LY205" s="7"/>
      <c r="LZ205" s="7"/>
      <c r="MA205" s="7"/>
      <c r="MB205" s="7"/>
      <c r="MC205" s="7"/>
      <c r="MD205" s="7"/>
      <c r="ME205" s="7"/>
      <c r="MF205" s="7"/>
      <c r="MG205" s="7"/>
      <c r="MH205" s="7"/>
      <c r="MI205" s="7"/>
      <c r="MJ205" s="7"/>
      <c r="MK205" s="7"/>
      <c r="ML205" s="7"/>
      <c r="MM205" s="7"/>
      <c r="MN205" s="7"/>
      <c r="MO205" s="7"/>
      <c r="MP205" s="7"/>
      <c r="MQ205" s="7"/>
      <c r="MR205" s="7"/>
      <c r="MS205" s="7"/>
      <c r="MT205" s="7"/>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5"/>
      <c r="PC205" s="5"/>
      <c r="PD205" s="5"/>
      <c r="PE205" s="5"/>
      <c r="PF205" s="5"/>
      <c r="PG205" s="5"/>
      <c r="PH205" s="5"/>
      <c r="PI205" s="5"/>
      <c r="PJ205" s="5"/>
      <c r="PK205" s="5"/>
      <c r="PL205" s="5"/>
      <c r="PM205" s="5"/>
      <c r="PN205" s="5"/>
      <c r="PO205" s="5"/>
      <c r="PP205" s="5"/>
      <c r="PQ205" s="5"/>
      <c r="PR205" s="5"/>
      <c r="PS205" s="5"/>
      <c r="PT205" s="5"/>
      <c r="PU205" s="5"/>
      <c r="PV205" s="5"/>
      <c r="PW205" s="5"/>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row>
    <row r="206" spans="1:743" x14ac:dyDescent="0.25">
      <c r="A206" s="93"/>
      <c r="B206" s="7"/>
      <c r="C206" s="7"/>
      <c r="D206" s="7"/>
      <c r="E206" s="7"/>
      <c r="F206" s="7"/>
      <c r="G206" s="7"/>
      <c r="H206" s="7"/>
      <c r="I206" s="7"/>
      <c r="J206" s="7"/>
      <c r="K206" s="7"/>
      <c r="L206" s="7"/>
      <c r="M206" s="7"/>
      <c r="N206" s="7"/>
      <c r="O206" s="7"/>
      <c r="P206" s="10"/>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103"/>
      <c r="KX206" s="103"/>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5"/>
      <c r="PC206" s="5"/>
      <c r="PD206" s="5"/>
      <c r="PE206" s="5"/>
      <c r="PF206" s="5"/>
      <c r="PG206" s="5"/>
      <c r="PH206" s="5"/>
      <c r="PI206" s="5"/>
      <c r="PJ206" s="5"/>
      <c r="PK206" s="5"/>
      <c r="PL206" s="5"/>
      <c r="PM206" s="5"/>
      <c r="PN206" s="5"/>
      <c r="PO206" s="5"/>
      <c r="PP206" s="5"/>
      <c r="PQ206" s="5"/>
      <c r="PR206" s="5"/>
      <c r="PS206" s="5"/>
      <c r="PT206" s="5"/>
      <c r="PU206" s="5"/>
      <c r="PV206" s="5"/>
      <c r="PW206" s="5"/>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row>
    <row r="207" spans="1:743" x14ac:dyDescent="0.25">
      <c r="A207" s="93"/>
      <c r="B207" s="7"/>
      <c r="C207" s="7"/>
      <c r="D207" s="7"/>
      <c r="E207" s="7"/>
      <c r="F207" s="7"/>
      <c r="G207" s="7"/>
      <c r="H207" s="7"/>
      <c r="I207" s="7"/>
      <c r="J207" s="7"/>
      <c r="K207" s="7"/>
      <c r="L207" s="7"/>
      <c r="M207" s="7"/>
      <c r="N207" s="7"/>
      <c r="O207" s="7"/>
      <c r="P207" s="10"/>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c r="JC207" s="7"/>
      <c r="JD207" s="7"/>
      <c r="JE207" s="7"/>
      <c r="JF207" s="7"/>
      <c r="JG207" s="7"/>
      <c r="JH207" s="7"/>
      <c r="JI207" s="7"/>
      <c r="JJ207" s="7"/>
      <c r="JK207" s="7"/>
      <c r="JL207" s="7"/>
      <c r="JM207" s="7"/>
      <c r="JN207" s="7"/>
      <c r="JO207" s="7"/>
      <c r="JP207" s="7"/>
      <c r="JQ207" s="7"/>
      <c r="JR207" s="7"/>
      <c r="JS207" s="7"/>
      <c r="JT207" s="7"/>
      <c r="JU207" s="7"/>
      <c r="JV207" s="7"/>
      <c r="JW207" s="7"/>
      <c r="JX207" s="7"/>
      <c r="JY207" s="7"/>
      <c r="JZ207" s="7"/>
      <c r="KA207" s="7"/>
      <c r="KB207" s="7"/>
      <c r="KC207" s="7"/>
      <c r="KD207" s="7"/>
      <c r="KE207" s="7"/>
      <c r="KF207" s="7"/>
      <c r="KG207" s="7"/>
      <c r="KH207" s="7"/>
      <c r="KI207" s="7"/>
      <c r="KJ207" s="7"/>
      <c r="KK207" s="7"/>
      <c r="KL207" s="7"/>
      <c r="KM207" s="7"/>
      <c r="KN207" s="7"/>
      <c r="KO207" s="7"/>
      <c r="KP207" s="7"/>
      <c r="KQ207" s="7"/>
      <c r="KR207" s="7"/>
      <c r="KS207" s="7"/>
      <c r="KT207" s="7"/>
      <c r="KU207" s="7"/>
      <c r="KV207" s="7"/>
      <c r="KW207" s="103"/>
      <c r="KX207" s="103"/>
      <c r="KY207" s="7"/>
      <c r="KZ207" s="7"/>
      <c r="LA207" s="7"/>
      <c r="LB207" s="7"/>
      <c r="LC207" s="7"/>
      <c r="LD207" s="7"/>
      <c r="LE207" s="7"/>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c r="ML207" s="7"/>
      <c r="MM207" s="7"/>
      <c r="MN207" s="7"/>
      <c r="MO207" s="7"/>
      <c r="MP207" s="7"/>
      <c r="MQ207" s="7"/>
      <c r="MR207" s="7"/>
      <c r="MS207" s="7"/>
      <c r="MT207" s="7"/>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5"/>
      <c r="PC207" s="5"/>
      <c r="PD207" s="5"/>
      <c r="PE207" s="5"/>
      <c r="PF207" s="5"/>
      <c r="PG207" s="5"/>
      <c r="PH207" s="5"/>
      <c r="PI207" s="5"/>
      <c r="PJ207" s="5"/>
      <c r="PK207" s="5"/>
      <c r="PL207" s="5"/>
      <c r="PM207" s="5"/>
      <c r="PN207" s="5"/>
      <c r="PO207" s="5"/>
      <c r="PP207" s="5"/>
      <c r="PQ207" s="5"/>
      <c r="PR207" s="5"/>
      <c r="PS207" s="5"/>
      <c r="PT207" s="5"/>
      <c r="PU207" s="5"/>
      <c r="PV207" s="5"/>
      <c r="PW207" s="5"/>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row>
    <row r="208" spans="1:743" x14ac:dyDescent="0.25">
      <c r="A208" s="93"/>
      <c r="B208" s="7"/>
      <c r="C208" s="7"/>
      <c r="D208" s="7"/>
      <c r="E208" s="7"/>
      <c r="F208" s="7"/>
      <c r="G208" s="7"/>
      <c r="H208" s="7"/>
      <c r="I208" s="7"/>
      <c r="J208" s="7"/>
      <c r="K208" s="7"/>
      <c r="L208" s="7"/>
      <c r="M208" s="7"/>
      <c r="N208" s="7"/>
      <c r="O208" s="7"/>
      <c r="P208" s="10"/>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103"/>
      <c r="KX208" s="103"/>
      <c r="KY208" s="7"/>
      <c r="KZ208" s="7"/>
      <c r="LA208" s="7"/>
      <c r="LB208" s="7"/>
      <c r="LC208" s="7"/>
      <c r="LD208" s="7"/>
      <c r="LE208" s="7"/>
      <c r="LF208" s="7"/>
      <c r="LG208" s="7"/>
      <c r="LH208" s="7"/>
      <c r="LI208" s="7"/>
      <c r="LJ208" s="7"/>
      <c r="LK208" s="7"/>
      <c r="LL208" s="7"/>
      <c r="LM208" s="7"/>
      <c r="LN208" s="7"/>
      <c r="LO208" s="7"/>
      <c r="LP208" s="7"/>
      <c r="LQ208" s="7"/>
      <c r="LR208" s="7"/>
      <c r="LS208" s="7"/>
      <c r="LT208" s="7"/>
      <c r="LU208" s="7"/>
      <c r="LV208" s="7"/>
      <c r="LW208" s="7"/>
      <c r="LX208" s="7"/>
      <c r="LY208" s="7"/>
      <c r="LZ208" s="7"/>
      <c r="MA208" s="7"/>
      <c r="MB208" s="7"/>
      <c r="MC208" s="7"/>
      <c r="MD208" s="7"/>
      <c r="ME208" s="7"/>
      <c r="MF208" s="7"/>
      <c r="MG208" s="7"/>
      <c r="MH208" s="7"/>
      <c r="MI208" s="7"/>
      <c r="MJ208" s="7"/>
      <c r="MK208" s="7"/>
      <c r="ML208" s="7"/>
      <c r="MM208" s="7"/>
      <c r="MN208" s="7"/>
      <c r="MO208" s="7"/>
      <c r="MP208" s="7"/>
      <c r="MQ208" s="7"/>
      <c r="MR208" s="7"/>
      <c r="MS208" s="7"/>
      <c r="MT208" s="7"/>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5"/>
      <c r="PC208" s="5"/>
      <c r="PD208" s="5"/>
      <c r="PE208" s="5"/>
      <c r="PF208" s="5"/>
      <c r="PG208" s="5"/>
      <c r="PH208" s="5"/>
      <c r="PI208" s="5"/>
      <c r="PJ208" s="5"/>
      <c r="PK208" s="5"/>
      <c r="PL208" s="5"/>
      <c r="PM208" s="5"/>
      <c r="PN208" s="5"/>
      <c r="PO208" s="5"/>
      <c r="PP208" s="5"/>
      <c r="PQ208" s="5"/>
      <c r="PR208" s="5"/>
      <c r="PS208" s="5"/>
      <c r="PT208" s="5"/>
      <c r="PU208" s="5"/>
      <c r="PV208" s="5"/>
      <c r="PW208" s="5"/>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row>
    <row r="209" spans="1:743" x14ac:dyDescent="0.25">
      <c r="A209" s="93"/>
      <c r="B209" s="7"/>
      <c r="C209" s="7"/>
      <c r="D209" s="7"/>
      <c r="E209" s="7"/>
      <c r="F209" s="7"/>
      <c r="G209" s="7"/>
      <c r="H209" s="7"/>
      <c r="I209" s="7"/>
      <c r="J209" s="7"/>
      <c r="K209" s="7"/>
      <c r="L209" s="7"/>
      <c r="M209" s="7"/>
      <c r="N209" s="7"/>
      <c r="O209" s="7"/>
      <c r="P209" s="10"/>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c r="JC209" s="7"/>
      <c r="JD209" s="7"/>
      <c r="JE209" s="7"/>
      <c r="JF209" s="7"/>
      <c r="JG209" s="7"/>
      <c r="JH209" s="7"/>
      <c r="JI209" s="7"/>
      <c r="JJ209" s="7"/>
      <c r="JK209" s="7"/>
      <c r="JL209" s="7"/>
      <c r="JM209" s="7"/>
      <c r="JN209" s="7"/>
      <c r="JO209" s="7"/>
      <c r="JP209" s="7"/>
      <c r="JQ209" s="7"/>
      <c r="JR209" s="7"/>
      <c r="JS209" s="7"/>
      <c r="JT209" s="7"/>
      <c r="JU209" s="7"/>
      <c r="JV209" s="7"/>
      <c r="JW209" s="7"/>
      <c r="JX209" s="7"/>
      <c r="JY209" s="7"/>
      <c r="JZ209" s="7"/>
      <c r="KA209" s="7"/>
      <c r="KB209" s="7"/>
      <c r="KC209" s="7"/>
      <c r="KD209" s="7"/>
      <c r="KE209" s="7"/>
      <c r="KF209" s="7"/>
      <c r="KG209" s="7"/>
      <c r="KH209" s="7"/>
      <c r="KI209" s="7"/>
      <c r="KJ209" s="7"/>
      <c r="KK209" s="7"/>
      <c r="KL209" s="7"/>
      <c r="KM209" s="7"/>
      <c r="KN209" s="7"/>
      <c r="KO209" s="7"/>
      <c r="KP209" s="7"/>
      <c r="KQ209" s="7"/>
      <c r="KR209" s="7"/>
      <c r="KS209" s="7"/>
      <c r="KT209" s="7"/>
      <c r="KU209" s="7"/>
      <c r="KV209" s="7"/>
      <c r="KW209" s="103"/>
      <c r="KX209" s="103"/>
      <c r="KY209" s="7"/>
      <c r="KZ209" s="7"/>
      <c r="LA209" s="7"/>
      <c r="LB209" s="7"/>
      <c r="LC209" s="7"/>
      <c r="LD209" s="7"/>
      <c r="LE209" s="7"/>
      <c r="LF209" s="7"/>
      <c r="LG209" s="7"/>
      <c r="LH209" s="7"/>
      <c r="LI209" s="7"/>
      <c r="LJ209" s="7"/>
      <c r="LK209" s="7"/>
      <c r="LL209" s="7"/>
      <c r="LM209" s="7"/>
      <c r="LN209" s="7"/>
      <c r="LO209" s="7"/>
      <c r="LP209" s="7"/>
      <c r="LQ209" s="7"/>
      <c r="LR209" s="7"/>
      <c r="LS209" s="7"/>
      <c r="LT209" s="7"/>
      <c r="LU209" s="7"/>
      <c r="LV209" s="7"/>
      <c r="LW209" s="7"/>
      <c r="LX209" s="7"/>
      <c r="LY209" s="7"/>
      <c r="LZ209" s="7"/>
      <c r="MA209" s="7"/>
      <c r="MB209" s="7"/>
      <c r="MC209" s="7"/>
      <c r="MD209" s="7"/>
      <c r="ME209" s="7"/>
      <c r="MF209" s="7"/>
      <c r="MG209" s="7"/>
      <c r="MH209" s="7"/>
      <c r="MI209" s="7"/>
      <c r="MJ209" s="7"/>
      <c r="MK209" s="7"/>
      <c r="ML209" s="7"/>
      <c r="MM209" s="7"/>
      <c r="MN209" s="7"/>
      <c r="MO209" s="7"/>
      <c r="MP209" s="7"/>
      <c r="MQ209" s="7"/>
      <c r="MR209" s="7"/>
      <c r="MS209" s="7"/>
      <c r="MT209" s="7"/>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5"/>
      <c r="PC209" s="5"/>
      <c r="PD209" s="5"/>
      <c r="PE209" s="5"/>
      <c r="PF209" s="5"/>
      <c r="PG209" s="5"/>
      <c r="PH209" s="5"/>
      <c r="PI209" s="5"/>
      <c r="PJ209" s="5"/>
      <c r="PK209" s="5"/>
      <c r="PL209" s="5"/>
      <c r="PM209" s="5"/>
      <c r="PN209" s="5"/>
      <c r="PO209" s="5"/>
      <c r="PP209" s="5"/>
      <c r="PQ209" s="5"/>
      <c r="PR209" s="5"/>
      <c r="PS209" s="5"/>
      <c r="PT209" s="5"/>
      <c r="PU209" s="5"/>
      <c r="PV209" s="5"/>
      <c r="PW209" s="5"/>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row>
    <row r="210" spans="1:743" x14ac:dyDescent="0.25">
      <c r="A210" s="93"/>
      <c r="B210" s="7"/>
      <c r="C210" s="7"/>
      <c r="D210" s="7"/>
      <c r="E210" s="7"/>
      <c r="F210" s="7"/>
      <c r="G210" s="7"/>
      <c r="H210" s="7"/>
      <c r="I210" s="7"/>
      <c r="J210" s="7"/>
      <c r="K210" s="7"/>
      <c r="L210" s="7"/>
      <c r="M210" s="7"/>
      <c r="N210" s="7"/>
      <c r="O210" s="7"/>
      <c r="P210" s="10"/>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c r="JY210" s="7"/>
      <c r="JZ210" s="7"/>
      <c r="KA210" s="7"/>
      <c r="KB210" s="7"/>
      <c r="KC210" s="7"/>
      <c r="KD210" s="7"/>
      <c r="KE210" s="7"/>
      <c r="KF210" s="7"/>
      <c r="KG210" s="7"/>
      <c r="KH210" s="7"/>
      <c r="KI210" s="7"/>
      <c r="KJ210" s="7"/>
      <c r="KK210" s="7"/>
      <c r="KL210" s="7"/>
      <c r="KM210" s="7"/>
      <c r="KN210" s="7"/>
      <c r="KO210" s="7"/>
      <c r="KP210" s="7"/>
      <c r="KQ210" s="7"/>
      <c r="KR210" s="7"/>
      <c r="KS210" s="7"/>
      <c r="KT210" s="7"/>
      <c r="KU210" s="7"/>
      <c r="KV210" s="7"/>
      <c r="KW210" s="103"/>
      <c r="KX210" s="103"/>
      <c r="KY210" s="7"/>
      <c r="KZ210" s="7"/>
      <c r="LA210" s="7"/>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c r="ML210" s="7"/>
      <c r="MM210" s="7"/>
      <c r="MN210" s="7"/>
      <c r="MO210" s="7"/>
      <c r="MP210" s="7"/>
      <c r="MQ210" s="7"/>
      <c r="MR210" s="7"/>
      <c r="MS210" s="7"/>
      <c r="MT210" s="7"/>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5"/>
      <c r="PC210" s="5"/>
      <c r="PD210" s="5"/>
      <c r="PE210" s="5"/>
      <c r="PF210" s="5"/>
      <c r="PG210" s="5"/>
      <c r="PH210" s="5"/>
      <c r="PI210" s="5"/>
      <c r="PJ210" s="5"/>
      <c r="PK210" s="5"/>
      <c r="PL210" s="5"/>
      <c r="PM210" s="5"/>
      <c r="PN210" s="5"/>
      <c r="PO210" s="5"/>
      <c r="PP210" s="5"/>
      <c r="PQ210" s="5"/>
      <c r="PR210" s="5"/>
      <c r="PS210" s="5"/>
      <c r="PT210" s="5"/>
      <c r="PU210" s="5"/>
      <c r="PV210" s="5"/>
      <c r="PW210" s="5"/>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row>
    <row r="211" spans="1:743" x14ac:dyDescent="0.25">
      <c r="A211" s="93"/>
      <c r="B211" s="7"/>
      <c r="C211" s="7"/>
      <c r="D211" s="7"/>
      <c r="E211" s="7"/>
      <c r="F211" s="7"/>
      <c r="G211" s="7"/>
      <c r="H211" s="7"/>
      <c r="I211" s="7"/>
      <c r="J211" s="7"/>
      <c r="K211" s="7"/>
      <c r="L211" s="7"/>
      <c r="M211" s="7"/>
      <c r="N211" s="7"/>
      <c r="O211" s="7"/>
      <c r="P211" s="10"/>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c r="JC211" s="7"/>
      <c r="JD211" s="7"/>
      <c r="JE211" s="7"/>
      <c r="JF211" s="7"/>
      <c r="JG211" s="7"/>
      <c r="JH211" s="7"/>
      <c r="JI211" s="7"/>
      <c r="JJ211" s="7"/>
      <c r="JK211" s="7"/>
      <c r="JL211" s="7"/>
      <c r="JM211" s="7"/>
      <c r="JN211" s="7"/>
      <c r="JO211" s="7"/>
      <c r="JP211" s="7"/>
      <c r="JQ211" s="7"/>
      <c r="JR211" s="7"/>
      <c r="JS211" s="7"/>
      <c r="JT211" s="7"/>
      <c r="JU211" s="7"/>
      <c r="JV211" s="7"/>
      <c r="JW211" s="7"/>
      <c r="JX211" s="7"/>
      <c r="JY211" s="7"/>
      <c r="JZ211" s="7"/>
      <c r="KA211" s="7"/>
      <c r="KB211" s="7"/>
      <c r="KC211" s="7"/>
      <c r="KD211" s="7"/>
      <c r="KE211" s="7"/>
      <c r="KF211" s="7"/>
      <c r="KG211" s="7"/>
      <c r="KH211" s="7"/>
      <c r="KI211" s="7"/>
      <c r="KJ211" s="7"/>
      <c r="KK211" s="7"/>
      <c r="KL211" s="7"/>
      <c r="KM211" s="7"/>
      <c r="KN211" s="7"/>
      <c r="KO211" s="7"/>
      <c r="KP211" s="7"/>
      <c r="KQ211" s="7"/>
      <c r="KR211" s="7"/>
      <c r="KS211" s="7"/>
      <c r="KT211" s="7"/>
      <c r="KU211" s="7"/>
      <c r="KV211" s="7"/>
      <c r="KW211" s="103"/>
      <c r="KX211" s="103"/>
      <c r="KY211" s="7"/>
      <c r="KZ211" s="7"/>
      <c r="LA211" s="7"/>
      <c r="LB211" s="7"/>
      <c r="LC211" s="7"/>
      <c r="LD211" s="7"/>
      <c r="LE211" s="7"/>
      <c r="LF211" s="7"/>
      <c r="LG211" s="7"/>
      <c r="LH211" s="7"/>
      <c r="LI211" s="7"/>
      <c r="LJ211" s="7"/>
      <c r="LK211" s="7"/>
      <c r="LL211" s="7"/>
      <c r="LM211" s="7"/>
      <c r="LN211" s="7"/>
      <c r="LO211" s="7"/>
      <c r="LP211" s="7"/>
      <c r="LQ211" s="7"/>
      <c r="LR211" s="7"/>
      <c r="LS211" s="7"/>
      <c r="LT211" s="7"/>
      <c r="LU211" s="7"/>
      <c r="LV211" s="7"/>
      <c r="LW211" s="7"/>
      <c r="LX211" s="7"/>
      <c r="LY211" s="7"/>
      <c r="LZ211" s="7"/>
      <c r="MA211" s="7"/>
      <c r="MB211" s="7"/>
      <c r="MC211" s="7"/>
      <c r="MD211" s="7"/>
      <c r="ME211" s="7"/>
      <c r="MF211" s="7"/>
      <c r="MG211" s="7"/>
      <c r="MH211" s="7"/>
      <c r="MI211" s="7"/>
      <c r="MJ211" s="7"/>
      <c r="MK211" s="7"/>
      <c r="ML211" s="7"/>
      <c r="MM211" s="7"/>
      <c r="MN211" s="7"/>
      <c r="MO211" s="7"/>
      <c r="MP211" s="7"/>
      <c r="MQ211" s="7"/>
      <c r="MR211" s="7"/>
      <c r="MS211" s="7"/>
      <c r="MT211" s="7"/>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5"/>
      <c r="PC211" s="5"/>
      <c r="PD211" s="5"/>
      <c r="PE211" s="5"/>
      <c r="PF211" s="5"/>
      <c r="PG211" s="5"/>
      <c r="PH211" s="5"/>
      <c r="PI211" s="5"/>
      <c r="PJ211" s="5"/>
      <c r="PK211" s="5"/>
      <c r="PL211" s="5"/>
      <c r="PM211" s="5"/>
      <c r="PN211" s="5"/>
      <c r="PO211" s="5"/>
      <c r="PP211" s="5"/>
      <c r="PQ211" s="5"/>
      <c r="PR211" s="5"/>
      <c r="PS211" s="5"/>
      <c r="PT211" s="5"/>
      <c r="PU211" s="5"/>
      <c r="PV211" s="5"/>
      <c r="PW211" s="5"/>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row>
    <row r="212" spans="1:743" x14ac:dyDescent="0.25">
      <c r="A212" s="93"/>
      <c r="B212" s="7"/>
      <c r="C212" s="7"/>
      <c r="D212" s="7"/>
      <c r="E212" s="7"/>
      <c r="F212" s="7"/>
      <c r="G212" s="7"/>
      <c r="H212" s="7"/>
      <c r="I212" s="7"/>
      <c r="J212" s="7"/>
      <c r="K212" s="7"/>
      <c r="L212" s="7"/>
      <c r="M212" s="7"/>
      <c r="N212" s="7"/>
      <c r="O212" s="7"/>
      <c r="P212" s="10"/>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103"/>
      <c r="KX212" s="103"/>
      <c r="KY212" s="7"/>
      <c r="KZ212" s="7"/>
      <c r="LA212" s="7"/>
      <c r="LB212" s="7"/>
      <c r="LC212" s="7"/>
      <c r="LD212" s="7"/>
      <c r="LE212" s="7"/>
      <c r="LF212" s="7"/>
      <c r="LG212" s="7"/>
      <c r="LH212" s="7"/>
      <c r="LI212" s="7"/>
      <c r="LJ212" s="7"/>
      <c r="LK212" s="7"/>
      <c r="LL212" s="7"/>
      <c r="LM212" s="7"/>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c r="ML212" s="7"/>
      <c r="MM212" s="7"/>
      <c r="MN212" s="7"/>
      <c r="MO212" s="7"/>
      <c r="MP212" s="7"/>
      <c r="MQ212" s="7"/>
      <c r="MR212" s="7"/>
      <c r="MS212" s="7"/>
      <c r="MT212" s="7"/>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5"/>
      <c r="PC212" s="5"/>
      <c r="PD212" s="5"/>
      <c r="PE212" s="5"/>
      <c r="PF212" s="5"/>
      <c r="PG212" s="5"/>
      <c r="PH212" s="5"/>
      <c r="PI212" s="5"/>
      <c r="PJ212" s="5"/>
      <c r="PK212" s="5"/>
      <c r="PL212" s="5"/>
      <c r="PM212" s="5"/>
      <c r="PN212" s="5"/>
      <c r="PO212" s="5"/>
      <c r="PP212" s="5"/>
      <c r="PQ212" s="5"/>
      <c r="PR212" s="5"/>
      <c r="PS212" s="5"/>
      <c r="PT212" s="5"/>
      <c r="PU212" s="5"/>
      <c r="PV212" s="5"/>
      <c r="PW212" s="5"/>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row>
    <row r="213" spans="1:743" x14ac:dyDescent="0.25">
      <c r="A213" s="93"/>
      <c r="B213" s="7"/>
      <c r="C213" s="7"/>
      <c r="D213" s="7"/>
      <c r="E213" s="7"/>
      <c r="F213" s="7"/>
      <c r="G213" s="7"/>
      <c r="H213" s="7"/>
      <c r="I213" s="7"/>
      <c r="J213" s="7"/>
      <c r="K213" s="7"/>
      <c r="L213" s="7"/>
      <c r="M213" s="7"/>
      <c r="N213" s="7"/>
      <c r="O213" s="7"/>
      <c r="P213" s="10"/>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c r="JZ213" s="7"/>
      <c r="KA213" s="7"/>
      <c r="KB213" s="7"/>
      <c r="KC213" s="7"/>
      <c r="KD213" s="7"/>
      <c r="KE213" s="7"/>
      <c r="KF213" s="7"/>
      <c r="KG213" s="7"/>
      <c r="KH213" s="7"/>
      <c r="KI213" s="7"/>
      <c r="KJ213" s="7"/>
      <c r="KK213" s="7"/>
      <c r="KL213" s="7"/>
      <c r="KM213" s="7"/>
      <c r="KN213" s="7"/>
      <c r="KO213" s="7"/>
      <c r="KP213" s="7"/>
      <c r="KQ213" s="7"/>
      <c r="KR213" s="7"/>
      <c r="KS213" s="7"/>
      <c r="KT213" s="7"/>
      <c r="KU213" s="7"/>
      <c r="KV213" s="7"/>
      <c r="KW213" s="103"/>
      <c r="KX213" s="103"/>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c r="ML213" s="7"/>
      <c r="MM213" s="7"/>
      <c r="MN213" s="7"/>
      <c r="MO213" s="7"/>
      <c r="MP213" s="7"/>
      <c r="MQ213" s="7"/>
      <c r="MR213" s="7"/>
      <c r="MS213" s="7"/>
      <c r="MT213" s="7"/>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5"/>
      <c r="PC213" s="5"/>
      <c r="PD213" s="5"/>
      <c r="PE213" s="5"/>
      <c r="PF213" s="5"/>
      <c r="PG213" s="5"/>
      <c r="PH213" s="5"/>
      <c r="PI213" s="5"/>
      <c r="PJ213" s="5"/>
      <c r="PK213" s="5"/>
      <c r="PL213" s="5"/>
      <c r="PM213" s="5"/>
      <c r="PN213" s="5"/>
      <c r="PO213" s="5"/>
      <c r="PP213" s="5"/>
      <c r="PQ213" s="5"/>
      <c r="PR213" s="5"/>
      <c r="PS213" s="5"/>
      <c r="PT213" s="5"/>
      <c r="PU213" s="5"/>
      <c r="PV213" s="5"/>
      <c r="PW213" s="5"/>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row>
    <row r="214" spans="1:743" x14ac:dyDescent="0.25">
      <c r="A214" s="93"/>
      <c r="B214" s="7"/>
      <c r="C214" s="7"/>
      <c r="D214" s="7"/>
      <c r="E214" s="7"/>
      <c r="F214" s="7"/>
      <c r="G214" s="7"/>
      <c r="H214" s="7"/>
      <c r="I214" s="7"/>
      <c r="J214" s="7"/>
      <c r="K214" s="7"/>
      <c r="L214" s="7"/>
      <c r="M214" s="7"/>
      <c r="N214" s="7"/>
      <c r="O214" s="7"/>
      <c r="P214" s="10"/>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c r="JC214" s="7"/>
      <c r="JD214" s="7"/>
      <c r="JE214" s="7"/>
      <c r="JF214" s="7"/>
      <c r="JG214" s="7"/>
      <c r="JH214" s="7"/>
      <c r="JI214" s="7"/>
      <c r="JJ214" s="7"/>
      <c r="JK214" s="7"/>
      <c r="JL214" s="7"/>
      <c r="JM214" s="7"/>
      <c r="JN214" s="7"/>
      <c r="JO214" s="7"/>
      <c r="JP214" s="7"/>
      <c r="JQ214" s="7"/>
      <c r="JR214" s="7"/>
      <c r="JS214" s="7"/>
      <c r="JT214" s="7"/>
      <c r="JU214" s="7"/>
      <c r="JV214" s="7"/>
      <c r="JW214" s="7"/>
      <c r="JX214" s="7"/>
      <c r="JY214" s="7"/>
      <c r="JZ214" s="7"/>
      <c r="KA214" s="7"/>
      <c r="KB214" s="7"/>
      <c r="KC214" s="7"/>
      <c r="KD214" s="7"/>
      <c r="KE214" s="7"/>
      <c r="KF214" s="7"/>
      <c r="KG214" s="7"/>
      <c r="KH214" s="7"/>
      <c r="KI214" s="7"/>
      <c r="KJ214" s="7"/>
      <c r="KK214" s="7"/>
      <c r="KL214" s="7"/>
      <c r="KM214" s="7"/>
      <c r="KN214" s="7"/>
      <c r="KO214" s="7"/>
      <c r="KP214" s="7"/>
      <c r="KQ214" s="7"/>
      <c r="KR214" s="7"/>
      <c r="KS214" s="7"/>
      <c r="KT214" s="7"/>
      <c r="KU214" s="7"/>
      <c r="KV214" s="7"/>
      <c r="KW214" s="103"/>
      <c r="KX214" s="103"/>
      <c r="KY214" s="7"/>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5"/>
      <c r="PC214" s="5"/>
      <c r="PD214" s="5"/>
      <c r="PE214" s="5"/>
      <c r="PF214" s="5"/>
      <c r="PG214" s="5"/>
      <c r="PH214" s="5"/>
      <c r="PI214" s="5"/>
      <c r="PJ214" s="5"/>
      <c r="PK214" s="5"/>
      <c r="PL214" s="5"/>
      <c r="PM214" s="5"/>
      <c r="PN214" s="5"/>
      <c r="PO214" s="5"/>
      <c r="PP214" s="5"/>
      <c r="PQ214" s="5"/>
      <c r="PR214" s="5"/>
      <c r="PS214" s="5"/>
      <c r="PT214" s="5"/>
      <c r="PU214" s="5"/>
      <c r="PV214" s="5"/>
      <c r="PW214" s="5"/>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row>
    <row r="215" spans="1:743" x14ac:dyDescent="0.25">
      <c r="A215" s="93"/>
      <c r="B215" s="7"/>
      <c r="C215" s="7"/>
      <c r="D215" s="7"/>
      <c r="E215" s="7"/>
      <c r="F215" s="7"/>
      <c r="G215" s="7"/>
      <c r="H215" s="7"/>
      <c r="I215" s="7"/>
      <c r="J215" s="7"/>
      <c r="K215" s="7"/>
      <c r="L215" s="7"/>
      <c r="M215" s="7"/>
      <c r="N215" s="7"/>
      <c r="O215" s="7"/>
      <c r="P215" s="10"/>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103"/>
      <c r="KX215" s="103"/>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5"/>
      <c r="PC215" s="5"/>
      <c r="PD215" s="5"/>
      <c r="PE215" s="5"/>
      <c r="PF215" s="5"/>
      <c r="PG215" s="5"/>
      <c r="PH215" s="5"/>
      <c r="PI215" s="5"/>
      <c r="PJ215" s="5"/>
      <c r="PK215" s="5"/>
      <c r="PL215" s="5"/>
      <c r="PM215" s="5"/>
      <c r="PN215" s="5"/>
      <c r="PO215" s="5"/>
      <c r="PP215" s="5"/>
      <c r="PQ215" s="5"/>
      <c r="PR215" s="5"/>
      <c r="PS215" s="5"/>
      <c r="PT215" s="5"/>
      <c r="PU215" s="5"/>
      <c r="PV215" s="5"/>
      <c r="PW215" s="5"/>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row>
    <row r="216" spans="1:743" x14ac:dyDescent="0.25">
      <c r="A216" s="93"/>
      <c r="B216" s="7"/>
      <c r="C216" s="7"/>
      <c r="D216" s="7"/>
      <c r="E216" s="7"/>
      <c r="F216" s="7"/>
      <c r="G216" s="7"/>
      <c r="H216" s="7"/>
      <c r="I216" s="7"/>
      <c r="J216" s="7"/>
      <c r="K216" s="7"/>
      <c r="L216" s="7"/>
      <c r="M216" s="7"/>
      <c r="N216" s="7"/>
      <c r="O216" s="7"/>
      <c r="P216" s="10"/>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103"/>
      <c r="KX216" s="103"/>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5"/>
      <c r="PC216" s="5"/>
      <c r="PD216" s="5"/>
      <c r="PE216" s="5"/>
      <c r="PF216" s="5"/>
      <c r="PG216" s="5"/>
      <c r="PH216" s="5"/>
      <c r="PI216" s="5"/>
      <c r="PJ216" s="5"/>
      <c r="PK216" s="5"/>
      <c r="PL216" s="5"/>
      <c r="PM216" s="5"/>
      <c r="PN216" s="5"/>
      <c r="PO216" s="5"/>
      <c r="PP216" s="5"/>
      <c r="PQ216" s="5"/>
      <c r="PR216" s="5"/>
      <c r="PS216" s="5"/>
      <c r="PT216" s="5"/>
      <c r="PU216" s="5"/>
      <c r="PV216" s="5"/>
      <c r="PW216" s="5"/>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row>
    <row r="217" spans="1:743" x14ac:dyDescent="0.25">
      <c r="A217" s="93"/>
      <c r="B217" s="7"/>
      <c r="C217" s="7"/>
      <c r="D217" s="7"/>
      <c r="E217" s="7"/>
      <c r="F217" s="7"/>
      <c r="G217" s="7"/>
      <c r="H217" s="7"/>
      <c r="I217" s="7"/>
      <c r="J217" s="7"/>
      <c r="K217" s="7"/>
      <c r="L217" s="7"/>
      <c r="M217" s="7"/>
      <c r="N217" s="7"/>
      <c r="O217" s="7"/>
      <c r="P217" s="10"/>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103"/>
      <c r="KX217" s="103"/>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5"/>
      <c r="PC217" s="5"/>
      <c r="PD217" s="5"/>
      <c r="PE217" s="5"/>
      <c r="PF217" s="5"/>
      <c r="PG217" s="5"/>
      <c r="PH217" s="5"/>
      <c r="PI217" s="5"/>
      <c r="PJ217" s="5"/>
      <c r="PK217" s="5"/>
      <c r="PL217" s="5"/>
      <c r="PM217" s="5"/>
      <c r="PN217" s="5"/>
      <c r="PO217" s="5"/>
      <c r="PP217" s="5"/>
      <c r="PQ217" s="5"/>
      <c r="PR217" s="5"/>
      <c r="PS217" s="5"/>
      <c r="PT217" s="5"/>
      <c r="PU217" s="5"/>
      <c r="PV217" s="5"/>
      <c r="PW217" s="5"/>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row>
    <row r="218" spans="1:743" x14ac:dyDescent="0.25">
      <c r="A218" s="93"/>
      <c r="B218" s="7"/>
      <c r="C218" s="7"/>
      <c r="D218" s="7"/>
      <c r="E218" s="7"/>
      <c r="F218" s="7"/>
      <c r="G218" s="7"/>
      <c r="H218" s="7"/>
      <c r="I218" s="7"/>
      <c r="J218" s="7"/>
      <c r="K218" s="7"/>
      <c r="L218" s="7"/>
      <c r="M218" s="7"/>
      <c r="N218" s="7"/>
      <c r="O218" s="7"/>
      <c r="P218" s="10"/>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103"/>
      <c r="KX218" s="103"/>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5"/>
      <c r="PC218" s="5"/>
      <c r="PD218" s="5"/>
      <c r="PE218" s="5"/>
      <c r="PF218" s="5"/>
      <c r="PG218" s="5"/>
      <c r="PH218" s="5"/>
      <c r="PI218" s="5"/>
      <c r="PJ218" s="5"/>
      <c r="PK218" s="5"/>
      <c r="PL218" s="5"/>
      <c r="PM218" s="5"/>
      <c r="PN218" s="5"/>
      <c r="PO218" s="5"/>
      <c r="PP218" s="5"/>
      <c r="PQ218" s="5"/>
      <c r="PR218" s="5"/>
      <c r="PS218" s="5"/>
      <c r="PT218" s="5"/>
      <c r="PU218" s="5"/>
      <c r="PV218" s="5"/>
      <c r="PW218" s="5"/>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row>
    <row r="219" spans="1:743" x14ac:dyDescent="0.25">
      <c r="A219" s="93"/>
      <c r="B219" s="7"/>
      <c r="C219" s="7"/>
      <c r="D219" s="7"/>
      <c r="E219" s="7"/>
      <c r="F219" s="7"/>
      <c r="G219" s="7"/>
      <c r="H219" s="7"/>
      <c r="I219" s="7"/>
      <c r="J219" s="7"/>
      <c r="K219" s="7"/>
      <c r="L219" s="7"/>
      <c r="M219" s="7"/>
      <c r="N219" s="7"/>
      <c r="O219" s="7"/>
      <c r="P219" s="10"/>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103"/>
      <c r="KX219" s="103"/>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5"/>
      <c r="PC219" s="5"/>
      <c r="PD219" s="5"/>
      <c r="PE219" s="5"/>
      <c r="PF219" s="5"/>
      <c r="PG219" s="5"/>
      <c r="PH219" s="5"/>
      <c r="PI219" s="5"/>
      <c r="PJ219" s="5"/>
      <c r="PK219" s="5"/>
      <c r="PL219" s="5"/>
      <c r="PM219" s="5"/>
      <c r="PN219" s="5"/>
      <c r="PO219" s="5"/>
      <c r="PP219" s="5"/>
      <c r="PQ219" s="5"/>
      <c r="PR219" s="5"/>
      <c r="PS219" s="5"/>
      <c r="PT219" s="5"/>
      <c r="PU219" s="5"/>
      <c r="PV219" s="5"/>
      <c r="PW219" s="5"/>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row>
    <row r="220" spans="1:743" x14ac:dyDescent="0.25">
      <c r="A220" s="93"/>
      <c r="B220" s="7"/>
      <c r="C220" s="7"/>
      <c r="D220" s="7"/>
      <c r="E220" s="7"/>
      <c r="F220" s="7"/>
      <c r="G220" s="7"/>
      <c r="H220" s="7"/>
      <c r="I220" s="7"/>
      <c r="J220" s="7"/>
      <c r="K220" s="7"/>
      <c r="L220" s="7"/>
      <c r="M220" s="7"/>
      <c r="N220" s="7"/>
      <c r="O220" s="7"/>
      <c r="P220" s="10"/>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103"/>
      <c r="KX220" s="103"/>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5"/>
      <c r="PC220" s="5"/>
      <c r="PD220" s="5"/>
      <c r="PE220" s="5"/>
      <c r="PF220" s="5"/>
      <c r="PG220" s="5"/>
      <c r="PH220" s="5"/>
      <c r="PI220" s="5"/>
      <c r="PJ220" s="5"/>
      <c r="PK220" s="5"/>
      <c r="PL220" s="5"/>
      <c r="PM220" s="5"/>
      <c r="PN220" s="5"/>
      <c r="PO220" s="5"/>
      <c r="PP220" s="5"/>
      <c r="PQ220" s="5"/>
      <c r="PR220" s="5"/>
      <c r="PS220" s="5"/>
      <c r="PT220" s="5"/>
      <c r="PU220" s="5"/>
      <c r="PV220" s="5"/>
      <c r="PW220" s="5"/>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row>
    <row r="221" spans="1:743" x14ac:dyDescent="0.25">
      <c r="A221" s="93"/>
      <c r="B221" s="7"/>
      <c r="C221" s="7"/>
      <c r="D221" s="7"/>
      <c r="E221" s="7"/>
      <c r="F221" s="7"/>
      <c r="G221" s="7"/>
      <c r="H221" s="7"/>
      <c r="I221" s="7"/>
      <c r="J221" s="7"/>
      <c r="K221" s="7"/>
      <c r="L221" s="7"/>
      <c r="M221" s="7"/>
      <c r="N221" s="7"/>
      <c r="O221" s="7"/>
      <c r="P221" s="10"/>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103"/>
      <c r="KX221" s="103"/>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5"/>
      <c r="PC221" s="5"/>
      <c r="PD221" s="5"/>
      <c r="PE221" s="5"/>
      <c r="PF221" s="5"/>
      <c r="PG221" s="5"/>
      <c r="PH221" s="5"/>
      <c r="PI221" s="5"/>
      <c r="PJ221" s="5"/>
      <c r="PK221" s="5"/>
      <c r="PL221" s="5"/>
      <c r="PM221" s="5"/>
      <c r="PN221" s="5"/>
      <c r="PO221" s="5"/>
      <c r="PP221" s="5"/>
      <c r="PQ221" s="5"/>
      <c r="PR221" s="5"/>
      <c r="PS221" s="5"/>
      <c r="PT221" s="5"/>
      <c r="PU221" s="5"/>
      <c r="PV221" s="5"/>
      <c r="PW221" s="5"/>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row>
    <row r="222" spans="1:743" x14ac:dyDescent="0.25">
      <c r="A222" s="93"/>
      <c r="B222" s="7"/>
      <c r="C222" s="7"/>
      <c r="D222" s="7"/>
      <c r="E222" s="7"/>
      <c r="F222" s="7"/>
      <c r="G222" s="7"/>
      <c r="H222" s="7"/>
      <c r="I222" s="7"/>
      <c r="J222" s="7"/>
      <c r="K222" s="7"/>
      <c r="L222" s="7"/>
      <c r="M222" s="7"/>
      <c r="N222" s="7"/>
      <c r="O222" s="7"/>
      <c r="P222" s="10"/>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103"/>
      <c r="KX222" s="103"/>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5"/>
      <c r="PC222" s="5"/>
      <c r="PD222" s="5"/>
      <c r="PE222" s="5"/>
      <c r="PF222" s="5"/>
      <c r="PG222" s="5"/>
      <c r="PH222" s="5"/>
      <c r="PI222" s="5"/>
      <c r="PJ222" s="5"/>
      <c r="PK222" s="5"/>
      <c r="PL222" s="5"/>
      <c r="PM222" s="5"/>
      <c r="PN222" s="5"/>
      <c r="PO222" s="5"/>
      <c r="PP222" s="5"/>
      <c r="PQ222" s="5"/>
      <c r="PR222" s="5"/>
      <c r="PS222" s="5"/>
      <c r="PT222" s="5"/>
      <c r="PU222" s="5"/>
      <c r="PV222" s="5"/>
      <c r="PW222" s="5"/>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row>
    <row r="223" spans="1:743" x14ac:dyDescent="0.25">
      <c r="A223" s="93"/>
      <c r="B223" s="7"/>
      <c r="C223" s="7"/>
      <c r="D223" s="7"/>
      <c r="E223" s="7"/>
      <c r="F223" s="7"/>
      <c r="G223" s="7"/>
      <c r="H223" s="7"/>
      <c r="I223" s="7"/>
      <c r="J223" s="7"/>
      <c r="K223" s="7"/>
      <c r="L223" s="7"/>
      <c r="M223" s="7"/>
      <c r="N223" s="7"/>
      <c r="O223" s="7"/>
      <c r="P223" s="10"/>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103"/>
      <c r="KX223" s="103"/>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5"/>
      <c r="PC223" s="5"/>
      <c r="PD223" s="5"/>
      <c r="PE223" s="5"/>
      <c r="PF223" s="5"/>
      <c r="PG223" s="5"/>
      <c r="PH223" s="5"/>
      <c r="PI223" s="5"/>
      <c r="PJ223" s="5"/>
      <c r="PK223" s="5"/>
      <c r="PL223" s="5"/>
      <c r="PM223" s="5"/>
      <c r="PN223" s="5"/>
      <c r="PO223" s="5"/>
      <c r="PP223" s="5"/>
      <c r="PQ223" s="5"/>
      <c r="PR223" s="5"/>
      <c r="PS223" s="5"/>
      <c r="PT223" s="5"/>
      <c r="PU223" s="5"/>
      <c r="PV223" s="5"/>
      <c r="PW223" s="5"/>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row>
    <row r="224" spans="1:743" x14ac:dyDescent="0.25">
      <c r="A224" s="93"/>
      <c r="B224" s="7"/>
      <c r="C224" s="7"/>
      <c r="D224" s="7"/>
      <c r="E224" s="7"/>
      <c r="F224" s="7"/>
      <c r="G224" s="7"/>
      <c r="H224" s="7"/>
      <c r="I224" s="7"/>
      <c r="J224" s="7"/>
      <c r="K224" s="7"/>
      <c r="L224" s="7"/>
      <c r="M224" s="7"/>
      <c r="N224" s="7"/>
      <c r="O224" s="7"/>
      <c r="P224" s="10"/>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103"/>
      <c r="KX224" s="103"/>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5"/>
      <c r="PC224" s="5"/>
      <c r="PD224" s="5"/>
      <c r="PE224" s="5"/>
      <c r="PF224" s="5"/>
      <c r="PG224" s="5"/>
      <c r="PH224" s="5"/>
      <c r="PI224" s="5"/>
      <c r="PJ224" s="5"/>
      <c r="PK224" s="5"/>
      <c r="PL224" s="5"/>
      <c r="PM224" s="5"/>
      <c r="PN224" s="5"/>
      <c r="PO224" s="5"/>
      <c r="PP224" s="5"/>
      <c r="PQ224" s="5"/>
      <c r="PR224" s="5"/>
      <c r="PS224" s="5"/>
      <c r="PT224" s="5"/>
      <c r="PU224" s="5"/>
      <c r="PV224" s="5"/>
      <c r="PW224" s="5"/>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row>
    <row r="225" spans="1:743" x14ac:dyDescent="0.25">
      <c r="A225" s="93"/>
      <c r="B225" s="7"/>
      <c r="C225" s="7"/>
      <c r="D225" s="7"/>
      <c r="E225" s="7"/>
      <c r="F225" s="7"/>
      <c r="G225" s="7"/>
      <c r="H225" s="7"/>
      <c r="I225" s="7"/>
      <c r="J225" s="7"/>
      <c r="K225" s="7"/>
      <c r="L225" s="7"/>
      <c r="M225" s="7"/>
      <c r="N225" s="7"/>
      <c r="O225" s="7"/>
      <c r="P225" s="10"/>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103"/>
      <c r="KX225" s="103"/>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5"/>
      <c r="PC225" s="5"/>
      <c r="PD225" s="5"/>
      <c r="PE225" s="5"/>
      <c r="PF225" s="5"/>
      <c r="PG225" s="5"/>
      <c r="PH225" s="5"/>
      <c r="PI225" s="5"/>
      <c r="PJ225" s="5"/>
      <c r="PK225" s="5"/>
      <c r="PL225" s="5"/>
      <c r="PM225" s="5"/>
      <c r="PN225" s="5"/>
      <c r="PO225" s="5"/>
      <c r="PP225" s="5"/>
      <c r="PQ225" s="5"/>
      <c r="PR225" s="5"/>
      <c r="PS225" s="5"/>
      <c r="PT225" s="5"/>
      <c r="PU225" s="5"/>
      <c r="PV225" s="5"/>
      <c r="PW225" s="5"/>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row>
    <row r="226" spans="1:743" x14ac:dyDescent="0.25">
      <c r="A226" s="93"/>
      <c r="B226" s="7"/>
      <c r="C226" s="7"/>
      <c r="D226" s="7"/>
      <c r="E226" s="7"/>
      <c r="F226" s="7"/>
      <c r="G226" s="7"/>
      <c r="H226" s="7"/>
      <c r="I226" s="7"/>
      <c r="J226" s="7"/>
      <c r="K226" s="7"/>
      <c r="L226" s="7"/>
      <c r="M226" s="7"/>
      <c r="N226" s="7"/>
      <c r="O226" s="7"/>
      <c r="P226" s="10"/>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c r="JC226" s="7"/>
      <c r="JD226" s="7"/>
      <c r="JE226" s="7"/>
      <c r="JF226" s="7"/>
      <c r="JG226" s="7"/>
      <c r="JH226" s="7"/>
      <c r="JI226" s="7"/>
      <c r="JJ226" s="7"/>
      <c r="JK226" s="7"/>
      <c r="JL226" s="7"/>
      <c r="JM226" s="7"/>
      <c r="JN226" s="7"/>
      <c r="JO226" s="7"/>
      <c r="JP226" s="7"/>
      <c r="JQ226" s="7"/>
      <c r="JR226" s="7"/>
      <c r="JS226" s="7"/>
      <c r="JT226" s="7"/>
      <c r="JU226" s="7"/>
      <c r="JV226" s="7"/>
      <c r="JW226" s="7"/>
      <c r="JX226" s="7"/>
      <c r="JY226" s="7"/>
      <c r="JZ226" s="7"/>
      <c r="KA226" s="7"/>
      <c r="KB226" s="7"/>
      <c r="KC226" s="7"/>
      <c r="KD226" s="7"/>
      <c r="KE226" s="7"/>
      <c r="KF226" s="7"/>
      <c r="KG226" s="7"/>
      <c r="KH226" s="7"/>
      <c r="KI226" s="7"/>
      <c r="KJ226" s="7"/>
      <c r="KK226" s="7"/>
      <c r="KL226" s="7"/>
      <c r="KM226" s="7"/>
      <c r="KN226" s="7"/>
      <c r="KO226" s="7"/>
      <c r="KP226" s="7"/>
      <c r="KQ226" s="7"/>
      <c r="KR226" s="7"/>
      <c r="KS226" s="7"/>
      <c r="KT226" s="7"/>
      <c r="KU226" s="7"/>
      <c r="KV226" s="7"/>
      <c r="KW226" s="103"/>
      <c r="KX226" s="103"/>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5"/>
      <c r="PC226" s="5"/>
      <c r="PD226" s="5"/>
      <c r="PE226" s="5"/>
      <c r="PF226" s="5"/>
      <c r="PG226" s="5"/>
      <c r="PH226" s="5"/>
      <c r="PI226" s="5"/>
      <c r="PJ226" s="5"/>
      <c r="PK226" s="5"/>
      <c r="PL226" s="5"/>
      <c r="PM226" s="5"/>
      <c r="PN226" s="5"/>
      <c r="PO226" s="5"/>
      <c r="PP226" s="5"/>
      <c r="PQ226" s="5"/>
      <c r="PR226" s="5"/>
      <c r="PS226" s="5"/>
      <c r="PT226" s="5"/>
      <c r="PU226" s="5"/>
      <c r="PV226" s="5"/>
      <c r="PW226" s="5"/>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row>
    <row r="227" spans="1:743" x14ac:dyDescent="0.25">
      <c r="A227" s="93"/>
      <c r="B227" s="7"/>
      <c r="C227" s="7"/>
      <c r="D227" s="7"/>
      <c r="E227" s="7"/>
      <c r="F227" s="7"/>
      <c r="G227" s="7"/>
      <c r="H227" s="7"/>
      <c r="I227" s="7"/>
      <c r="J227" s="7"/>
      <c r="K227" s="7"/>
      <c r="L227" s="7"/>
      <c r="M227" s="7"/>
      <c r="N227" s="7"/>
      <c r="O227" s="7"/>
      <c r="P227" s="10"/>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c r="KL227" s="7"/>
      <c r="KM227" s="7"/>
      <c r="KN227" s="7"/>
      <c r="KO227" s="7"/>
      <c r="KP227" s="7"/>
      <c r="KQ227" s="7"/>
      <c r="KR227" s="7"/>
      <c r="KS227" s="7"/>
      <c r="KT227" s="7"/>
      <c r="KU227" s="7"/>
      <c r="KV227" s="7"/>
      <c r="KW227" s="103"/>
      <c r="KX227" s="103"/>
      <c r="KY227" s="7"/>
      <c r="KZ227" s="7"/>
      <c r="LA227" s="7"/>
      <c r="LB227" s="7"/>
      <c r="LC227" s="7"/>
      <c r="LD227" s="7"/>
      <c r="LE227" s="7"/>
      <c r="LF227" s="7"/>
      <c r="LG227" s="7"/>
      <c r="LH227" s="7"/>
      <c r="LI227" s="7"/>
      <c r="LJ227" s="7"/>
      <c r="LK227" s="7"/>
      <c r="LL227" s="7"/>
      <c r="LM227" s="7"/>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5"/>
      <c r="PC227" s="5"/>
      <c r="PD227" s="5"/>
      <c r="PE227" s="5"/>
      <c r="PF227" s="5"/>
      <c r="PG227" s="5"/>
      <c r="PH227" s="5"/>
      <c r="PI227" s="5"/>
      <c r="PJ227" s="5"/>
      <c r="PK227" s="5"/>
      <c r="PL227" s="5"/>
      <c r="PM227" s="5"/>
      <c r="PN227" s="5"/>
      <c r="PO227" s="5"/>
      <c r="PP227" s="5"/>
      <c r="PQ227" s="5"/>
      <c r="PR227" s="5"/>
      <c r="PS227" s="5"/>
      <c r="PT227" s="5"/>
      <c r="PU227" s="5"/>
      <c r="PV227" s="5"/>
      <c r="PW227" s="5"/>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row>
    <row r="228" spans="1:743" x14ac:dyDescent="0.25">
      <c r="A228" s="93"/>
      <c r="B228" s="7"/>
      <c r="C228" s="7"/>
      <c r="D228" s="7"/>
      <c r="E228" s="7"/>
      <c r="F228" s="7"/>
      <c r="G228" s="7"/>
      <c r="H228" s="7"/>
      <c r="I228" s="7"/>
      <c r="J228" s="7"/>
      <c r="K228" s="7"/>
      <c r="L228" s="7"/>
      <c r="M228" s="7"/>
      <c r="N228" s="7"/>
      <c r="O228" s="7"/>
      <c r="P228" s="10"/>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c r="KM228" s="7"/>
      <c r="KN228" s="7"/>
      <c r="KO228" s="7"/>
      <c r="KP228" s="7"/>
      <c r="KQ228" s="7"/>
      <c r="KR228" s="7"/>
      <c r="KS228" s="7"/>
      <c r="KT228" s="7"/>
      <c r="KU228" s="7"/>
      <c r="KV228" s="7"/>
      <c r="KW228" s="103"/>
      <c r="KX228" s="103"/>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5"/>
      <c r="PC228" s="5"/>
      <c r="PD228" s="5"/>
      <c r="PE228" s="5"/>
      <c r="PF228" s="5"/>
      <c r="PG228" s="5"/>
      <c r="PH228" s="5"/>
      <c r="PI228" s="5"/>
      <c r="PJ228" s="5"/>
      <c r="PK228" s="5"/>
      <c r="PL228" s="5"/>
      <c r="PM228" s="5"/>
      <c r="PN228" s="5"/>
      <c r="PO228" s="5"/>
      <c r="PP228" s="5"/>
      <c r="PQ228" s="5"/>
      <c r="PR228" s="5"/>
      <c r="PS228" s="5"/>
      <c r="PT228" s="5"/>
      <c r="PU228" s="5"/>
      <c r="PV228" s="5"/>
      <c r="PW228" s="5"/>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row>
    <row r="229" spans="1:743" x14ac:dyDescent="0.25">
      <c r="A229" s="93"/>
      <c r="B229" s="7"/>
      <c r="C229" s="7"/>
      <c r="D229" s="7"/>
      <c r="E229" s="7"/>
      <c r="F229" s="7"/>
      <c r="G229" s="7"/>
      <c r="H229" s="7"/>
      <c r="I229" s="7"/>
      <c r="J229" s="7"/>
      <c r="K229" s="7"/>
      <c r="L229" s="7"/>
      <c r="M229" s="7"/>
      <c r="N229" s="7"/>
      <c r="O229" s="7"/>
      <c r="P229" s="10"/>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c r="JC229" s="7"/>
      <c r="JD229" s="7"/>
      <c r="JE229" s="7"/>
      <c r="JF229" s="7"/>
      <c r="JG229" s="7"/>
      <c r="JH229" s="7"/>
      <c r="JI229" s="7"/>
      <c r="JJ229" s="7"/>
      <c r="JK229" s="7"/>
      <c r="JL229" s="7"/>
      <c r="JM229" s="7"/>
      <c r="JN229" s="7"/>
      <c r="JO229" s="7"/>
      <c r="JP229" s="7"/>
      <c r="JQ229" s="7"/>
      <c r="JR229" s="7"/>
      <c r="JS229" s="7"/>
      <c r="JT229" s="7"/>
      <c r="JU229" s="7"/>
      <c r="JV229" s="7"/>
      <c r="JW229" s="7"/>
      <c r="JX229" s="7"/>
      <c r="JY229" s="7"/>
      <c r="JZ229" s="7"/>
      <c r="KA229" s="7"/>
      <c r="KB229" s="7"/>
      <c r="KC229" s="7"/>
      <c r="KD229" s="7"/>
      <c r="KE229" s="7"/>
      <c r="KF229" s="7"/>
      <c r="KG229" s="7"/>
      <c r="KH229" s="7"/>
      <c r="KI229" s="7"/>
      <c r="KJ229" s="7"/>
      <c r="KK229" s="7"/>
      <c r="KL229" s="7"/>
      <c r="KM229" s="7"/>
      <c r="KN229" s="7"/>
      <c r="KO229" s="7"/>
      <c r="KP229" s="7"/>
      <c r="KQ229" s="7"/>
      <c r="KR229" s="7"/>
      <c r="KS229" s="7"/>
      <c r="KT229" s="7"/>
      <c r="KU229" s="7"/>
      <c r="KV229" s="7"/>
      <c r="KW229" s="103"/>
      <c r="KX229" s="103"/>
      <c r="KY229" s="7"/>
      <c r="KZ229" s="7"/>
      <c r="LA229" s="7"/>
      <c r="LB229" s="7"/>
      <c r="LC229" s="7"/>
      <c r="LD229" s="7"/>
      <c r="LE229" s="7"/>
      <c r="LF229" s="7"/>
      <c r="LG229" s="7"/>
      <c r="LH229" s="7"/>
      <c r="LI229" s="7"/>
      <c r="LJ229" s="7"/>
      <c r="LK229" s="7"/>
      <c r="LL229" s="7"/>
      <c r="LM229" s="7"/>
      <c r="LN229" s="7"/>
      <c r="LO229" s="7"/>
      <c r="LP229" s="7"/>
      <c r="LQ229" s="7"/>
      <c r="LR229" s="7"/>
      <c r="LS229" s="7"/>
      <c r="LT229" s="7"/>
      <c r="LU229" s="7"/>
      <c r="LV229" s="7"/>
      <c r="LW229" s="7"/>
      <c r="LX229" s="7"/>
      <c r="LY229" s="7"/>
      <c r="LZ229" s="7"/>
      <c r="MA229" s="7"/>
      <c r="MB229" s="7"/>
      <c r="MC229" s="7"/>
      <c r="MD229" s="7"/>
      <c r="ME229" s="7"/>
      <c r="MF229" s="7"/>
      <c r="MG229" s="7"/>
      <c r="MH229" s="7"/>
      <c r="MI229" s="7"/>
      <c r="MJ229" s="7"/>
      <c r="MK229" s="7"/>
      <c r="ML229" s="7"/>
      <c r="MM229" s="7"/>
      <c r="MN229" s="7"/>
      <c r="MO229" s="7"/>
      <c r="MP229" s="7"/>
      <c r="MQ229" s="7"/>
      <c r="MR229" s="7"/>
      <c r="MS229" s="7"/>
      <c r="MT229" s="7"/>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5"/>
      <c r="PC229" s="5"/>
      <c r="PD229" s="5"/>
      <c r="PE229" s="5"/>
      <c r="PF229" s="5"/>
      <c r="PG229" s="5"/>
      <c r="PH229" s="5"/>
      <c r="PI229" s="5"/>
      <c r="PJ229" s="5"/>
      <c r="PK229" s="5"/>
      <c r="PL229" s="5"/>
      <c r="PM229" s="5"/>
      <c r="PN229" s="5"/>
      <c r="PO229" s="5"/>
      <c r="PP229" s="5"/>
      <c r="PQ229" s="5"/>
      <c r="PR229" s="5"/>
      <c r="PS229" s="5"/>
      <c r="PT229" s="5"/>
      <c r="PU229" s="5"/>
      <c r="PV229" s="5"/>
      <c r="PW229" s="5"/>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row>
    <row r="230" spans="1:743" x14ac:dyDescent="0.25">
      <c r="A230" s="93"/>
      <c r="B230" s="7"/>
      <c r="C230" s="7"/>
      <c r="D230" s="7"/>
      <c r="E230" s="7"/>
      <c r="F230" s="7"/>
      <c r="G230" s="7"/>
      <c r="H230" s="7"/>
      <c r="I230" s="7"/>
      <c r="J230" s="7"/>
      <c r="K230" s="7"/>
      <c r="L230" s="7"/>
      <c r="M230" s="7"/>
      <c r="N230" s="7"/>
      <c r="O230" s="7"/>
      <c r="P230" s="10"/>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c r="JC230" s="7"/>
      <c r="JD230" s="7"/>
      <c r="JE230" s="7"/>
      <c r="JF230" s="7"/>
      <c r="JG230" s="7"/>
      <c r="JH230" s="7"/>
      <c r="JI230" s="7"/>
      <c r="JJ230" s="7"/>
      <c r="JK230" s="7"/>
      <c r="JL230" s="7"/>
      <c r="JM230" s="7"/>
      <c r="JN230" s="7"/>
      <c r="JO230" s="7"/>
      <c r="JP230" s="7"/>
      <c r="JQ230" s="7"/>
      <c r="JR230" s="7"/>
      <c r="JS230" s="7"/>
      <c r="JT230" s="7"/>
      <c r="JU230" s="7"/>
      <c r="JV230" s="7"/>
      <c r="JW230" s="7"/>
      <c r="JX230" s="7"/>
      <c r="JY230" s="7"/>
      <c r="JZ230" s="7"/>
      <c r="KA230" s="7"/>
      <c r="KB230" s="7"/>
      <c r="KC230" s="7"/>
      <c r="KD230" s="7"/>
      <c r="KE230" s="7"/>
      <c r="KF230" s="7"/>
      <c r="KG230" s="7"/>
      <c r="KH230" s="7"/>
      <c r="KI230" s="7"/>
      <c r="KJ230" s="7"/>
      <c r="KK230" s="7"/>
      <c r="KL230" s="7"/>
      <c r="KM230" s="7"/>
      <c r="KN230" s="7"/>
      <c r="KO230" s="7"/>
      <c r="KP230" s="7"/>
      <c r="KQ230" s="7"/>
      <c r="KR230" s="7"/>
      <c r="KS230" s="7"/>
      <c r="KT230" s="7"/>
      <c r="KU230" s="7"/>
      <c r="KV230" s="7"/>
      <c r="KW230" s="103"/>
      <c r="KX230" s="103"/>
      <c r="KY230" s="7"/>
      <c r="KZ230" s="7"/>
      <c r="LA230" s="7"/>
      <c r="LB230" s="7"/>
      <c r="LC230" s="7"/>
      <c r="LD230" s="7"/>
      <c r="LE230" s="7"/>
      <c r="LF230" s="7"/>
      <c r="LG230" s="7"/>
      <c r="LH230" s="7"/>
      <c r="LI230" s="7"/>
      <c r="LJ230" s="7"/>
      <c r="LK230" s="7"/>
      <c r="LL230" s="7"/>
      <c r="LM230" s="7"/>
      <c r="LN230" s="7"/>
      <c r="LO230" s="7"/>
      <c r="LP230" s="7"/>
      <c r="LQ230" s="7"/>
      <c r="LR230" s="7"/>
      <c r="LS230" s="7"/>
      <c r="LT230" s="7"/>
      <c r="LU230" s="7"/>
      <c r="LV230" s="7"/>
      <c r="LW230" s="7"/>
      <c r="LX230" s="7"/>
      <c r="LY230" s="7"/>
      <c r="LZ230" s="7"/>
      <c r="MA230" s="7"/>
      <c r="MB230" s="7"/>
      <c r="MC230" s="7"/>
      <c r="MD230" s="7"/>
      <c r="ME230" s="7"/>
      <c r="MF230" s="7"/>
      <c r="MG230" s="7"/>
      <c r="MH230" s="7"/>
      <c r="MI230" s="7"/>
      <c r="MJ230" s="7"/>
      <c r="MK230" s="7"/>
      <c r="ML230" s="7"/>
      <c r="MM230" s="7"/>
      <c r="MN230" s="7"/>
      <c r="MO230" s="7"/>
      <c r="MP230" s="7"/>
      <c r="MQ230" s="7"/>
      <c r="MR230" s="7"/>
      <c r="MS230" s="7"/>
      <c r="MT230" s="7"/>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5"/>
      <c r="PC230" s="5"/>
      <c r="PD230" s="5"/>
      <c r="PE230" s="5"/>
      <c r="PF230" s="5"/>
      <c r="PG230" s="5"/>
      <c r="PH230" s="5"/>
      <c r="PI230" s="5"/>
      <c r="PJ230" s="5"/>
      <c r="PK230" s="5"/>
      <c r="PL230" s="5"/>
      <c r="PM230" s="5"/>
      <c r="PN230" s="5"/>
      <c r="PO230" s="5"/>
      <c r="PP230" s="5"/>
      <c r="PQ230" s="5"/>
      <c r="PR230" s="5"/>
      <c r="PS230" s="5"/>
      <c r="PT230" s="5"/>
      <c r="PU230" s="5"/>
      <c r="PV230" s="5"/>
      <c r="PW230" s="5"/>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row>
    <row r="231" spans="1:743" x14ac:dyDescent="0.25">
      <c r="A231" s="93"/>
      <c r="B231" s="7"/>
      <c r="C231" s="7"/>
      <c r="D231" s="7"/>
      <c r="E231" s="7"/>
      <c r="F231" s="7"/>
      <c r="G231" s="7"/>
      <c r="H231" s="7"/>
      <c r="I231" s="7"/>
      <c r="J231" s="7"/>
      <c r="K231" s="7"/>
      <c r="L231" s="7"/>
      <c r="M231" s="7"/>
      <c r="N231" s="7"/>
      <c r="O231" s="7"/>
      <c r="P231" s="10"/>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c r="JC231" s="7"/>
      <c r="JD231" s="7"/>
      <c r="JE231" s="7"/>
      <c r="JF231" s="7"/>
      <c r="JG231" s="7"/>
      <c r="JH231" s="7"/>
      <c r="JI231" s="7"/>
      <c r="JJ231" s="7"/>
      <c r="JK231" s="7"/>
      <c r="JL231" s="7"/>
      <c r="JM231" s="7"/>
      <c r="JN231" s="7"/>
      <c r="JO231" s="7"/>
      <c r="JP231" s="7"/>
      <c r="JQ231" s="7"/>
      <c r="JR231" s="7"/>
      <c r="JS231" s="7"/>
      <c r="JT231" s="7"/>
      <c r="JU231" s="7"/>
      <c r="JV231" s="7"/>
      <c r="JW231" s="7"/>
      <c r="JX231" s="7"/>
      <c r="JY231" s="7"/>
      <c r="JZ231" s="7"/>
      <c r="KA231" s="7"/>
      <c r="KB231" s="7"/>
      <c r="KC231" s="7"/>
      <c r="KD231" s="7"/>
      <c r="KE231" s="7"/>
      <c r="KF231" s="7"/>
      <c r="KG231" s="7"/>
      <c r="KH231" s="7"/>
      <c r="KI231" s="7"/>
      <c r="KJ231" s="7"/>
      <c r="KK231" s="7"/>
      <c r="KL231" s="7"/>
      <c r="KM231" s="7"/>
      <c r="KN231" s="7"/>
      <c r="KO231" s="7"/>
      <c r="KP231" s="7"/>
      <c r="KQ231" s="7"/>
      <c r="KR231" s="7"/>
      <c r="KS231" s="7"/>
      <c r="KT231" s="7"/>
      <c r="KU231" s="7"/>
      <c r="KV231" s="7"/>
      <c r="KW231" s="103"/>
      <c r="KX231" s="103"/>
      <c r="KY231" s="7"/>
      <c r="KZ231" s="7"/>
      <c r="LA231" s="7"/>
      <c r="LB231" s="7"/>
      <c r="LC231" s="7"/>
      <c r="LD231" s="7"/>
      <c r="LE231" s="7"/>
      <c r="LF231" s="7"/>
      <c r="LG231" s="7"/>
      <c r="LH231" s="7"/>
      <c r="LI231" s="7"/>
      <c r="LJ231" s="7"/>
      <c r="LK231" s="7"/>
      <c r="LL231" s="7"/>
      <c r="LM231" s="7"/>
      <c r="LN231" s="7"/>
      <c r="LO231" s="7"/>
      <c r="LP231" s="7"/>
      <c r="LQ231" s="7"/>
      <c r="LR231" s="7"/>
      <c r="LS231" s="7"/>
      <c r="LT231" s="7"/>
      <c r="LU231" s="7"/>
      <c r="LV231" s="7"/>
      <c r="LW231" s="7"/>
      <c r="LX231" s="7"/>
      <c r="LY231" s="7"/>
      <c r="LZ231" s="7"/>
      <c r="MA231" s="7"/>
      <c r="MB231" s="7"/>
      <c r="MC231" s="7"/>
      <c r="MD231" s="7"/>
      <c r="ME231" s="7"/>
      <c r="MF231" s="7"/>
      <c r="MG231" s="7"/>
      <c r="MH231" s="7"/>
      <c r="MI231" s="7"/>
      <c r="MJ231" s="7"/>
      <c r="MK231" s="7"/>
      <c r="ML231" s="7"/>
      <c r="MM231" s="7"/>
      <c r="MN231" s="7"/>
      <c r="MO231" s="7"/>
      <c r="MP231" s="7"/>
      <c r="MQ231" s="7"/>
      <c r="MR231" s="7"/>
      <c r="MS231" s="7"/>
      <c r="MT231" s="7"/>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5"/>
      <c r="PC231" s="5"/>
      <c r="PD231" s="5"/>
      <c r="PE231" s="5"/>
      <c r="PF231" s="5"/>
      <c r="PG231" s="5"/>
      <c r="PH231" s="5"/>
      <c r="PI231" s="5"/>
      <c r="PJ231" s="5"/>
      <c r="PK231" s="5"/>
      <c r="PL231" s="5"/>
      <c r="PM231" s="5"/>
      <c r="PN231" s="5"/>
      <c r="PO231" s="5"/>
      <c r="PP231" s="5"/>
      <c r="PQ231" s="5"/>
      <c r="PR231" s="5"/>
      <c r="PS231" s="5"/>
      <c r="PT231" s="5"/>
      <c r="PU231" s="5"/>
      <c r="PV231" s="5"/>
      <c r="PW231" s="5"/>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row>
    <row r="232" spans="1:743" x14ac:dyDescent="0.25">
      <c r="A232" s="93"/>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c r="JC232" s="7"/>
      <c r="JD232" s="7"/>
      <c r="JE232" s="7"/>
      <c r="JF232" s="7"/>
      <c r="JG232" s="7"/>
      <c r="JH232" s="7"/>
      <c r="JI232" s="7"/>
      <c r="JJ232" s="7"/>
      <c r="JK232" s="7"/>
      <c r="JL232" s="7"/>
      <c r="JM232" s="7"/>
      <c r="JN232" s="7"/>
      <c r="JO232" s="7"/>
      <c r="JP232" s="7"/>
      <c r="JQ232" s="7"/>
      <c r="JR232" s="7"/>
      <c r="JS232" s="7"/>
      <c r="JT232" s="7"/>
      <c r="JU232" s="7"/>
      <c r="JV232" s="7"/>
      <c r="JW232" s="7"/>
      <c r="JX232" s="7"/>
      <c r="JY232" s="7"/>
      <c r="JZ232" s="7"/>
      <c r="KA232" s="7"/>
      <c r="KB232" s="7"/>
      <c r="KC232" s="7"/>
      <c r="KD232" s="7"/>
      <c r="KE232" s="7"/>
      <c r="KF232" s="7"/>
      <c r="KG232" s="7"/>
      <c r="KH232" s="7"/>
      <c r="KI232" s="7"/>
      <c r="KJ232" s="7"/>
      <c r="KK232" s="7"/>
      <c r="KL232" s="7"/>
      <c r="KM232" s="7"/>
      <c r="KN232" s="7"/>
      <c r="KO232" s="7"/>
      <c r="KP232" s="7"/>
      <c r="KQ232" s="7"/>
      <c r="KR232" s="7"/>
      <c r="KS232" s="7"/>
      <c r="KT232" s="7"/>
      <c r="KU232" s="7"/>
      <c r="KV232" s="7"/>
      <c r="KW232" s="103"/>
      <c r="KX232" s="103"/>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c r="MF232" s="7"/>
      <c r="MG232" s="7"/>
      <c r="MH232" s="7"/>
      <c r="MI232" s="7"/>
      <c r="MJ232" s="7"/>
      <c r="MK232" s="7"/>
      <c r="ML232" s="7"/>
      <c r="MM232" s="7"/>
      <c r="MN232" s="7"/>
      <c r="MO232" s="7"/>
      <c r="MP232" s="7"/>
      <c r="MQ232" s="7"/>
      <c r="MR232" s="7"/>
      <c r="MS232" s="7"/>
      <c r="MT232" s="7"/>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5"/>
      <c r="PC232" s="5"/>
      <c r="PD232" s="5"/>
      <c r="PE232" s="5"/>
      <c r="PF232" s="5"/>
      <c r="PG232" s="5"/>
      <c r="PH232" s="5"/>
      <c r="PI232" s="5"/>
      <c r="PJ232" s="5"/>
      <c r="PK232" s="5"/>
      <c r="PL232" s="5"/>
      <c r="PM232" s="5"/>
      <c r="PN232" s="5"/>
      <c r="PO232" s="5"/>
      <c r="PP232" s="5"/>
      <c r="PQ232" s="5"/>
      <c r="PR232" s="5"/>
      <c r="PS232" s="5"/>
      <c r="PT232" s="5"/>
      <c r="PU232" s="5"/>
      <c r="PV232" s="5"/>
      <c r="PW232" s="5"/>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row>
    <row r="233" spans="1:743" x14ac:dyDescent="0.25">
      <c r="A233" s="93"/>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c r="JC233" s="7"/>
      <c r="JD233" s="7"/>
      <c r="JE233" s="7"/>
      <c r="JF233" s="7"/>
      <c r="JG233" s="7"/>
      <c r="JH233" s="7"/>
      <c r="JI233" s="7"/>
      <c r="JJ233" s="7"/>
      <c r="JK233" s="7"/>
      <c r="JL233" s="7"/>
      <c r="JM233" s="7"/>
      <c r="JN233" s="7"/>
      <c r="JO233" s="7"/>
      <c r="JP233" s="7"/>
      <c r="JQ233" s="7"/>
      <c r="JR233" s="7"/>
      <c r="JS233" s="7"/>
      <c r="JT233" s="7"/>
      <c r="JU233" s="7"/>
      <c r="JV233" s="7"/>
      <c r="JW233" s="7"/>
      <c r="JX233" s="7"/>
      <c r="JY233" s="7"/>
      <c r="JZ233" s="7"/>
      <c r="KA233" s="7"/>
      <c r="KB233" s="7"/>
      <c r="KC233" s="7"/>
      <c r="KD233" s="7"/>
      <c r="KE233" s="7"/>
      <c r="KF233" s="7"/>
      <c r="KG233" s="7"/>
      <c r="KH233" s="7"/>
      <c r="KI233" s="7"/>
      <c r="KJ233" s="7"/>
      <c r="KK233" s="7"/>
      <c r="KL233" s="7"/>
      <c r="KM233" s="7"/>
      <c r="KN233" s="7"/>
      <c r="KO233" s="7"/>
      <c r="KP233" s="7"/>
      <c r="KQ233" s="7"/>
      <c r="KR233" s="7"/>
      <c r="KS233" s="7"/>
      <c r="KT233" s="7"/>
      <c r="KU233" s="7"/>
      <c r="KV233" s="7"/>
      <c r="KW233" s="103"/>
      <c r="KX233" s="103"/>
      <c r="KY233" s="7"/>
      <c r="KZ233" s="7"/>
      <c r="LA233" s="7"/>
      <c r="LB233" s="7"/>
      <c r="LC233" s="7"/>
      <c r="LD233" s="7"/>
      <c r="LE233" s="7"/>
      <c r="LF233" s="7"/>
      <c r="LG233" s="7"/>
      <c r="LH233" s="7"/>
      <c r="LI233" s="7"/>
      <c r="LJ233" s="7"/>
      <c r="LK233" s="7"/>
      <c r="LL233" s="7"/>
      <c r="LM233" s="7"/>
      <c r="LN233" s="7"/>
      <c r="LO233" s="7"/>
      <c r="LP233" s="7"/>
      <c r="LQ233" s="7"/>
      <c r="LR233" s="7"/>
      <c r="LS233" s="7"/>
      <c r="LT233" s="7"/>
      <c r="LU233" s="7"/>
      <c r="LV233" s="7"/>
      <c r="LW233" s="7"/>
      <c r="LX233" s="7"/>
      <c r="LY233" s="7"/>
      <c r="LZ233" s="7"/>
      <c r="MA233" s="7"/>
      <c r="MB233" s="7"/>
      <c r="MC233" s="7"/>
      <c r="MD233" s="7"/>
      <c r="ME233" s="7"/>
      <c r="MF233" s="7"/>
      <c r="MG233" s="7"/>
      <c r="MH233" s="7"/>
      <c r="MI233" s="7"/>
      <c r="MJ233" s="7"/>
      <c r="MK233" s="7"/>
      <c r="ML233" s="7"/>
      <c r="MM233" s="7"/>
      <c r="MN233" s="7"/>
      <c r="MO233" s="7"/>
      <c r="MP233" s="7"/>
      <c r="MQ233" s="7"/>
      <c r="MR233" s="7"/>
      <c r="MS233" s="7"/>
      <c r="MT233" s="7"/>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5"/>
      <c r="PC233" s="5"/>
      <c r="PD233" s="5"/>
      <c r="PE233" s="5"/>
      <c r="PF233" s="5"/>
      <c r="PG233" s="5"/>
      <c r="PH233" s="5"/>
      <c r="PI233" s="5"/>
      <c r="PJ233" s="5"/>
      <c r="PK233" s="5"/>
      <c r="PL233" s="5"/>
      <c r="PM233" s="5"/>
      <c r="PN233" s="5"/>
      <c r="PO233" s="5"/>
      <c r="PP233" s="5"/>
      <c r="PQ233" s="5"/>
      <c r="PR233" s="5"/>
      <c r="PS233" s="5"/>
      <c r="PT233" s="5"/>
      <c r="PU233" s="5"/>
      <c r="PV233" s="5"/>
      <c r="PW233" s="5"/>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row>
    <row r="234" spans="1:743" x14ac:dyDescent="0.25">
      <c r="A234" s="93"/>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c r="JC234" s="7"/>
      <c r="JD234" s="7"/>
      <c r="JE234" s="7"/>
      <c r="JF234" s="7"/>
      <c r="JG234" s="7"/>
      <c r="JH234" s="7"/>
      <c r="JI234" s="7"/>
      <c r="JJ234" s="7"/>
      <c r="JK234" s="7"/>
      <c r="JL234" s="7"/>
      <c r="JM234" s="7"/>
      <c r="JN234" s="7"/>
      <c r="JO234" s="7"/>
      <c r="JP234" s="7"/>
      <c r="JQ234" s="7"/>
      <c r="JR234" s="7"/>
      <c r="JS234" s="7"/>
      <c r="JT234" s="7"/>
      <c r="JU234" s="7"/>
      <c r="JV234" s="7"/>
      <c r="JW234" s="7"/>
      <c r="JX234" s="7"/>
      <c r="JY234" s="7"/>
      <c r="JZ234" s="7"/>
      <c r="KA234" s="7"/>
      <c r="KB234" s="7"/>
      <c r="KC234" s="7"/>
      <c r="KD234" s="7"/>
      <c r="KE234" s="7"/>
      <c r="KF234" s="7"/>
      <c r="KG234" s="7"/>
      <c r="KH234" s="7"/>
      <c r="KI234" s="7"/>
      <c r="KJ234" s="7"/>
      <c r="KK234" s="7"/>
      <c r="KL234" s="7"/>
      <c r="KM234" s="7"/>
      <c r="KN234" s="7"/>
      <c r="KO234" s="7"/>
      <c r="KP234" s="7"/>
      <c r="KQ234" s="7"/>
      <c r="KR234" s="7"/>
      <c r="KS234" s="7"/>
      <c r="KT234" s="7"/>
      <c r="KU234" s="7"/>
      <c r="KV234" s="7"/>
      <c r="KW234" s="103"/>
      <c r="KX234" s="103"/>
      <c r="KY234" s="7"/>
      <c r="KZ234" s="7"/>
      <c r="LA234" s="7"/>
      <c r="LB234" s="7"/>
      <c r="LC234" s="7"/>
      <c r="LD234" s="7"/>
      <c r="LE234" s="7"/>
      <c r="LF234" s="7"/>
      <c r="LG234" s="7"/>
      <c r="LH234" s="7"/>
      <c r="LI234" s="7"/>
      <c r="LJ234" s="7"/>
      <c r="LK234" s="7"/>
      <c r="LL234" s="7"/>
      <c r="LM234" s="7"/>
      <c r="LN234" s="7"/>
      <c r="LO234" s="7"/>
      <c r="LP234" s="7"/>
      <c r="LQ234" s="7"/>
      <c r="LR234" s="7"/>
      <c r="LS234" s="7"/>
      <c r="LT234" s="7"/>
      <c r="LU234" s="7"/>
      <c r="LV234" s="7"/>
      <c r="LW234" s="7"/>
      <c r="LX234" s="7"/>
      <c r="LY234" s="7"/>
      <c r="LZ234" s="7"/>
      <c r="MA234" s="7"/>
      <c r="MB234" s="7"/>
      <c r="MC234" s="7"/>
      <c r="MD234" s="7"/>
      <c r="ME234" s="7"/>
      <c r="MF234" s="7"/>
      <c r="MG234" s="7"/>
      <c r="MH234" s="7"/>
      <c r="MI234" s="7"/>
      <c r="MJ234" s="7"/>
      <c r="MK234" s="7"/>
      <c r="ML234" s="7"/>
      <c r="MM234" s="7"/>
      <c r="MN234" s="7"/>
      <c r="MO234" s="7"/>
      <c r="MP234" s="7"/>
      <c r="MQ234" s="7"/>
      <c r="MR234" s="7"/>
      <c r="MS234" s="7"/>
      <c r="MT234" s="7"/>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5"/>
      <c r="PC234" s="5"/>
      <c r="PD234" s="5"/>
      <c r="PE234" s="5"/>
      <c r="PF234" s="5"/>
      <c r="PG234" s="5"/>
      <c r="PH234" s="5"/>
      <c r="PI234" s="5"/>
      <c r="PJ234" s="5"/>
      <c r="PK234" s="5"/>
      <c r="PL234" s="5"/>
      <c r="PM234" s="5"/>
      <c r="PN234" s="5"/>
      <c r="PO234" s="5"/>
      <c r="PP234" s="5"/>
      <c r="PQ234" s="5"/>
      <c r="PR234" s="5"/>
      <c r="PS234" s="5"/>
      <c r="PT234" s="5"/>
      <c r="PU234" s="5"/>
      <c r="PV234" s="5"/>
      <c r="PW234" s="5"/>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row>
    <row r="235" spans="1:743" x14ac:dyDescent="0.25">
      <c r="A235" s="93"/>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c r="JC235" s="7"/>
      <c r="JD235" s="7"/>
      <c r="JE235" s="7"/>
      <c r="JF235" s="7"/>
      <c r="JG235" s="7"/>
      <c r="JH235" s="7"/>
      <c r="JI235" s="7"/>
      <c r="JJ235" s="7"/>
      <c r="JK235" s="7"/>
      <c r="JL235" s="7"/>
      <c r="JM235" s="7"/>
      <c r="JN235" s="7"/>
      <c r="JO235" s="7"/>
      <c r="JP235" s="7"/>
      <c r="JQ235" s="7"/>
      <c r="JR235" s="7"/>
      <c r="JS235" s="7"/>
      <c r="JT235" s="7"/>
      <c r="JU235" s="7"/>
      <c r="JV235" s="7"/>
      <c r="JW235" s="7"/>
      <c r="JX235" s="7"/>
      <c r="JY235" s="7"/>
      <c r="JZ235" s="7"/>
      <c r="KA235" s="7"/>
      <c r="KB235" s="7"/>
      <c r="KC235" s="7"/>
      <c r="KD235" s="7"/>
      <c r="KE235" s="7"/>
      <c r="KF235" s="7"/>
      <c r="KG235" s="7"/>
      <c r="KH235" s="7"/>
      <c r="KI235" s="7"/>
      <c r="KJ235" s="7"/>
      <c r="KK235" s="7"/>
      <c r="KL235" s="7"/>
      <c r="KM235" s="7"/>
      <c r="KN235" s="7"/>
      <c r="KO235" s="7"/>
      <c r="KP235" s="7"/>
      <c r="KQ235" s="7"/>
      <c r="KR235" s="7"/>
      <c r="KS235" s="7"/>
      <c r="KT235" s="7"/>
      <c r="KU235" s="7"/>
      <c r="KV235" s="7"/>
      <c r="KW235" s="103"/>
      <c r="KX235" s="103"/>
      <c r="KY235" s="7"/>
      <c r="KZ235" s="7"/>
      <c r="LA235" s="7"/>
      <c r="LB235" s="7"/>
      <c r="LC235" s="7"/>
      <c r="LD235" s="7"/>
      <c r="LE235" s="7"/>
      <c r="LF235" s="7"/>
      <c r="LG235" s="7"/>
      <c r="LH235" s="7"/>
      <c r="LI235" s="7"/>
      <c r="LJ235" s="7"/>
      <c r="LK235" s="7"/>
      <c r="LL235" s="7"/>
      <c r="LM235" s="7"/>
      <c r="LN235" s="7"/>
      <c r="LO235" s="7"/>
      <c r="LP235" s="7"/>
      <c r="LQ235" s="7"/>
      <c r="LR235" s="7"/>
      <c r="LS235" s="7"/>
      <c r="LT235" s="7"/>
      <c r="LU235" s="7"/>
      <c r="LV235" s="7"/>
      <c r="LW235" s="7"/>
      <c r="LX235" s="7"/>
      <c r="LY235" s="7"/>
      <c r="LZ235" s="7"/>
      <c r="MA235" s="7"/>
      <c r="MB235" s="7"/>
      <c r="MC235" s="7"/>
      <c r="MD235" s="7"/>
      <c r="ME235" s="7"/>
      <c r="MF235" s="7"/>
      <c r="MG235" s="7"/>
      <c r="MH235" s="7"/>
      <c r="MI235" s="7"/>
      <c r="MJ235" s="7"/>
      <c r="MK235" s="7"/>
      <c r="ML235" s="7"/>
      <c r="MM235" s="7"/>
      <c r="MN235" s="7"/>
      <c r="MO235" s="7"/>
      <c r="MP235" s="7"/>
      <c r="MQ235" s="7"/>
      <c r="MR235" s="7"/>
      <c r="MS235" s="7"/>
      <c r="MT235" s="7"/>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5"/>
      <c r="PC235" s="5"/>
      <c r="PD235" s="5"/>
      <c r="PE235" s="5"/>
      <c r="PF235" s="5"/>
      <c r="PG235" s="5"/>
      <c r="PH235" s="5"/>
      <c r="PI235" s="5"/>
      <c r="PJ235" s="5"/>
      <c r="PK235" s="5"/>
      <c r="PL235" s="5"/>
      <c r="PM235" s="5"/>
      <c r="PN235" s="5"/>
      <c r="PO235" s="5"/>
      <c r="PP235" s="5"/>
      <c r="PQ235" s="5"/>
      <c r="PR235" s="5"/>
      <c r="PS235" s="5"/>
      <c r="PT235" s="5"/>
      <c r="PU235" s="5"/>
      <c r="PV235" s="5"/>
      <c r="PW235" s="5"/>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row>
    <row r="236" spans="1:743" x14ac:dyDescent="0.25">
      <c r="A236" s="93"/>
      <c r="B236" s="7"/>
      <c r="C236" s="7"/>
      <c r="D236" s="7"/>
      <c r="E236" s="7"/>
      <c r="F236" s="7"/>
      <c r="G236" s="7"/>
      <c r="H236" s="7"/>
      <c r="I236" s="7"/>
      <c r="J236" s="7"/>
      <c r="K236" s="7"/>
      <c r="L236" s="7"/>
      <c r="M236" s="7"/>
      <c r="N236" s="7"/>
      <c r="O236" s="9"/>
      <c r="P236" s="9"/>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c r="JC236" s="7"/>
      <c r="JD236" s="7"/>
      <c r="JE236" s="7"/>
      <c r="JF236" s="7"/>
      <c r="JG236" s="7"/>
      <c r="JH236" s="7"/>
      <c r="JI236" s="7"/>
      <c r="JJ236" s="7"/>
      <c r="JK236" s="7"/>
      <c r="JL236" s="7"/>
      <c r="JM236" s="7"/>
      <c r="JN236" s="7"/>
      <c r="JO236" s="7"/>
      <c r="JP236" s="7"/>
      <c r="JQ236" s="7"/>
      <c r="JR236" s="7"/>
      <c r="JS236" s="7"/>
      <c r="JT236" s="7"/>
      <c r="JU236" s="7"/>
      <c r="JV236" s="7"/>
      <c r="JW236" s="7"/>
      <c r="JX236" s="7"/>
      <c r="JY236" s="7"/>
      <c r="JZ236" s="7"/>
      <c r="KA236" s="7"/>
      <c r="KB236" s="7"/>
      <c r="KC236" s="7"/>
      <c r="KD236" s="7"/>
      <c r="KE236" s="7"/>
      <c r="KF236" s="7"/>
      <c r="KG236" s="7"/>
      <c r="KH236" s="7"/>
      <c r="KI236" s="7"/>
      <c r="KJ236" s="7"/>
      <c r="KK236" s="7"/>
      <c r="KL236" s="7"/>
      <c r="KM236" s="7"/>
      <c r="KN236" s="7"/>
      <c r="KO236" s="7"/>
      <c r="KP236" s="7"/>
      <c r="KQ236" s="7"/>
      <c r="KR236" s="7"/>
      <c r="KS236" s="7"/>
      <c r="KT236" s="7"/>
      <c r="KU236" s="7"/>
      <c r="KV236" s="7"/>
      <c r="KW236" s="103"/>
      <c r="KX236" s="103"/>
      <c r="KY236" s="7"/>
      <c r="KZ236" s="7"/>
      <c r="LA236" s="7"/>
      <c r="LB236" s="7"/>
      <c r="LC236" s="7"/>
      <c r="LD236" s="7"/>
      <c r="LE236" s="7"/>
      <c r="LF236" s="7"/>
      <c r="LG236" s="7"/>
      <c r="LH236" s="7"/>
      <c r="LI236" s="7"/>
      <c r="LJ236" s="7"/>
      <c r="LK236" s="7"/>
      <c r="LL236" s="7"/>
      <c r="LM236" s="7"/>
      <c r="LN236" s="7"/>
      <c r="LO236" s="7"/>
      <c r="LP236" s="7"/>
      <c r="LQ236" s="7"/>
      <c r="LR236" s="7"/>
      <c r="LS236" s="7"/>
      <c r="LT236" s="7"/>
      <c r="LU236" s="7"/>
      <c r="LV236" s="7"/>
      <c r="LW236" s="7"/>
      <c r="LX236" s="7"/>
      <c r="LY236" s="7"/>
      <c r="LZ236" s="7"/>
      <c r="MA236" s="7"/>
      <c r="MB236" s="7"/>
      <c r="MC236" s="7"/>
      <c r="MD236" s="7"/>
      <c r="ME236" s="7"/>
      <c r="MF236" s="7"/>
      <c r="MG236" s="7"/>
      <c r="MH236" s="7"/>
      <c r="MI236" s="7"/>
      <c r="MJ236" s="7"/>
      <c r="MK236" s="7"/>
      <c r="ML236" s="7"/>
      <c r="MM236" s="7"/>
      <c r="MN236" s="7"/>
      <c r="MO236" s="7"/>
      <c r="MP236" s="7"/>
      <c r="MQ236" s="7"/>
      <c r="MR236" s="7"/>
      <c r="MS236" s="7"/>
      <c r="MT236" s="7"/>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5"/>
      <c r="PC236" s="5"/>
      <c r="PD236" s="5"/>
      <c r="PE236" s="5"/>
      <c r="PF236" s="5"/>
      <c r="PG236" s="5"/>
      <c r="PH236" s="5"/>
      <c r="PI236" s="5"/>
      <c r="PJ236" s="5"/>
      <c r="PK236" s="5"/>
      <c r="PL236" s="5"/>
      <c r="PM236" s="5"/>
      <c r="PN236" s="5"/>
      <c r="PO236" s="5"/>
      <c r="PP236" s="5"/>
      <c r="PQ236" s="5"/>
      <c r="PR236" s="5"/>
      <c r="PS236" s="5"/>
      <c r="PT236" s="5"/>
      <c r="PU236" s="5"/>
      <c r="PV236" s="5"/>
      <c r="PW236" s="5"/>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row>
    <row r="237" spans="1:743" x14ac:dyDescent="0.25">
      <c r="A237" s="93"/>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c r="JC237" s="7"/>
      <c r="JD237" s="7"/>
      <c r="JE237" s="7"/>
      <c r="JF237" s="7"/>
      <c r="JG237" s="7"/>
      <c r="JH237" s="7"/>
      <c r="JI237" s="7"/>
      <c r="JJ237" s="7"/>
      <c r="JK237" s="7"/>
      <c r="JL237" s="7"/>
      <c r="JM237" s="7"/>
      <c r="JN237" s="7"/>
      <c r="JO237" s="7"/>
      <c r="JP237" s="7"/>
      <c r="JQ237" s="7"/>
      <c r="JR237" s="7"/>
      <c r="JS237" s="7"/>
      <c r="JT237" s="7"/>
      <c r="JU237" s="7"/>
      <c r="JV237" s="7"/>
      <c r="JW237" s="7"/>
      <c r="JX237" s="7"/>
      <c r="JY237" s="7"/>
      <c r="JZ237" s="7"/>
      <c r="KA237" s="7"/>
      <c r="KB237" s="7"/>
      <c r="KC237" s="7"/>
      <c r="KD237" s="7"/>
      <c r="KE237" s="7"/>
      <c r="KF237" s="7"/>
      <c r="KG237" s="7"/>
      <c r="KH237" s="7"/>
      <c r="KI237" s="7"/>
      <c r="KJ237" s="7"/>
      <c r="KK237" s="7"/>
      <c r="KL237" s="7"/>
      <c r="KM237" s="7"/>
      <c r="KN237" s="7"/>
      <c r="KO237" s="7"/>
      <c r="KP237" s="7"/>
      <c r="KQ237" s="7"/>
      <c r="KR237" s="7"/>
      <c r="KS237" s="7"/>
      <c r="KT237" s="7"/>
      <c r="KU237" s="7"/>
      <c r="KV237" s="7"/>
      <c r="KW237" s="103"/>
      <c r="KX237" s="103"/>
      <c r="KY237" s="7"/>
      <c r="KZ237" s="7"/>
      <c r="LA237" s="7"/>
      <c r="LB237" s="7"/>
      <c r="LC237" s="7"/>
      <c r="LD237" s="7"/>
      <c r="LE237" s="7"/>
      <c r="LF237" s="7"/>
      <c r="LG237" s="7"/>
      <c r="LH237" s="7"/>
      <c r="LI237" s="7"/>
      <c r="LJ237" s="7"/>
      <c r="LK237" s="7"/>
      <c r="LL237" s="7"/>
      <c r="LM237" s="7"/>
      <c r="LN237" s="7"/>
      <c r="LO237" s="7"/>
      <c r="LP237" s="7"/>
      <c r="LQ237" s="7"/>
      <c r="LR237" s="7"/>
      <c r="LS237" s="7"/>
      <c r="LT237" s="7"/>
      <c r="LU237" s="7"/>
      <c r="LV237" s="7"/>
      <c r="LW237" s="7"/>
      <c r="LX237" s="7"/>
      <c r="LY237" s="7"/>
      <c r="LZ237" s="7"/>
      <c r="MA237" s="7"/>
      <c r="MB237" s="7"/>
      <c r="MC237" s="7"/>
      <c r="MD237" s="7"/>
      <c r="ME237" s="7"/>
      <c r="MF237" s="7"/>
      <c r="MG237" s="7"/>
      <c r="MH237" s="7"/>
      <c r="MI237" s="7"/>
      <c r="MJ237" s="7"/>
      <c r="MK237" s="7"/>
      <c r="ML237" s="7"/>
      <c r="MM237" s="7"/>
      <c r="MN237" s="7"/>
      <c r="MO237" s="7"/>
      <c r="MP237" s="7"/>
      <c r="MQ237" s="7"/>
      <c r="MR237" s="7"/>
      <c r="MS237" s="7"/>
      <c r="MT237" s="7"/>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5"/>
      <c r="PC237" s="5"/>
      <c r="PD237" s="5"/>
      <c r="PE237" s="5"/>
      <c r="PF237" s="5"/>
      <c r="PG237" s="5"/>
      <c r="PH237" s="5"/>
      <c r="PI237" s="5"/>
      <c r="PJ237" s="5"/>
      <c r="PK237" s="5"/>
      <c r="PL237" s="5"/>
      <c r="PM237" s="5"/>
      <c r="PN237" s="5"/>
      <c r="PO237" s="5"/>
      <c r="PP237" s="5"/>
      <c r="PQ237" s="5"/>
      <c r="PR237" s="5"/>
      <c r="PS237" s="5"/>
      <c r="PT237" s="5"/>
      <c r="PU237" s="5"/>
      <c r="PV237" s="5"/>
      <c r="PW237" s="5"/>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row>
    <row r="238" spans="1:743" x14ac:dyDescent="0.25">
      <c r="A238" s="93"/>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c r="KE238" s="7"/>
      <c r="KF238" s="7"/>
      <c r="KG238" s="7"/>
      <c r="KH238" s="7"/>
      <c r="KI238" s="7"/>
      <c r="KJ238" s="7"/>
      <c r="KK238" s="7"/>
      <c r="KL238" s="7"/>
      <c r="KM238" s="7"/>
      <c r="KN238" s="7"/>
      <c r="KO238" s="7"/>
      <c r="KP238" s="7"/>
      <c r="KQ238" s="7"/>
      <c r="KR238" s="7"/>
      <c r="KS238" s="7"/>
      <c r="KT238" s="7"/>
      <c r="KU238" s="7"/>
      <c r="KV238" s="7"/>
      <c r="KW238" s="103"/>
      <c r="KX238" s="103"/>
      <c r="KY238" s="7"/>
      <c r="KZ238" s="7"/>
      <c r="LA238" s="7"/>
      <c r="LB238" s="7"/>
      <c r="LC238" s="7"/>
      <c r="LD238" s="7"/>
      <c r="LE238" s="7"/>
      <c r="LF238" s="7"/>
      <c r="LG238" s="7"/>
      <c r="LH238" s="7"/>
      <c r="LI238" s="7"/>
      <c r="LJ238" s="7"/>
      <c r="LK238" s="7"/>
      <c r="LL238" s="7"/>
      <c r="LM238" s="7"/>
      <c r="LN238" s="7"/>
      <c r="LO238" s="7"/>
      <c r="LP238" s="7"/>
      <c r="LQ238" s="7"/>
      <c r="LR238" s="7"/>
      <c r="LS238" s="7"/>
      <c r="LT238" s="7"/>
      <c r="LU238" s="7"/>
      <c r="LV238" s="7"/>
      <c r="LW238" s="7"/>
      <c r="LX238" s="7"/>
      <c r="LY238" s="7"/>
      <c r="LZ238" s="7"/>
      <c r="MA238" s="7"/>
      <c r="MB238" s="7"/>
      <c r="MC238" s="7"/>
      <c r="MD238" s="7"/>
      <c r="ME238" s="7"/>
      <c r="MF238" s="7"/>
      <c r="MG238" s="7"/>
      <c r="MH238" s="7"/>
      <c r="MI238" s="7"/>
      <c r="MJ238" s="7"/>
      <c r="MK238" s="7"/>
      <c r="ML238" s="7"/>
      <c r="MM238" s="7"/>
      <c r="MN238" s="7"/>
      <c r="MO238" s="7"/>
      <c r="MP238" s="7"/>
      <c r="MQ238" s="7"/>
      <c r="MR238" s="7"/>
      <c r="MS238" s="7"/>
      <c r="MT238" s="7"/>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5"/>
      <c r="PC238" s="5"/>
      <c r="PD238" s="5"/>
      <c r="PE238" s="5"/>
      <c r="PF238" s="5"/>
      <c r="PG238" s="5"/>
      <c r="PH238" s="5"/>
      <c r="PI238" s="5"/>
      <c r="PJ238" s="5"/>
      <c r="PK238" s="5"/>
      <c r="PL238" s="5"/>
      <c r="PM238" s="5"/>
      <c r="PN238" s="5"/>
      <c r="PO238" s="5"/>
      <c r="PP238" s="5"/>
      <c r="PQ238" s="5"/>
      <c r="PR238" s="5"/>
      <c r="PS238" s="5"/>
      <c r="PT238" s="5"/>
      <c r="PU238" s="5"/>
      <c r="PV238" s="5"/>
      <c r="PW238" s="5"/>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row>
    <row r="239" spans="1:743" x14ac:dyDescent="0.25">
      <c r="A239" s="93"/>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c r="KE239" s="7"/>
      <c r="KF239" s="7"/>
      <c r="KG239" s="7"/>
      <c r="KH239" s="7"/>
      <c r="KI239" s="7"/>
      <c r="KJ239" s="7"/>
      <c r="KK239" s="7"/>
      <c r="KL239" s="7"/>
      <c r="KM239" s="7"/>
      <c r="KN239" s="7"/>
      <c r="KO239" s="7"/>
      <c r="KP239" s="7"/>
      <c r="KQ239" s="7"/>
      <c r="KR239" s="7"/>
      <c r="KS239" s="7"/>
      <c r="KT239" s="7"/>
      <c r="KU239" s="7"/>
      <c r="KV239" s="7"/>
      <c r="KW239" s="103"/>
      <c r="KX239" s="103"/>
      <c r="KY239" s="7"/>
      <c r="KZ239" s="7"/>
      <c r="LA239" s="7"/>
      <c r="LB239" s="7"/>
      <c r="LC239" s="7"/>
      <c r="LD239" s="7"/>
      <c r="LE239" s="7"/>
      <c r="LF239" s="7"/>
      <c r="LG239" s="7"/>
      <c r="LH239" s="7"/>
      <c r="LI239" s="7"/>
      <c r="LJ239" s="7"/>
      <c r="LK239" s="7"/>
      <c r="LL239" s="7"/>
      <c r="LM239" s="7"/>
      <c r="LN239" s="7"/>
      <c r="LO239" s="7"/>
      <c r="LP239" s="7"/>
      <c r="LQ239" s="7"/>
      <c r="LR239" s="7"/>
      <c r="LS239" s="7"/>
      <c r="LT239" s="7"/>
      <c r="LU239" s="7"/>
      <c r="LV239" s="7"/>
      <c r="LW239" s="7"/>
      <c r="LX239" s="7"/>
      <c r="LY239" s="7"/>
      <c r="LZ239" s="7"/>
      <c r="MA239" s="7"/>
      <c r="MB239" s="7"/>
      <c r="MC239" s="7"/>
      <c r="MD239" s="7"/>
      <c r="ME239" s="7"/>
      <c r="MF239" s="7"/>
      <c r="MG239" s="7"/>
      <c r="MH239" s="7"/>
      <c r="MI239" s="7"/>
      <c r="MJ239" s="7"/>
      <c r="MK239" s="7"/>
      <c r="ML239" s="7"/>
      <c r="MM239" s="7"/>
      <c r="MN239" s="7"/>
      <c r="MO239" s="7"/>
      <c r="MP239" s="7"/>
      <c r="MQ239" s="7"/>
      <c r="MR239" s="7"/>
      <c r="MS239" s="7"/>
      <c r="MT239" s="7"/>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5"/>
      <c r="PC239" s="5"/>
      <c r="PD239" s="5"/>
      <c r="PE239" s="5"/>
      <c r="PF239" s="5"/>
      <c r="PG239" s="5"/>
      <c r="PH239" s="5"/>
      <c r="PI239" s="5"/>
      <c r="PJ239" s="5"/>
      <c r="PK239" s="5"/>
      <c r="PL239" s="5"/>
      <c r="PM239" s="5"/>
      <c r="PN239" s="5"/>
      <c r="PO239" s="5"/>
      <c r="PP239" s="5"/>
      <c r="PQ239" s="5"/>
      <c r="PR239" s="5"/>
      <c r="PS239" s="5"/>
      <c r="PT239" s="5"/>
      <c r="PU239" s="5"/>
      <c r="PV239" s="5"/>
      <c r="PW239" s="5"/>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row>
    <row r="240" spans="1:743" x14ac:dyDescent="0.25">
      <c r="A240" s="93"/>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c r="JC240" s="7"/>
      <c r="JD240" s="7"/>
      <c r="JE240" s="7"/>
      <c r="JF240" s="7"/>
      <c r="JG240" s="7"/>
      <c r="JH240" s="7"/>
      <c r="JI240" s="7"/>
      <c r="JJ240" s="7"/>
      <c r="JK240" s="7"/>
      <c r="JL240" s="7"/>
      <c r="JM240" s="7"/>
      <c r="JN240" s="7"/>
      <c r="JO240" s="7"/>
      <c r="JP240" s="7"/>
      <c r="JQ240" s="7"/>
      <c r="JR240" s="7"/>
      <c r="JS240" s="7"/>
      <c r="JT240" s="7"/>
      <c r="JU240" s="7"/>
      <c r="JV240" s="7"/>
      <c r="JW240" s="7"/>
      <c r="JX240" s="7"/>
      <c r="JY240" s="7"/>
      <c r="JZ240" s="7"/>
      <c r="KA240" s="7"/>
      <c r="KB240" s="7"/>
      <c r="KC240" s="7"/>
      <c r="KD240" s="7"/>
      <c r="KE240" s="7"/>
      <c r="KF240" s="7"/>
      <c r="KG240" s="7"/>
      <c r="KH240" s="7"/>
      <c r="KI240" s="7"/>
      <c r="KJ240" s="7"/>
      <c r="KK240" s="7"/>
      <c r="KL240" s="7"/>
      <c r="KM240" s="7"/>
      <c r="KN240" s="7"/>
      <c r="KO240" s="7"/>
      <c r="KP240" s="7"/>
      <c r="KQ240" s="7"/>
      <c r="KR240" s="7"/>
      <c r="KS240" s="7"/>
      <c r="KT240" s="7"/>
      <c r="KU240" s="7"/>
      <c r="KV240" s="7"/>
      <c r="KW240" s="103"/>
      <c r="KX240" s="103"/>
      <c r="KY240" s="7"/>
      <c r="KZ240" s="7"/>
      <c r="LA240" s="7"/>
      <c r="LB240" s="7"/>
      <c r="LC240" s="7"/>
      <c r="LD240" s="7"/>
      <c r="LE240" s="7"/>
      <c r="LF240" s="7"/>
      <c r="LG240" s="7"/>
      <c r="LH240" s="7"/>
      <c r="LI240" s="7"/>
      <c r="LJ240" s="7"/>
      <c r="LK240" s="7"/>
      <c r="LL240" s="7"/>
      <c r="LM240" s="7"/>
      <c r="LN240" s="7"/>
      <c r="LO240" s="7"/>
      <c r="LP240" s="7"/>
      <c r="LQ240" s="7"/>
      <c r="LR240" s="7"/>
      <c r="LS240" s="7"/>
      <c r="LT240" s="7"/>
      <c r="LU240" s="7"/>
      <c r="LV240" s="7"/>
      <c r="LW240" s="7"/>
      <c r="LX240" s="7"/>
      <c r="LY240" s="7"/>
      <c r="LZ240" s="7"/>
      <c r="MA240" s="7"/>
      <c r="MB240" s="7"/>
      <c r="MC240" s="7"/>
      <c r="MD240" s="7"/>
      <c r="ME240" s="7"/>
      <c r="MF240" s="7"/>
      <c r="MG240" s="7"/>
      <c r="MH240" s="7"/>
      <c r="MI240" s="7"/>
      <c r="MJ240" s="7"/>
      <c r="MK240" s="7"/>
      <c r="ML240" s="7"/>
      <c r="MM240" s="7"/>
      <c r="MN240" s="7"/>
      <c r="MO240" s="7"/>
      <c r="MP240" s="7"/>
      <c r="MQ240" s="7"/>
      <c r="MR240" s="7"/>
      <c r="MS240" s="7"/>
      <c r="MT240" s="7"/>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5"/>
      <c r="PC240" s="5"/>
      <c r="PD240" s="5"/>
      <c r="PE240" s="5"/>
      <c r="PF240" s="5"/>
      <c r="PG240" s="5"/>
      <c r="PH240" s="5"/>
      <c r="PI240" s="5"/>
      <c r="PJ240" s="5"/>
      <c r="PK240" s="5"/>
      <c r="PL240" s="5"/>
      <c r="PM240" s="5"/>
      <c r="PN240" s="5"/>
      <c r="PO240" s="5"/>
      <c r="PP240" s="5"/>
      <c r="PQ240" s="5"/>
      <c r="PR240" s="5"/>
      <c r="PS240" s="5"/>
      <c r="PT240" s="5"/>
      <c r="PU240" s="5"/>
      <c r="PV240" s="5"/>
      <c r="PW240" s="5"/>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row>
    <row r="241" spans="1:743" x14ac:dyDescent="0.25">
      <c r="A241" s="93"/>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c r="JC241" s="7"/>
      <c r="JD241" s="7"/>
      <c r="JE241" s="7"/>
      <c r="JF241" s="7"/>
      <c r="JG241" s="7"/>
      <c r="JH241" s="7"/>
      <c r="JI241" s="7"/>
      <c r="JJ241" s="7"/>
      <c r="JK241" s="7"/>
      <c r="JL241" s="7"/>
      <c r="JM241" s="7"/>
      <c r="JN241" s="7"/>
      <c r="JO241" s="7"/>
      <c r="JP241" s="7"/>
      <c r="JQ241" s="7"/>
      <c r="JR241" s="7"/>
      <c r="JS241" s="7"/>
      <c r="JT241" s="7"/>
      <c r="JU241" s="7"/>
      <c r="JV241" s="7"/>
      <c r="JW241" s="7"/>
      <c r="JX241" s="7"/>
      <c r="JY241" s="7"/>
      <c r="JZ241" s="7"/>
      <c r="KA241" s="7"/>
      <c r="KB241" s="7"/>
      <c r="KC241" s="7"/>
      <c r="KD241" s="7"/>
      <c r="KE241" s="7"/>
      <c r="KF241" s="7"/>
      <c r="KG241" s="7"/>
      <c r="KH241" s="7"/>
      <c r="KI241" s="7"/>
      <c r="KJ241" s="7"/>
      <c r="KK241" s="7"/>
      <c r="KL241" s="7"/>
      <c r="KM241" s="7"/>
      <c r="KN241" s="7"/>
      <c r="KO241" s="7"/>
      <c r="KP241" s="7"/>
      <c r="KQ241" s="7"/>
      <c r="KR241" s="7"/>
      <c r="KS241" s="7"/>
      <c r="KT241" s="7"/>
      <c r="KU241" s="7"/>
      <c r="KV241" s="7"/>
      <c r="KW241" s="103"/>
      <c r="KX241" s="103"/>
      <c r="KY241" s="7"/>
      <c r="KZ241" s="7"/>
      <c r="LA241" s="7"/>
      <c r="LB241" s="7"/>
      <c r="LC241" s="7"/>
      <c r="LD241" s="7"/>
      <c r="LE241" s="7"/>
      <c r="LF241" s="7"/>
      <c r="LG241" s="7"/>
      <c r="LH241" s="7"/>
      <c r="LI241" s="7"/>
      <c r="LJ241" s="7"/>
      <c r="LK241" s="7"/>
      <c r="LL241" s="7"/>
      <c r="LM241" s="7"/>
      <c r="LN241" s="7"/>
      <c r="LO241" s="7"/>
      <c r="LP241" s="7"/>
      <c r="LQ241" s="7"/>
      <c r="LR241" s="7"/>
      <c r="LS241" s="7"/>
      <c r="LT241" s="7"/>
      <c r="LU241" s="7"/>
      <c r="LV241" s="7"/>
      <c r="LW241" s="7"/>
      <c r="LX241" s="7"/>
      <c r="LY241" s="7"/>
      <c r="LZ241" s="7"/>
      <c r="MA241" s="7"/>
      <c r="MB241" s="7"/>
      <c r="MC241" s="7"/>
      <c r="MD241" s="7"/>
      <c r="ME241" s="7"/>
      <c r="MF241" s="7"/>
      <c r="MG241" s="7"/>
      <c r="MH241" s="7"/>
      <c r="MI241" s="7"/>
      <c r="MJ241" s="7"/>
      <c r="MK241" s="7"/>
      <c r="ML241" s="7"/>
      <c r="MM241" s="7"/>
      <c r="MN241" s="7"/>
      <c r="MO241" s="7"/>
      <c r="MP241" s="7"/>
      <c r="MQ241" s="7"/>
      <c r="MR241" s="7"/>
      <c r="MS241" s="7"/>
      <c r="MT241" s="7"/>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5"/>
      <c r="PC241" s="5"/>
      <c r="PD241" s="5"/>
      <c r="PE241" s="5"/>
      <c r="PF241" s="5"/>
      <c r="PG241" s="5"/>
      <c r="PH241" s="5"/>
      <c r="PI241" s="5"/>
      <c r="PJ241" s="5"/>
      <c r="PK241" s="5"/>
      <c r="PL241" s="5"/>
      <c r="PM241" s="5"/>
      <c r="PN241" s="5"/>
      <c r="PO241" s="5"/>
      <c r="PP241" s="5"/>
      <c r="PQ241" s="5"/>
      <c r="PR241" s="5"/>
      <c r="PS241" s="5"/>
      <c r="PT241" s="5"/>
      <c r="PU241" s="5"/>
      <c r="PV241" s="5"/>
      <c r="PW241" s="5"/>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row>
    <row r="242" spans="1:743" x14ac:dyDescent="0.25">
      <c r="A242" s="93"/>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c r="JC242" s="7"/>
      <c r="JD242" s="7"/>
      <c r="JE242" s="7"/>
      <c r="JF242" s="7"/>
      <c r="JG242" s="7"/>
      <c r="JH242" s="7"/>
      <c r="JI242" s="7"/>
      <c r="JJ242" s="7"/>
      <c r="JK242" s="7"/>
      <c r="JL242" s="7"/>
      <c r="JM242" s="7"/>
      <c r="JN242" s="7"/>
      <c r="JO242" s="7"/>
      <c r="JP242" s="7"/>
      <c r="JQ242" s="7"/>
      <c r="JR242" s="7"/>
      <c r="JS242" s="7"/>
      <c r="JT242" s="7"/>
      <c r="JU242" s="7"/>
      <c r="JV242" s="7"/>
      <c r="JW242" s="7"/>
      <c r="JX242" s="7"/>
      <c r="JY242" s="7"/>
      <c r="JZ242" s="7"/>
      <c r="KA242" s="7"/>
      <c r="KB242" s="7"/>
      <c r="KC242" s="7"/>
      <c r="KD242" s="7"/>
      <c r="KE242" s="7"/>
      <c r="KF242" s="7"/>
      <c r="KG242" s="7"/>
      <c r="KH242" s="7"/>
      <c r="KI242" s="7"/>
      <c r="KJ242" s="7"/>
      <c r="KK242" s="7"/>
      <c r="KL242" s="7"/>
      <c r="KM242" s="7"/>
      <c r="KN242" s="7"/>
      <c r="KO242" s="7"/>
      <c r="KP242" s="7"/>
      <c r="KQ242" s="7"/>
      <c r="KR242" s="7"/>
      <c r="KS242" s="7"/>
      <c r="KT242" s="7"/>
      <c r="KU242" s="7"/>
      <c r="KV242" s="7"/>
      <c r="KW242" s="103"/>
      <c r="KX242" s="103"/>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5"/>
      <c r="PC242" s="5"/>
      <c r="PD242" s="5"/>
      <c r="PE242" s="5"/>
      <c r="PF242" s="5"/>
      <c r="PG242" s="5"/>
      <c r="PH242" s="5"/>
      <c r="PI242" s="5"/>
      <c r="PJ242" s="5"/>
      <c r="PK242" s="5"/>
      <c r="PL242" s="5"/>
      <c r="PM242" s="5"/>
      <c r="PN242" s="5"/>
      <c r="PO242" s="5"/>
      <c r="PP242" s="5"/>
      <c r="PQ242" s="5"/>
      <c r="PR242" s="5"/>
      <c r="PS242" s="5"/>
      <c r="PT242" s="5"/>
      <c r="PU242" s="5"/>
      <c r="PV242" s="5"/>
      <c r="PW242" s="5"/>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row>
    <row r="243" spans="1:743" x14ac:dyDescent="0.25">
      <c r="A243" s="93"/>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c r="JC243" s="7"/>
      <c r="JD243" s="7"/>
      <c r="JE243" s="7"/>
      <c r="JF243" s="7"/>
      <c r="JG243" s="7"/>
      <c r="JH243" s="7"/>
      <c r="JI243" s="7"/>
      <c r="JJ243" s="7"/>
      <c r="JK243" s="7"/>
      <c r="JL243" s="7"/>
      <c r="JM243" s="7"/>
      <c r="JN243" s="7"/>
      <c r="JO243" s="7"/>
      <c r="JP243" s="7"/>
      <c r="JQ243" s="7"/>
      <c r="JR243" s="7"/>
      <c r="JS243" s="7"/>
      <c r="JT243" s="7"/>
      <c r="JU243" s="7"/>
      <c r="JV243" s="7"/>
      <c r="JW243" s="7"/>
      <c r="JX243" s="7"/>
      <c r="JY243" s="7"/>
      <c r="JZ243" s="7"/>
      <c r="KA243" s="7"/>
      <c r="KB243" s="7"/>
      <c r="KC243" s="7"/>
      <c r="KD243" s="7"/>
      <c r="KE243" s="7"/>
      <c r="KF243" s="7"/>
      <c r="KG243" s="7"/>
      <c r="KH243" s="7"/>
      <c r="KI243" s="7"/>
      <c r="KJ243" s="7"/>
      <c r="KK243" s="7"/>
      <c r="KL243" s="7"/>
      <c r="KM243" s="7"/>
      <c r="KN243" s="7"/>
      <c r="KO243" s="7"/>
      <c r="KP243" s="7"/>
      <c r="KQ243" s="7"/>
      <c r="KR243" s="7"/>
      <c r="KS243" s="7"/>
      <c r="KT243" s="7"/>
      <c r="KU243" s="7"/>
      <c r="KV243" s="7"/>
      <c r="KW243" s="103"/>
      <c r="KX243" s="103"/>
      <c r="KY243" s="7"/>
      <c r="KZ243" s="7"/>
      <c r="LA243" s="7"/>
      <c r="LB243" s="7"/>
      <c r="LC243" s="7"/>
      <c r="LD243" s="7"/>
      <c r="LE243" s="7"/>
      <c r="LF243" s="7"/>
      <c r="LG243" s="7"/>
      <c r="LH243" s="7"/>
      <c r="LI243" s="7"/>
      <c r="LJ243" s="7"/>
      <c r="LK243" s="7"/>
      <c r="LL243" s="7"/>
      <c r="LM243" s="7"/>
      <c r="LN243" s="7"/>
      <c r="LO243" s="7"/>
      <c r="LP243" s="7"/>
      <c r="LQ243" s="7"/>
      <c r="LR243" s="7"/>
      <c r="LS243" s="7"/>
      <c r="LT243" s="7"/>
      <c r="LU243" s="7"/>
      <c r="LV243" s="7"/>
      <c r="LW243" s="7"/>
      <c r="LX243" s="7"/>
      <c r="LY243" s="7"/>
      <c r="LZ243" s="7"/>
      <c r="MA243" s="7"/>
      <c r="MB243" s="7"/>
      <c r="MC243" s="7"/>
      <c r="MD243" s="7"/>
      <c r="ME243" s="7"/>
      <c r="MF243" s="7"/>
      <c r="MG243" s="7"/>
      <c r="MH243" s="7"/>
      <c r="MI243" s="7"/>
      <c r="MJ243" s="7"/>
      <c r="MK243" s="7"/>
      <c r="ML243" s="7"/>
      <c r="MM243" s="7"/>
      <c r="MN243" s="7"/>
      <c r="MO243" s="7"/>
      <c r="MP243" s="7"/>
      <c r="MQ243" s="7"/>
      <c r="MR243" s="7"/>
      <c r="MS243" s="7"/>
      <c r="MT243" s="7"/>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5"/>
      <c r="PC243" s="5"/>
      <c r="PD243" s="5"/>
      <c r="PE243" s="5"/>
      <c r="PF243" s="5"/>
      <c r="PG243" s="5"/>
      <c r="PH243" s="5"/>
      <c r="PI243" s="5"/>
      <c r="PJ243" s="5"/>
      <c r="PK243" s="5"/>
      <c r="PL243" s="5"/>
      <c r="PM243" s="5"/>
      <c r="PN243" s="5"/>
      <c r="PO243" s="5"/>
      <c r="PP243" s="5"/>
      <c r="PQ243" s="5"/>
      <c r="PR243" s="5"/>
      <c r="PS243" s="5"/>
      <c r="PT243" s="5"/>
      <c r="PU243" s="5"/>
      <c r="PV243" s="5"/>
      <c r="PW243" s="5"/>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row>
    <row r="244" spans="1:743" x14ac:dyDescent="0.25">
      <c r="A244" s="93"/>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c r="JC244" s="7"/>
      <c r="JD244" s="7"/>
      <c r="JE244" s="7"/>
      <c r="JF244" s="7"/>
      <c r="JG244" s="7"/>
      <c r="JH244" s="7"/>
      <c r="JI244" s="7"/>
      <c r="JJ244" s="7"/>
      <c r="JK244" s="7"/>
      <c r="JL244" s="7"/>
      <c r="JM244" s="7"/>
      <c r="JN244" s="7"/>
      <c r="JO244" s="7"/>
      <c r="JP244" s="7"/>
      <c r="JQ244" s="7"/>
      <c r="JR244" s="7"/>
      <c r="JS244" s="7"/>
      <c r="JT244" s="7"/>
      <c r="JU244" s="7"/>
      <c r="JV244" s="7"/>
      <c r="JW244" s="7"/>
      <c r="JX244" s="7"/>
      <c r="JY244" s="7"/>
      <c r="JZ244" s="7"/>
      <c r="KA244" s="7"/>
      <c r="KB244" s="7"/>
      <c r="KC244" s="7"/>
      <c r="KD244" s="7"/>
      <c r="KE244" s="7"/>
      <c r="KF244" s="7"/>
      <c r="KG244" s="7"/>
      <c r="KH244" s="7"/>
      <c r="KI244" s="7"/>
      <c r="KJ244" s="7"/>
      <c r="KK244" s="7"/>
      <c r="KL244" s="7"/>
      <c r="KM244" s="7"/>
      <c r="KN244" s="7"/>
      <c r="KO244" s="7"/>
      <c r="KP244" s="7"/>
      <c r="KQ244" s="7"/>
      <c r="KR244" s="7"/>
      <c r="KS244" s="7"/>
      <c r="KT244" s="7"/>
      <c r="KU244" s="7"/>
      <c r="KV244" s="7"/>
      <c r="KW244" s="103"/>
      <c r="KX244" s="103"/>
      <c r="KY244" s="7"/>
      <c r="KZ244" s="7"/>
      <c r="LA244" s="7"/>
      <c r="LB244" s="7"/>
      <c r="LC244" s="7"/>
      <c r="LD244" s="7"/>
      <c r="LE244" s="7"/>
      <c r="LF244" s="7"/>
      <c r="LG244" s="7"/>
      <c r="LH244" s="7"/>
      <c r="LI244" s="7"/>
      <c r="LJ244" s="7"/>
      <c r="LK244" s="7"/>
      <c r="LL244" s="7"/>
      <c r="LM244" s="7"/>
      <c r="LN244" s="7"/>
      <c r="LO244" s="7"/>
      <c r="LP244" s="7"/>
      <c r="LQ244" s="7"/>
      <c r="LR244" s="7"/>
      <c r="LS244" s="7"/>
      <c r="LT244" s="7"/>
      <c r="LU244" s="7"/>
      <c r="LV244" s="7"/>
      <c r="LW244" s="7"/>
      <c r="LX244" s="7"/>
      <c r="LY244" s="7"/>
      <c r="LZ244" s="7"/>
      <c r="MA244" s="7"/>
      <c r="MB244" s="7"/>
      <c r="MC244" s="7"/>
      <c r="MD244" s="7"/>
      <c r="ME244" s="7"/>
      <c r="MF244" s="7"/>
      <c r="MG244" s="7"/>
      <c r="MH244" s="7"/>
      <c r="MI244" s="7"/>
      <c r="MJ244" s="7"/>
      <c r="MK244" s="7"/>
      <c r="ML244" s="7"/>
      <c r="MM244" s="7"/>
      <c r="MN244" s="7"/>
      <c r="MO244" s="7"/>
      <c r="MP244" s="7"/>
      <c r="MQ244" s="7"/>
      <c r="MR244" s="7"/>
      <c r="MS244" s="7"/>
      <c r="MT244" s="7"/>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5"/>
      <c r="PC244" s="5"/>
      <c r="PD244" s="5"/>
      <c r="PE244" s="5"/>
      <c r="PF244" s="5"/>
      <c r="PG244" s="5"/>
      <c r="PH244" s="5"/>
      <c r="PI244" s="5"/>
      <c r="PJ244" s="5"/>
      <c r="PK244" s="5"/>
      <c r="PL244" s="5"/>
      <c r="PM244" s="5"/>
      <c r="PN244" s="5"/>
      <c r="PO244" s="5"/>
      <c r="PP244" s="5"/>
      <c r="PQ244" s="5"/>
      <c r="PR244" s="5"/>
      <c r="PS244" s="5"/>
      <c r="PT244" s="5"/>
      <c r="PU244" s="5"/>
      <c r="PV244" s="5"/>
      <c r="PW244" s="5"/>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row>
    <row r="245" spans="1:743" x14ac:dyDescent="0.25">
      <c r="A245" s="93"/>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c r="JC245" s="7"/>
      <c r="JD245" s="7"/>
      <c r="JE245" s="7"/>
      <c r="JF245" s="7"/>
      <c r="JG245" s="7"/>
      <c r="JH245" s="7"/>
      <c r="JI245" s="7"/>
      <c r="JJ245" s="7"/>
      <c r="JK245" s="7"/>
      <c r="JL245" s="7"/>
      <c r="JM245" s="7"/>
      <c r="JN245" s="7"/>
      <c r="JO245" s="7"/>
      <c r="JP245" s="7"/>
      <c r="JQ245" s="7"/>
      <c r="JR245" s="7"/>
      <c r="JS245" s="7"/>
      <c r="JT245" s="7"/>
      <c r="JU245" s="7"/>
      <c r="JV245" s="7"/>
      <c r="JW245" s="7"/>
      <c r="JX245" s="7"/>
      <c r="JY245" s="7"/>
      <c r="JZ245" s="7"/>
      <c r="KA245" s="7"/>
      <c r="KB245" s="7"/>
      <c r="KC245" s="7"/>
      <c r="KD245" s="7"/>
      <c r="KE245" s="7"/>
      <c r="KF245" s="7"/>
      <c r="KG245" s="7"/>
      <c r="KH245" s="7"/>
      <c r="KI245" s="7"/>
      <c r="KJ245" s="7"/>
      <c r="KK245" s="7"/>
      <c r="KL245" s="7"/>
      <c r="KM245" s="7"/>
      <c r="KN245" s="7"/>
      <c r="KO245" s="7"/>
      <c r="KP245" s="7"/>
      <c r="KQ245" s="7"/>
      <c r="KR245" s="7"/>
      <c r="KS245" s="7"/>
      <c r="KT245" s="7"/>
      <c r="KU245" s="7"/>
      <c r="KV245" s="7"/>
      <c r="KW245" s="103"/>
      <c r="KX245" s="103"/>
      <c r="KY245" s="7"/>
      <c r="KZ245" s="7"/>
      <c r="LA245" s="7"/>
      <c r="LB245" s="7"/>
      <c r="LC245" s="7"/>
      <c r="LD245" s="7"/>
      <c r="LE245" s="7"/>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c r="ML245" s="7"/>
      <c r="MM245" s="7"/>
      <c r="MN245" s="7"/>
      <c r="MO245" s="7"/>
      <c r="MP245" s="7"/>
      <c r="MQ245" s="7"/>
      <c r="MR245" s="7"/>
      <c r="MS245" s="7"/>
      <c r="MT245" s="7"/>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5"/>
      <c r="PC245" s="5"/>
      <c r="PD245" s="5"/>
      <c r="PE245" s="5"/>
      <c r="PF245" s="5"/>
      <c r="PG245" s="5"/>
      <c r="PH245" s="5"/>
      <c r="PI245" s="5"/>
      <c r="PJ245" s="5"/>
      <c r="PK245" s="5"/>
      <c r="PL245" s="5"/>
      <c r="PM245" s="5"/>
      <c r="PN245" s="5"/>
      <c r="PO245" s="5"/>
      <c r="PP245" s="5"/>
      <c r="PQ245" s="5"/>
      <c r="PR245" s="5"/>
      <c r="PS245" s="5"/>
      <c r="PT245" s="5"/>
      <c r="PU245" s="5"/>
      <c r="PV245" s="5"/>
      <c r="PW245" s="5"/>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row>
    <row r="246" spans="1:743" x14ac:dyDescent="0.25">
      <c r="A246" s="93"/>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c r="JC246" s="7"/>
      <c r="JD246" s="7"/>
      <c r="JE246" s="7"/>
      <c r="JF246" s="7"/>
      <c r="JG246" s="7"/>
      <c r="JH246" s="7"/>
      <c r="JI246" s="7"/>
      <c r="JJ246" s="7"/>
      <c r="JK246" s="7"/>
      <c r="JL246" s="7"/>
      <c r="JM246" s="7"/>
      <c r="JN246" s="7"/>
      <c r="JO246" s="7"/>
      <c r="JP246" s="7"/>
      <c r="JQ246" s="7"/>
      <c r="JR246" s="7"/>
      <c r="JS246" s="7"/>
      <c r="JT246" s="7"/>
      <c r="JU246" s="7"/>
      <c r="JV246" s="7"/>
      <c r="JW246" s="7"/>
      <c r="JX246" s="7"/>
      <c r="JY246" s="7"/>
      <c r="JZ246" s="7"/>
      <c r="KA246" s="7"/>
      <c r="KB246" s="7"/>
      <c r="KC246" s="7"/>
      <c r="KD246" s="7"/>
      <c r="KE246" s="7"/>
      <c r="KF246" s="7"/>
      <c r="KG246" s="7"/>
      <c r="KH246" s="7"/>
      <c r="KI246" s="7"/>
      <c r="KJ246" s="7"/>
      <c r="KK246" s="7"/>
      <c r="KL246" s="7"/>
      <c r="KM246" s="7"/>
      <c r="KN246" s="7"/>
      <c r="KO246" s="7"/>
      <c r="KP246" s="7"/>
      <c r="KQ246" s="7"/>
      <c r="KR246" s="7"/>
      <c r="KS246" s="7"/>
      <c r="KT246" s="7"/>
      <c r="KU246" s="7"/>
      <c r="KV246" s="7"/>
      <c r="KW246" s="103"/>
      <c r="KX246" s="103"/>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c r="ML246" s="7"/>
      <c r="MM246" s="7"/>
      <c r="MN246" s="7"/>
      <c r="MO246" s="7"/>
      <c r="MP246" s="7"/>
      <c r="MQ246" s="7"/>
      <c r="MR246" s="7"/>
      <c r="MS246" s="7"/>
      <c r="MT246" s="7"/>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5"/>
      <c r="PC246" s="5"/>
      <c r="PD246" s="5"/>
      <c r="PE246" s="5"/>
      <c r="PF246" s="5"/>
      <c r="PG246" s="5"/>
      <c r="PH246" s="5"/>
      <c r="PI246" s="5"/>
      <c r="PJ246" s="5"/>
      <c r="PK246" s="5"/>
      <c r="PL246" s="5"/>
      <c r="PM246" s="5"/>
      <c r="PN246" s="5"/>
      <c r="PO246" s="5"/>
      <c r="PP246" s="5"/>
      <c r="PQ246" s="5"/>
      <c r="PR246" s="5"/>
      <c r="PS246" s="5"/>
      <c r="PT246" s="5"/>
      <c r="PU246" s="5"/>
      <c r="PV246" s="5"/>
      <c r="PW246" s="5"/>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row>
    <row r="247" spans="1:743" x14ac:dyDescent="0.25">
      <c r="A247" s="93"/>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103"/>
      <c r="KX247" s="103"/>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5"/>
      <c r="PC247" s="5"/>
      <c r="PD247" s="5"/>
      <c r="PE247" s="5"/>
      <c r="PF247" s="5"/>
      <c r="PG247" s="5"/>
      <c r="PH247" s="5"/>
      <c r="PI247" s="5"/>
      <c r="PJ247" s="5"/>
      <c r="PK247" s="5"/>
      <c r="PL247" s="5"/>
      <c r="PM247" s="5"/>
      <c r="PN247" s="5"/>
      <c r="PO247" s="5"/>
      <c r="PP247" s="5"/>
      <c r="PQ247" s="5"/>
      <c r="PR247" s="5"/>
      <c r="PS247" s="5"/>
      <c r="PT247" s="5"/>
      <c r="PU247" s="5"/>
      <c r="PV247" s="5"/>
      <c r="PW247" s="5"/>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row>
    <row r="248" spans="1:743" x14ac:dyDescent="0.25">
      <c r="A248" s="93"/>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103"/>
      <c r="KX248" s="103"/>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5"/>
      <c r="PC248" s="5"/>
      <c r="PD248" s="5"/>
      <c r="PE248" s="5"/>
      <c r="PF248" s="5"/>
      <c r="PG248" s="5"/>
      <c r="PH248" s="5"/>
      <c r="PI248" s="5"/>
      <c r="PJ248" s="5"/>
      <c r="PK248" s="5"/>
      <c r="PL248" s="5"/>
      <c r="PM248" s="5"/>
      <c r="PN248" s="5"/>
      <c r="PO248" s="5"/>
      <c r="PP248" s="5"/>
      <c r="PQ248" s="5"/>
      <c r="PR248" s="5"/>
      <c r="PS248" s="5"/>
      <c r="PT248" s="5"/>
      <c r="PU248" s="5"/>
      <c r="PV248" s="5"/>
      <c r="PW248" s="5"/>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row>
    <row r="249" spans="1:743" x14ac:dyDescent="0.25">
      <c r="A249" s="93"/>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c r="JC249" s="7"/>
      <c r="JD249" s="7"/>
      <c r="JE249" s="7"/>
      <c r="JF249" s="7"/>
      <c r="JG249" s="7"/>
      <c r="JH249" s="7"/>
      <c r="JI249" s="7"/>
      <c r="JJ249" s="7"/>
      <c r="JK249" s="7"/>
      <c r="JL249" s="7"/>
      <c r="JM249" s="7"/>
      <c r="JN249" s="7"/>
      <c r="JO249" s="7"/>
      <c r="JP249" s="7"/>
      <c r="JQ249" s="7"/>
      <c r="JR249" s="7"/>
      <c r="JS249" s="7"/>
      <c r="JT249" s="7"/>
      <c r="JU249" s="7"/>
      <c r="JV249" s="7"/>
      <c r="JW249" s="7"/>
      <c r="JX249" s="7"/>
      <c r="JY249" s="7"/>
      <c r="JZ249" s="7"/>
      <c r="KA249" s="7"/>
      <c r="KB249" s="7"/>
      <c r="KC249" s="7"/>
      <c r="KD249" s="7"/>
      <c r="KE249" s="7"/>
      <c r="KF249" s="7"/>
      <c r="KG249" s="7"/>
      <c r="KH249" s="7"/>
      <c r="KI249" s="7"/>
      <c r="KJ249" s="7"/>
      <c r="KK249" s="7"/>
      <c r="KL249" s="7"/>
      <c r="KM249" s="7"/>
      <c r="KN249" s="7"/>
      <c r="KO249" s="7"/>
      <c r="KP249" s="7"/>
      <c r="KQ249" s="7"/>
      <c r="KR249" s="7"/>
      <c r="KS249" s="7"/>
      <c r="KT249" s="7"/>
      <c r="KU249" s="7"/>
      <c r="KV249" s="7"/>
      <c r="KW249" s="103"/>
      <c r="KX249" s="103"/>
      <c r="KY249" s="7"/>
      <c r="KZ249" s="7"/>
      <c r="LA249" s="7"/>
      <c r="LB249" s="7"/>
      <c r="LC249" s="7"/>
      <c r="LD249" s="7"/>
      <c r="LE249" s="7"/>
      <c r="LF249" s="7"/>
      <c r="LG249" s="7"/>
      <c r="LH249" s="7"/>
      <c r="LI249" s="7"/>
      <c r="LJ249" s="7"/>
      <c r="LK249" s="7"/>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c r="ML249" s="7"/>
      <c r="MM249" s="7"/>
      <c r="MN249" s="7"/>
      <c r="MO249" s="7"/>
      <c r="MP249" s="7"/>
      <c r="MQ249" s="7"/>
      <c r="MR249" s="7"/>
      <c r="MS249" s="7"/>
      <c r="MT249" s="7"/>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5"/>
      <c r="PC249" s="5"/>
      <c r="PD249" s="5"/>
      <c r="PE249" s="5"/>
      <c r="PF249" s="5"/>
      <c r="PG249" s="5"/>
      <c r="PH249" s="5"/>
      <c r="PI249" s="5"/>
      <c r="PJ249" s="5"/>
      <c r="PK249" s="5"/>
      <c r="PL249" s="5"/>
      <c r="PM249" s="5"/>
      <c r="PN249" s="5"/>
      <c r="PO249" s="5"/>
      <c r="PP249" s="5"/>
      <c r="PQ249" s="5"/>
      <c r="PR249" s="5"/>
      <c r="PS249" s="5"/>
      <c r="PT249" s="5"/>
      <c r="PU249" s="5"/>
      <c r="PV249" s="5"/>
      <c r="PW249" s="5"/>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row>
    <row r="250" spans="1:743" x14ac:dyDescent="0.25">
      <c r="A250" s="93"/>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c r="KG250" s="7"/>
      <c r="KH250" s="7"/>
      <c r="KI250" s="7"/>
      <c r="KJ250" s="7"/>
      <c r="KK250" s="7"/>
      <c r="KL250" s="7"/>
      <c r="KM250" s="7"/>
      <c r="KN250" s="7"/>
      <c r="KO250" s="7"/>
      <c r="KP250" s="7"/>
      <c r="KQ250" s="7"/>
      <c r="KR250" s="7"/>
      <c r="KS250" s="7"/>
      <c r="KT250" s="7"/>
      <c r="KU250" s="7"/>
      <c r="KV250" s="7"/>
      <c r="KW250" s="103"/>
      <c r="KX250" s="103"/>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c r="ML250" s="7"/>
      <c r="MM250" s="7"/>
      <c r="MN250" s="7"/>
      <c r="MO250" s="7"/>
      <c r="MP250" s="7"/>
      <c r="MQ250" s="7"/>
      <c r="MR250" s="7"/>
      <c r="MS250" s="7"/>
      <c r="MT250" s="7"/>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5"/>
      <c r="PC250" s="5"/>
      <c r="PD250" s="5"/>
      <c r="PE250" s="5"/>
      <c r="PF250" s="5"/>
      <c r="PG250" s="5"/>
      <c r="PH250" s="5"/>
      <c r="PI250" s="5"/>
      <c r="PJ250" s="5"/>
      <c r="PK250" s="5"/>
      <c r="PL250" s="5"/>
      <c r="PM250" s="5"/>
      <c r="PN250" s="5"/>
      <c r="PO250" s="5"/>
      <c r="PP250" s="5"/>
      <c r="PQ250" s="5"/>
      <c r="PR250" s="5"/>
      <c r="PS250" s="5"/>
      <c r="PT250" s="5"/>
      <c r="PU250" s="5"/>
      <c r="PV250" s="5"/>
      <c r="PW250" s="5"/>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row>
    <row r="251" spans="1:743" x14ac:dyDescent="0.25">
      <c r="A251" s="93"/>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103"/>
      <c r="KX251" s="103"/>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5"/>
      <c r="PC251" s="5"/>
      <c r="PD251" s="5"/>
      <c r="PE251" s="5"/>
      <c r="PF251" s="5"/>
      <c r="PG251" s="5"/>
      <c r="PH251" s="5"/>
      <c r="PI251" s="5"/>
      <c r="PJ251" s="5"/>
      <c r="PK251" s="5"/>
      <c r="PL251" s="5"/>
      <c r="PM251" s="5"/>
      <c r="PN251" s="5"/>
      <c r="PO251" s="5"/>
      <c r="PP251" s="5"/>
      <c r="PQ251" s="5"/>
      <c r="PR251" s="5"/>
      <c r="PS251" s="5"/>
      <c r="PT251" s="5"/>
      <c r="PU251" s="5"/>
      <c r="PV251" s="5"/>
      <c r="PW251" s="5"/>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row>
    <row r="252" spans="1:743" x14ac:dyDescent="0.25">
      <c r="A252" s="93"/>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c r="JM252" s="7"/>
      <c r="JN252" s="7"/>
      <c r="JO252" s="7"/>
      <c r="JP252" s="7"/>
      <c r="JQ252" s="7"/>
      <c r="JR252" s="7"/>
      <c r="JS252" s="7"/>
      <c r="JT252" s="7"/>
      <c r="JU252" s="7"/>
      <c r="JV252" s="7"/>
      <c r="JW252" s="7"/>
      <c r="JX252" s="7"/>
      <c r="JY252" s="7"/>
      <c r="JZ252" s="7"/>
      <c r="KA252" s="7"/>
      <c r="KB252" s="7"/>
      <c r="KC252" s="7"/>
      <c r="KD252" s="7"/>
      <c r="KE252" s="7"/>
      <c r="KF252" s="7"/>
      <c r="KG252" s="7"/>
      <c r="KH252" s="7"/>
      <c r="KI252" s="7"/>
      <c r="KJ252" s="7"/>
      <c r="KK252" s="7"/>
      <c r="KL252" s="7"/>
      <c r="KM252" s="7"/>
      <c r="KN252" s="7"/>
      <c r="KO252" s="7"/>
      <c r="KP252" s="7"/>
      <c r="KQ252" s="7"/>
      <c r="KR252" s="7"/>
      <c r="KS252" s="7"/>
      <c r="KT252" s="7"/>
      <c r="KU252" s="7"/>
      <c r="KV252" s="7"/>
      <c r="KW252" s="103"/>
      <c r="KX252" s="103"/>
      <c r="KY252" s="7"/>
      <c r="KZ252" s="7"/>
      <c r="LA252" s="7"/>
      <c r="LB252" s="7"/>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c r="ML252" s="7"/>
      <c r="MM252" s="7"/>
      <c r="MN252" s="7"/>
      <c r="MO252" s="7"/>
      <c r="MP252" s="7"/>
      <c r="MQ252" s="7"/>
      <c r="MR252" s="7"/>
      <c r="MS252" s="7"/>
      <c r="MT252" s="7"/>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5"/>
      <c r="PC252" s="5"/>
      <c r="PD252" s="5"/>
      <c r="PE252" s="5"/>
      <c r="PF252" s="5"/>
      <c r="PG252" s="5"/>
      <c r="PH252" s="5"/>
      <c r="PI252" s="5"/>
      <c r="PJ252" s="5"/>
      <c r="PK252" s="5"/>
      <c r="PL252" s="5"/>
      <c r="PM252" s="5"/>
      <c r="PN252" s="5"/>
      <c r="PO252" s="5"/>
      <c r="PP252" s="5"/>
      <c r="PQ252" s="5"/>
      <c r="PR252" s="5"/>
      <c r="PS252" s="5"/>
      <c r="PT252" s="5"/>
      <c r="PU252" s="5"/>
      <c r="PV252" s="5"/>
      <c r="PW252" s="5"/>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row>
    <row r="253" spans="1:743" x14ac:dyDescent="0.25">
      <c r="A253" s="93"/>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c r="JC253" s="7"/>
      <c r="JD253" s="7"/>
      <c r="JE253" s="7"/>
      <c r="JF253" s="7"/>
      <c r="JG253" s="7"/>
      <c r="JH253" s="7"/>
      <c r="JI253" s="7"/>
      <c r="JJ253" s="7"/>
      <c r="JK253" s="7"/>
      <c r="JL253" s="7"/>
      <c r="JM253" s="7"/>
      <c r="JN253" s="7"/>
      <c r="JO253" s="7"/>
      <c r="JP253" s="7"/>
      <c r="JQ253" s="7"/>
      <c r="JR253" s="7"/>
      <c r="JS253" s="7"/>
      <c r="JT253" s="7"/>
      <c r="JU253" s="7"/>
      <c r="JV253" s="7"/>
      <c r="JW253" s="7"/>
      <c r="JX253" s="7"/>
      <c r="JY253" s="7"/>
      <c r="JZ253" s="7"/>
      <c r="KA253" s="7"/>
      <c r="KB253" s="7"/>
      <c r="KC253" s="7"/>
      <c r="KD253" s="7"/>
      <c r="KE253" s="7"/>
      <c r="KF253" s="7"/>
      <c r="KG253" s="7"/>
      <c r="KH253" s="7"/>
      <c r="KI253" s="7"/>
      <c r="KJ253" s="7"/>
      <c r="KK253" s="7"/>
      <c r="KL253" s="7"/>
      <c r="KM253" s="7"/>
      <c r="KN253" s="7"/>
      <c r="KO253" s="7"/>
      <c r="KP253" s="7"/>
      <c r="KQ253" s="7"/>
      <c r="KR253" s="7"/>
      <c r="KS253" s="7"/>
      <c r="KT253" s="7"/>
      <c r="KU253" s="7"/>
      <c r="KV253" s="7"/>
      <c r="KW253" s="103"/>
      <c r="KX253" s="103"/>
      <c r="KY253" s="7"/>
      <c r="KZ253" s="7"/>
      <c r="LA253" s="7"/>
      <c r="LB253" s="7"/>
      <c r="LC253" s="7"/>
      <c r="LD253" s="7"/>
      <c r="LE253" s="7"/>
      <c r="LF253" s="7"/>
      <c r="LG253" s="7"/>
      <c r="LH253" s="7"/>
      <c r="LI253" s="7"/>
      <c r="LJ253" s="7"/>
      <c r="LK253" s="7"/>
      <c r="LL253" s="7"/>
      <c r="LM253" s="7"/>
      <c r="LN253" s="7"/>
      <c r="LO253" s="7"/>
      <c r="LP253" s="7"/>
      <c r="LQ253" s="7"/>
      <c r="LR253" s="7"/>
      <c r="LS253" s="7"/>
      <c r="LT253" s="7"/>
      <c r="LU253" s="7"/>
      <c r="LV253" s="7"/>
      <c r="LW253" s="7"/>
      <c r="LX253" s="7"/>
      <c r="LY253" s="7"/>
      <c r="LZ253" s="7"/>
      <c r="MA253" s="7"/>
      <c r="MB253" s="7"/>
      <c r="MC253" s="7"/>
      <c r="MD253" s="7"/>
      <c r="ME253" s="7"/>
      <c r="MF253" s="7"/>
      <c r="MG253" s="7"/>
      <c r="MH253" s="7"/>
      <c r="MI253" s="7"/>
      <c r="MJ253" s="7"/>
      <c r="MK253" s="7"/>
      <c r="ML253" s="7"/>
      <c r="MM253" s="7"/>
      <c r="MN253" s="7"/>
      <c r="MO253" s="7"/>
      <c r="MP253" s="7"/>
      <c r="MQ253" s="7"/>
      <c r="MR253" s="7"/>
      <c r="MS253" s="7"/>
      <c r="MT253" s="7"/>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5"/>
      <c r="PC253" s="5"/>
      <c r="PD253" s="5"/>
      <c r="PE253" s="5"/>
      <c r="PF253" s="5"/>
      <c r="PG253" s="5"/>
      <c r="PH253" s="5"/>
      <c r="PI253" s="5"/>
      <c r="PJ253" s="5"/>
      <c r="PK253" s="5"/>
      <c r="PL253" s="5"/>
      <c r="PM253" s="5"/>
      <c r="PN253" s="5"/>
      <c r="PO253" s="5"/>
      <c r="PP253" s="5"/>
      <c r="PQ253" s="5"/>
      <c r="PR253" s="5"/>
      <c r="PS253" s="5"/>
      <c r="PT253" s="5"/>
      <c r="PU253" s="5"/>
      <c r="PV253" s="5"/>
      <c r="PW253" s="5"/>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row>
    <row r="254" spans="1:743" x14ac:dyDescent="0.25">
      <c r="A254" s="93"/>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c r="KG254" s="7"/>
      <c r="KH254" s="7"/>
      <c r="KI254" s="7"/>
      <c r="KJ254" s="7"/>
      <c r="KK254" s="7"/>
      <c r="KL254" s="7"/>
      <c r="KM254" s="7"/>
      <c r="KN254" s="7"/>
      <c r="KO254" s="7"/>
      <c r="KP254" s="7"/>
      <c r="KQ254" s="7"/>
      <c r="KR254" s="7"/>
      <c r="KS254" s="7"/>
      <c r="KT254" s="7"/>
      <c r="KU254" s="7"/>
      <c r="KV254" s="7"/>
      <c r="KW254" s="103"/>
      <c r="KX254" s="103"/>
      <c r="KY254" s="7"/>
      <c r="KZ254" s="7"/>
      <c r="LA254" s="7"/>
      <c r="LB254" s="7"/>
      <c r="LC254" s="7"/>
      <c r="LD254" s="7"/>
      <c r="LE254" s="7"/>
      <c r="LF254" s="7"/>
      <c r="LG254" s="7"/>
      <c r="LH254" s="7"/>
      <c r="LI254" s="7"/>
      <c r="LJ254" s="7"/>
      <c r="LK254" s="7"/>
      <c r="LL254" s="7"/>
      <c r="LM254" s="7"/>
      <c r="LN254" s="7"/>
      <c r="LO254" s="7"/>
      <c r="LP254" s="7"/>
      <c r="LQ254" s="7"/>
      <c r="LR254" s="7"/>
      <c r="LS254" s="7"/>
      <c r="LT254" s="7"/>
      <c r="LU254" s="7"/>
      <c r="LV254" s="7"/>
      <c r="LW254" s="7"/>
      <c r="LX254" s="7"/>
      <c r="LY254" s="7"/>
      <c r="LZ254" s="7"/>
      <c r="MA254" s="7"/>
      <c r="MB254" s="7"/>
      <c r="MC254" s="7"/>
      <c r="MD254" s="7"/>
      <c r="ME254" s="7"/>
      <c r="MF254" s="7"/>
      <c r="MG254" s="7"/>
      <c r="MH254" s="7"/>
      <c r="MI254" s="7"/>
      <c r="MJ254" s="7"/>
      <c r="MK254" s="7"/>
      <c r="ML254" s="7"/>
      <c r="MM254" s="7"/>
      <c r="MN254" s="7"/>
      <c r="MO254" s="7"/>
      <c r="MP254" s="7"/>
      <c r="MQ254" s="7"/>
      <c r="MR254" s="7"/>
      <c r="MS254" s="7"/>
      <c r="MT254" s="7"/>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5"/>
      <c r="PC254" s="5"/>
      <c r="PD254" s="5"/>
      <c r="PE254" s="5"/>
      <c r="PF254" s="5"/>
      <c r="PG254" s="5"/>
      <c r="PH254" s="5"/>
      <c r="PI254" s="5"/>
      <c r="PJ254" s="5"/>
      <c r="PK254" s="5"/>
      <c r="PL254" s="5"/>
      <c r="PM254" s="5"/>
      <c r="PN254" s="5"/>
      <c r="PO254" s="5"/>
      <c r="PP254" s="5"/>
      <c r="PQ254" s="5"/>
      <c r="PR254" s="5"/>
      <c r="PS254" s="5"/>
      <c r="PT254" s="5"/>
      <c r="PU254" s="5"/>
      <c r="PV254" s="5"/>
      <c r="PW254" s="5"/>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row>
    <row r="255" spans="1:743" x14ac:dyDescent="0.25">
      <c r="A255" s="93"/>
      <c r="B255" s="8"/>
      <c r="C255" s="8"/>
      <c r="D255" s="8"/>
      <c r="E255" s="8"/>
      <c r="F255" s="8"/>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c r="JV255" s="7"/>
      <c r="JW255" s="7"/>
      <c r="JX255" s="7"/>
      <c r="JY255" s="7"/>
      <c r="JZ255" s="7"/>
      <c r="KA255" s="7"/>
      <c r="KB255" s="7"/>
      <c r="KC255" s="7"/>
      <c r="KD255" s="7"/>
      <c r="KE255" s="7"/>
      <c r="KF255" s="7"/>
      <c r="KG255" s="7"/>
      <c r="KH255" s="7"/>
      <c r="KI255" s="7"/>
      <c r="KJ255" s="7"/>
      <c r="KK255" s="7"/>
      <c r="KL255" s="7"/>
      <c r="KM255" s="7"/>
      <c r="KN255" s="7"/>
      <c r="KO255" s="7"/>
      <c r="KP255" s="7"/>
      <c r="KQ255" s="7"/>
      <c r="KR255" s="7"/>
      <c r="KS255" s="7"/>
      <c r="KT255" s="7"/>
      <c r="KU255" s="7"/>
      <c r="KV255" s="7"/>
      <c r="KW255" s="103"/>
      <c r="KX255" s="103"/>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c r="ML255" s="7"/>
      <c r="MM255" s="7"/>
      <c r="MN255" s="7"/>
      <c r="MO255" s="7"/>
      <c r="MP255" s="7"/>
      <c r="MQ255" s="7"/>
      <c r="MR255" s="7"/>
      <c r="MS255" s="7"/>
      <c r="MT255" s="7"/>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5"/>
      <c r="PC255" s="5"/>
      <c r="PD255" s="5"/>
      <c r="PE255" s="5"/>
      <c r="PF255" s="5"/>
      <c r="PG255" s="5"/>
      <c r="PH255" s="5"/>
      <c r="PI255" s="5"/>
      <c r="PJ255" s="5"/>
      <c r="PK255" s="5"/>
      <c r="PL255" s="5"/>
      <c r="PM255" s="5"/>
      <c r="PN255" s="5"/>
      <c r="PO255" s="5"/>
      <c r="PP255" s="5"/>
      <c r="PQ255" s="5"/>
      <c r="PR255" s="5"/>
      <c r="PS255" s="5"/>
      <c r="PT255" s="5"/>
      <c r="PU255" s="5"/>
      <c r="PV255" s="5"/>
      <c r="PW255" s="5"/>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row>
    <row r="256" spans="1:743" x14ac:dyDescent="0.25">
      <c r="A256" s="93"/>
      <c r="B256" s="8"/>
      <c r="C256" s="8"/>
      <c r="D256" s="8"/>
      <c r="E256" s="8"/>
      <c r="F256" s="8"/>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c r="JX256" s="7"/>
      <c r="JY256" s="7"/>
      <c r="JZ256" s="7"/>
      <c r="KA256" s="7"/>
      <c r="KB256" s="7"/>
      <c r="KC256" s="7"/>
      <c r="KD256" s="7"/>
      <c r="KE256" s="7"/>
      <c r="KF256" s="7"/>
      <c r="KG256" s="7"/>
      <c r="KH256" s="7"/>
      <c r="KI256" s="7"/>
      <c r="KJ256" s="7"/>
      <c r="KK256" s="7"/>
      <c r="KL256" s="7"/>
      <c r="KM256" s="7"/>
      <c r="KN256" s="7"/>
      <c r="KO256" s="7"/>
      <c r="KP256" s="7"/>
      <c r="KQ256" s="7"/>
      <c r="KR256" s="7"/>
      <c r="KS256" s="7"/>
      <c r="KT256" s="7"/>
      <c r="KU256" s="7"/>
      <c r="KV256" s="7"/>
      <c r="KW256" s="103"/>
      <c r="KX256" s="103"/>
      <c r="KY256" s="7"/>
      <c r="KZ256" s="7"/>
      <c r="LA256" s="7"/>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5"/>
      <c r="PC256" s="5"/>
      <c r="PD256" s="5"/>
      <c r="PE256" s="5"/>
      <c r="PF256" s="5"/>
      <c r="PG256" s="5"/>
      <c r="PH256" s="5"/>
      <c r="PI256" s="5"/>
      <c r="PJ256" s="5"/>
      <c r="PK256" s="5"/>
      <c r="PL256" s="5"/>
      <c r="PM256" s="5"/>
      <c r="PN256" s="5"/>
      <c r="PO256" s="5"/>
      <c r="PP256" s="5"/>
      <c r="PQ256" s="5"/>
      <c r="PR256" s="5"/>
      <c r="PS256" s="5"/>
      <c r="PT256" s="5"/>
      <c r="PU256" s="5"/>
      <c r="PV256" s="5"/>
      <c r="PW256" s="5"/>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row>
    <row r="257" spans="1:743" x14ac:dyDescent="0.25">
      <c r="A257" s="93"/>
      <c r="B257" s="8"/>
      <c r="C257" s="8"/>
      <c r="D257" s="8"/>
      <c r="E257" s="8"/>
      <c r="F257" s="8"/>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c r="JC257" s="7"/>
      <c r="JD257" s="7"/>
      <c r="JE257" s="7"/>
      <c r="JF257" s="7"/>
      <c r="JG257" s="7"/>
      <c r="JH257" s="7"/>
      <c r="JI257" s="7"/>
      <c r="JJ257" s="7"/>
      <c r="JK257" s="7"/>
      <c r="JL257" s="7"/>
      <c r="JM257" s="7"/>
      <c r="JN257" s="7"/>
      <c r="JO257" s="7"/>
      <c r="JP257" s="7"/>
      <c r="JQ257" s="7"/>
      <c r="JR257" s="7"/>
      <c r="JS257" s="7"/>
      <c r="JT257" s="7"/>
      <c r="JU257" s="7"/>
      <c r="JV257" s="7"/>
      <c r="JW257" s="7"/>
      <c r="JX257" s="7"/>
      <c r="JY257" s="7"/>
      <c r="JZ257" s="7"/>
      <c r="KA257" s="7"/>
      <c r="KB257" s="7"/>
      <c r="KC257" s="7"/>
      <c r="KD257" s="7"/>
      <c r="KE257" s="7"/>
      <c r="KF257" s="7"/>
      <c r="KG257" s="7"/>
      <c r="KH257" s="7"/>
      <c r="KI257" s="7"/>
      <c r="KJ257" s="7"/>
      <c r="KK257" s="7"/>
      <c r="KL257" s="7"/>
      <c r="KM257" s="7"/>
      <c r="KN257" s="7"/>
      <c r="KO257" s="7"/>
      <c r="KP257" s="7"/>
      <c r="KQ257" s="7"/>
      <c r="KR257" s="7"/>
      <c r="KS257" s="7"/>
      <c r="KT257" s="7"/>
      <c r="KU257" s="7"/>
      <c r="KV257" s="7"/>
      <c r="KW257" s="103"/>
      <c r="KX257" s="103"/>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c r="ML257" s="7"/>
      <c r="MM257" s="7"/>
      <c r="MN257" s="7"/>
      <c r="MO257" s="7"/>
      <c r="MP257" s="7"/>
      <c r="MQ257" s="7"/>
      <c r="MR257" s="7"/>
      <c r="MS257" s="7"/>
      <c r="MT257" s="7"/>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5"/>
      <c r="PC257" s="5"/>
      <c r="PD257" s="5"/>
      <c r="PE257" s="5"/>
      <c r="PF257" s="5"/>
      <c r="PG257" s="5"/>
      <c r="PH257" s="5"/>
      <c r="PI257" s="5"/>
      <c r="PJ257" s="5"/>
      <c r="PK257" s="5"/>
      <c r="PL257" s="5"/>
      <c r="PM257" s="5"/>
      <c r="PN257" s="5"/>
      <c r="PO257" s="5"/>
      <c r="PP257" s="5"/>
      <c r="PQ257" s="5"/>
      <c r="PR257" s="5"/>
      <c r="PS257" s="5"/>
      <c r="PT257" s="5"/>
      <c r="PU257" s="5"/>
      <c r="PV257" s="5"/>
      <c r="PW257" s="5"/>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row>
    <row r="258" spans="1:743" x14ac:dyDescent="0.25">
      <c r="A258" s="93"/>
      <c r="B258" s="8"/>
      <c r="C258" s="8"/>
      <c r="D258" s="8"/>
      <c r="E258" s="8"/>
      <c r="F258" s="8"/>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c r="JC258" s="7"/>
      <c r="JD258" s="7"/>
      <c r="JE258" s="7"/>
      <c r="JF258" s="7"/>
      <c r="JG258" s="7"/>
      <c r="JH258" s="7"/>
      <c r="JI258" s="7"/>
      <c r="JJ258" s="7"/>
      <c r="JK258" s="7"/>
      <c r="JL258" s="7"/>
      <c r="JM258" s="7"/>
      <c r="JN258" s="7"/>
      <c r="JO258" s="7"/>
      <c r="JP258" s="7"/>
      <c r="JQ258" s="7"/>
      <c r="JR258" s="7"/>
      <c r="JS258" s="7"/>
      <c r="JT258" s="7"/>
      <c r="JU258" s="7"/>
      <c r="JV258" s="7"/>
      <c r="JW258" s="7"/>
      <c r="JX258" s="7"/>
      <c r="JY258" s="7"/>
      <c r="JZ258" s="7"/>
      <c r="KA258" s="7"/>
      <c r="KB258" s="7"/>
      <c r="KC258" s="7"/>
      <c r="KD258" s="7"/>
      <c r="KE258" s="7"/>
      <c r="KF258" s="7"/>
      <c r="KG258" s="7"/>
      <c r="KH258" s="7"/>
      <c r="KI258" s="7"/>
      <c r="KJ258" s="7"/>
      <c r="KK258" s="7"/>
      <c r="KL258" s="7"/>
      <c r="KM258" s="7"/>
      <c r="KN258" s="7"/>
      <c r="KO258" s="7"/>
      <c r="KP258" s="7"/>
      <c r="KQ258" s="7"/>
      <c r="KR258" s="7"/>
      <c r="KS258" s="7"/>
      <c r="KT258" s="7"/>
      <c r="KU258" s="7"/>
      <c r="KV258" s="7"/>
      <c r="KW258" s="103"/>
      <c r="KX258" s="103"/>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c r="ML258" s="7"/>
      <c r="MM258" s="7"/>
      <c r="MN258" s="7"/>
      <c r="MO258" s="7"/>
      <c r="MP258" s="7"/>
      <c r="MQ258" s="7"/>
      <c r="MR258" s="7"/>
      <c r="MS258" s="7"/>
      <c r="MT258" s="7"/>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5"/>
      <c r="PC258" s="5"/>
      <c r="PD258" s="5"/>
      <c r="PE258" s="5"/>
      <c r="PF258" s="5"/>
      <c r="PG258" s="5"/>
      <c r="PH258" s="5"/>
      <c r="PI258" s="5"/>
      <c r="PJ258" s="5"/>
      <c r="PK258" s="5"/>
      <c r="PL258" s="5"/>
      <c r="PM258" s="5"/>
      <c r="PN258" s="5"/>
      <c r="PO258" s="5"/>
      <c r="PP258" s="5"/>
      <c r="PQ258" s="5"/>
      <c r="PR258" s="5"/>
      <c r="PS258" s="5"/>
      <c r="PT258" s="5"/>
      <c r="PU258" s="5"/>
      <c r="PV258" s="5"/>
      <c r="PW258" s="5"/>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row>
    <row r="259" spans="1:743" x14ac:dyDescent="0.25">
      <c r="A259" s="93"/>
      <c r="B259" s="8"/>
      <c r="C259" s="8"/>
      <c r="D259" s="8"/>
      <c r="E259" s="8"/>
      <c r="F259" s="8"/>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c r="JC259" s="7"/>
      <c r="JD259" s="7"/>
      <c r="JE259" s="7"/>
      <c r="JF259" s="7"/>
      <c r="JG259" s="7"/>
      <c r="JH259" s="7"/>
      <c r="JI259" s="7"/>
      <c r="JJ259" s="7"/>
      <c r="JK259" s="7"/>
      <c r="JL259" s="7"/>
      <c r="JM259" s="7"/>
      <c r="JN259" s="7"/>
      <c r="JO259" s="7"/>
      <c r="JP259" s="7"/>
      <c r="JQ259" s="7"/>
      <c r="JR259" s="7"/>
      <c r="JS259" s="7"/>
      <c r="JT259" s="7"/>
      <c r="JU259" s="7"/>
      <c r="JV259" s="7"/>
      <c r="JW259" s="7"/>
      <c r="JX259" s="7"/>
      <c r="JY259" s="7"/>
      <c r="JZ259" s="7"/>
      <c r="KA259" s="7"/>
      <c r="KB259" s="7"/>
      <c r="KC259" s="7"/>
      <c r="KD259" s="7"/>
      <c r="KE259" s="7"/>
      <c r="KF259" s="7"/>
      <c r="KG259" s="7"/>
      <c r="KH259" s="7"/>
      <c r="KI259" s="7"/>
      <c r="KJ259" s="7"/>
      <c r="KK259" s="7"/>
      <c r="KL259" s="7"/>
      <c r="KM259" s="7"/>
      <c r="KN259" s="7"/>
      <c r="KO259" s="7"/>
      <c r="KP259" s="7"/>
      <c r="KQ259" s="7"/>
      <c r="KR259" s="7"/>
      <c r="KS259" s="7"/>
      <c r="KT259" s="7"/>
      <c r="KU259" s="7"/>
      <c r="KV259" s="7"/>
      <c r="KW259" s="103"/>
      <c r="KX259" s="103"/>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c r="ML259" s="7"/>
      <c r="MM259" s="7"/>
      <c r="MN259" s="7"/>
      <c r="MO259" s="7"/>
      <c r="MP259" s="7"/>
      <c r="MQ259" s="7"/>
      <c r="MR259" s="7"/>
      <c r="MS259" s="7"/>
      <c r="MT259" s="7"/>
      <c r="MU259" s="6"/>
      <c r="MV259" s="6"/>
      <c r="MW259" s="6"/>
      <c r="MX259" s="6"/>
      <c r="MY259" s="6"/>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5"/>
      <c r="PC259" s="5"/>
      <c r="PD259" s="5"/>
      <c r="PE259" s="5"/>
      <c r="PF259" s="5"/>
      <c r="PG259" s="5"/>
      <c r="PH259" s="5"/>
      <c r="PI259" s="5"/>
      <c r="PJ259" s="5"/>
      <c r="PK259" s="5"/>
      <c r="PL259" s="5"/>
      <c r="PM259" s="5"/>
      <c r="PN259" s="5"/>
      <c r="PO259" s="5"/>
      <c r="PP259" s="5"/>
      <c r="PQ259" s="5"/>
      <c r="PR259" s="5"/>
      <c r="PS259" s="5"/>
      <c r="PT259" s="5"/>
      <c r="PU259" s="5"/>
      <c r="PV259" s="5"/>
      <c r="PW259" s="5"/>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row>
    <row r="260" spans="1:743" x14ac:dyDescent="0.25">
      <c r="A260" s="93"/>
      <c r="B260" s="8"/>
      <c r="C260" s="8"/>
      <c r="D260" s="8"/>
      <c r="E260" s="8"/>
      <c r="F260" s="8"/>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c r="JC260" s="7"/>
      <c r="JD260" s="7"/>
      <c r="JE260" s="7"/>
      <c r="JF260" s="7"/>
      <c r="JG260" s="7"/>
      <c r="JH260" s="7"/>
      <c r="JI260" s="7"/>
      <c r="JJ260" s="7"/>
      <c r="JK260" s="7"/>
      <c r="JL260" s="7"/>
      <c r="JM260" s="7"/>
      <c r="JN260" s="7"/>
      <c r="JO260" s="7"/>
      <c r="JP260" s="7"/>
      <c r="JQ260" s="7"/>
      <c r="JR260" s="7"/>
      <c r="JS260" s="7"/>
      <c r="JT260" s="7"/>
      <c r="JU260" s="7"/>
      <c r="JV260" s="7"/>
      <c r="JW260" s="7"/>
      <c r="JX260" s="7"/>
      <c r="JY260" s="7"/>
      <c r="JZ260" s="7"/>
      <c r="KA260" s="7"/>
      <c r="KB260" s="7"/>
      <c r="KC260" s="7"/>
      <c r="KD260" s="7"/>
      <c r="KE260" s="7"/>
      <c r="KF260" s="7"/>
      <c r="KG260" s="7"/>
      <c r="KH260" s="7"/>
      <c r="KI260" s="7"/>
      <c r="KJ260" s="7"/>
      <c r="KK260" s="7"/>
      <c r="KL260" s="7"/>
      <c r="KM260" s="7"/>
      <c r="KN260" s="7"/>
      <c r="KO260" s="7"/>
      <c r="KP260" s="7"/>
      <c r="KQ260" s="7"/>
      <c r="KR260" s="7"/>
      <c r="KS260" s="7"/>
      <c r="KT260" s="7"/>
      <c r="KU260" s="7"/>
      <c r="KV260" s="7"/>
      <c r="KW260" s="103"/>
      <c r="KX260" s="103"/>
      <c r="KY260" s="7"/>
      <c r="KZ260" s="7"/>
      <c r="LA260" s="7"/>
      <c r="LB260" s="7"/>
      <c r="LC260" s="7"/>
      <c r="LD260" s="7"/>
      <c r="LE260" s="7"/>
      <c r="LF260" s="7"/>
      <c r="LG260" s="7"/>
      <c r="LH260" s="7"/>
      <c r="LI260" s="7"/>
      <c r="LJ260" s="7"/>
      <c r="LK260" s="7"/>
      <c r="LL260" s="7"/>
      <c r="LM260" s="7"/>
      <c r="LN260" s="7"/>
      <c r="LO260" s="7"/>
      <c r="LP260" s="7"/>
      <c r="LQ260" s="7"/>
      <c r="LR260" s="7"/>
      <c r="LS260" s="7"/>
      <c r="LT260" s="7"/>
      <c r="LU260" s="7"/>
      <c r="LV260" s="7"/>
      <c r="LW260" s="7"/>
      <c r="LX260" s="7"/>
      <c r="LY260" s="7"/>
      <c r="LZ260" s="7"/>
      <c r="MA260" s="7"/>
      <c r="MB260" s="7"/>
      <c r="MC260" s="7"/>
      <c r="MD260" s="7"/>
      <c r="ME260" s="7"/>
      <c r="MF260" s="7"/>
      <c r="MG260" s="7"/>
      <c r="MH260" s="7"/>
      <c r="MI260" s="7"/>
      <c r="MJ260" s="7"/>
      <c r="MK260" s="7"/>
      <c r="ML260" s="7"/>
      <c r="MM260" s="7"/>
      <c r="MN260" s="7"/>
      <c r="MO260" s="7"/>
      <c r="MP260" s="7"/>
      <c r="MQ260" s="7"/>
      <c r="MR260" s="7"/>
      <c r="MS260" s="7"/>
      <c r="MT260" s="7"/>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5"/>
      <c r="PC260" s="5"/>
      <c r="PD260" s="5"/>
      <c r="PE260" s="5"/>
      <c r="PF260" s="5"/>
      <c r="PG260" s="5"/>
      <c r="PH260" s="5"/>
      <c r="PI260" s="5"/>
      <c r="PJ260" s="5"/>
      <c r="PK260" s="5"/>
      <c r="PL260" s="5"/>
      <c r="PM260" s="5"/>
      <c r="PN260" s="5"/>
      <c r="PO260" s="5"/>
      <c r="PP260" s="5"/>
      <c r="PQ260" s="5"/>
      <c r="PR260" s="5"/>
      <c r="PS260" s="5"/>
      <c r="PT260" s="5"/>
      <c r="PU260" s="5"/>
      <c r="PV260" s="5"/>
      <c r="PW260" s="5"/>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row>
    <row r="261" spans="1:743" x14ac:dyDescent="0.25">
      <c r="A261" s="93"/>
      <c r="B261" s="8"/>
      <c r="C261" s="8"/>
      <c r="D261" s="8"/>
      <c r="E261" s="8"/>
      <c r="F261" s="8"/>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103"/>
      <c r="KX261" s="103"/>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c r="MK261" s="7"/>
      <c r="ML261" s="7"/>
      <c r="MM261" s="7"/>
      <c r="MN261" s="7"/>
      <c r="MO261" s="7"/>
      <c r="MP261" s="7"/>
      <c r="MQ261" s="7"/>
      <c r="MR261" s="7"/>
      <c r="MS261" s="7"/>
      <c r="MT261" s="7"/>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5"/>
      <c r="PC261" s="5"/>
      <c r="PD261" s="5"/>
      <c r="PE261" s="5"/>
      <c r="PF261" s="5"/>
      <c r="PG261" s="5"/>
      <c r="PH261" s="5"/>
      <c r="PI261" s="5"/>
      <c r="PJ261" s="5"/>
      <c r="PK261" s="5"/>
      <c r="PL261" s="5"/>
      <c r="PM261" s="5"/>
      <c r="PN261" s="5"/>
      <c r="PO261" s="5"/>
      <c r="PP261" s="5"/>
      <c r="PQ261" s="5"/>
      <c r="PR261" s="5"/>
      <c r="PS261" s="5"/>
      <c r="PT261" s="5"/>
      <c r="PU261" s="5"/>
      <c r="PV261" s="5"/>
      <c r="PW261" s="5"/>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row>
    <row r="262" spans="1:743" x14ac:dyDescent="0.25">
      <c r="A262" s="93"/>
      <c r="B262" s="8"/>
      <c r="C262" s="8"/>
      <c r="D262" s="8"/>
      <c r="E262" s="8"/>
      <c r="F262" s="8"/>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103"/>
      <c r="KX262" s="103"/>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5"/>
      <c r="PC262" s="5"/>
      <c r="PD262" s="5"/>
      <c r="PE262" s="5"/>
      <c r="PF262" s="5"/>
      <c r="PG262" s="5"/>
      <c r="PH262" s="5"/>
      <c r="PI262" s="5"/>
      <c r="PJ262" s="5"/>
      <c r="PK262" s="5"/>
      <c r="PL262" s="5"/>
      <c r="PM262" s="5"/>
      <c r="PN262" s="5"/>
      <c r="PO262" s="5"/>
      <c r="PP262" s="5"/>
      <c r="PQ262" s="5"/>
      <c r="PR262" s="5"/>
      <c r="PS262" s="5"/>
      <c r="PT262" s="5"/>
      <c r="PU262" s="5"/>
      <c r="PV262" s="5"/>
      <c r="PW262" s="5"/>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row>
    <row r="263" spans="1:743" x14ac:dyDescent="0.25">
      <c r="A263" s="93"/>
      <c r="B263" s="8"/>
      <c r="C263" s="8"/>
      <c r="D263" s="8"/>
      <c r="E263" s="8"/>
      <c r="F263" s="8"/>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103"/>
      <c r="KX263" s="103"/>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c r="MK263" s="7"/>
      <c r="ML263" s="7"/>
      <c r="MM263" s="7"/>
      <c r="MN263" s="7"/>
      <c r="MO263" s="7"/>
      <c r="MP263" s="7"/>
      <c r="MQ263" s="7"/>
      <c r="MR263" s="7"/>
      <c r="MS263" s="7"/>
      <c r="MT263" s="7"/>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5"/>
      <c r="PC263" s="5"/>
      <c r="PD263" s="5"/>
      <c r="PE263" s="5"/>
      <c r="PF263" s="5"/>
      <c r="PG263" s="5"/>
      <c r="PH263" s="5"/>
      <c r="PI263" s="5"/>
      <c r="PJ263" s="5"/>
      <c r="PK263" s="5"/>
      <c r="PL263" s="5"/>
      <c r="PM263" s="5"/>
      <c r="PN263" s="5"/>
      <c r="PO263" s="5"/>
      <c r="PP263" s="5"/>
      <c r="PQ263" s="5"/>
      <c r="PR263" s="5"/>
      <c r="PS263" s="5"/>
      <c r="PT263" s="5"/>
      <c r="PU263" s="5"/>
      <c r="PV263" s="5"/>
      <c r="PW263" s="5"/>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row>
    <row r="264" spans="1:743" x14ac:dyDescent="0.25">
      <c r="A264" s="93"/>
      <c r="B264" s="8"/>
      <c r="C264" s="8"/>
      <c r="D264" s="8"/>
      <c r="E264" s="8"/>
      <c r="F264" s="8"/>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103"/>
      <c r="KX264" s="103"/>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c r="MK264" s="7"/>
      <c r="ML264" s="7"/>
      <c r="MM264" s="7"/>
      <c r="MN264" s="7"/>
      <c r="MO264" s="7"/>
      <c r="MP264" s="7"/>
      <c r="MQ264" s="7"/>
      <c r="MR264" s="7"/>
      <c r="MS264" s="7"/>
      <c r="MT264" s="7"/>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c r="OU264" s="6"/>
      <c r="OV264" s="6"/>
      <c r="OW264" s="6"/>
      <c r="OX264" s="6"/>
      <c r="OY264" s="6"/>
      <c r="OZ264" s="6"/>
      <c r="PA264" s="6"/>
      <c r="PB264" s="5"/>
      <c r="PC264" s="5"/>
      <c r="PD264" s="5"/>
      <c r="PE264" s="5"/>
      <c r="PF264" s="5"/>
      <c r="PG264" s="5"/>
      <c r="PH264" s="5"/>
      <c r="PI264" s="5"/>
      <c r="PJ264" s="5"/>
      <c r="PK264" s="5"/>
      <c r="PL264" s="5"/>
      <c r="PM264" s="5"/>
      <c r="PN264" s="5"/>
      <c r="PO264" s="5"/>
      <c r="PP264" s="5"/>
      <c r="PQ264" s="5"/>
      <c r="PR264" s="5"/>
      <c r="PS264" s="5"/>
      <c r="PT264" s="5"/>
      <c r="PU264" s="5"/>
      <c r="PV264" s="5"/>
      <c r="PW264" s="5"/>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row>
    <row r="265" spans="1:743" x14ac:dyDescent="0.25">
      <c r="A265" s="93"/>
      <c r="B265" s="8"/>
      <c r="C265" s="8"/>
      <c r="D265" s="8"/>
      <c r="E265" s="8"/>
      <c r="F265" s="8"/>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c r="JC265" s="7"/>
      <c r="JD265" s="7"/>
      <c r="JE265" s="7"/>
      <c r="JF265" s="7"/>
      <c r="JG265" s="7"/>
      <c r="JH265" s="7"/>
      <c r="JI265" s="7"/>
      <c r="JJ265" s="7"/>
      <c r="JK265" s="7"/>
      <c r="JL265" s="7"/>
      <c r="JM265" s="7"/>
      <c r="JN265" s="7"/>
      <c r="JO265" s="7"/>
      <c r="JP265" s="7"/>
      <c r="JQ265" s="7"/>
      <c r="JR265" s="7"/>
      <c r="JS265" s="7"/>
      <c r="JT265" s="7"/>
      <c r="JU265" s="7"/>
      <c r="JV265" s="7"/>
      <c r="JW265" s="7"/>
      <c r="JX265" s="7"/>
      <c r="JY265" s="7"/>
      <c r="JZ265" s="7"/>
      <c r="KA265" s="7"/>
      <c r="KB265" s="7"/>
      <c r="KC265" s="7"/>
      <c r="KD265" s="7"/>
      <c r="KE265" s="7"/>
      <c r="KF265" s="7"/>
      <c r="KG265" s="7"/>
      <c r="KH265" s="7"/>
      <c r="KI265" s="7"/>
      <c r="KJ265" s="7"/>
      <c r="KK265" s="7"/>
      <c r="KL265" s="7"/>
      <c r="KM265" s="7"/>
      <c r="KN265" s="7"/>
      <c r="KO265" s="7"/>
      <c r="KP265" s="7"/>
      <c r="KQ265" s="7"/>
      <c r="KR265" s="7"/>
      <c r="KS265" s="7"/>
      <c r="KT265" s="7"/>
      <c r="KU265" s="7"/>
      <c r="KV265" s="7"/>
      <c r="KW265" s="103"/>
      <c r="KX265" s="103"/>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c r="MK265" s="7"/>
      <c r="ML265" s="7"/>
      <c r="MM265" s="7"/>
      <c r="MN265" s="7"/>
      <c r="MO265" s="7"/>
      <c r="MP265" s="7"/>
      <c r="MQ265" s="7"/>
      <c r="MR265" s="7"/>
      <c r="MS265" s="7"/>
      <c r="MT265" s="7"/>
      <c r="MU265" s="6"/>
      <c r="MV265" s="6"/>
      <c r="MW265" s="6"/>
      <c r="MX265" s="6"/>
      <c r="MY265" s="6"/>
      <c r="MZ265" s="6"/>
      <c r="NA265" s="6"/>
      <c r="NB265" s="6"/>
      <c r="NC265" s="6"/>
      <c r="ND265" s="6"/>
      <c r="NE265" s="6"/>
      <c r="NF265" s="6"/>
      <c r="NG265" s="6"/>
      <c r="NH265" s="6"/>
      <c r="NI265" s="6"/>
      <c r="NJ265" s="6"/>
      <c r="NK265" s="6"/>
      <c r="NL265" s="6"/>
      <c r="NM265" s="6"/>
      <c r="NN265" s="6"/>
      <c r="NO265" s="6"/>
      <c r="NP265" s="6"/>
      <c r="NQ265" s="6"/>
      <c r="NR265" s="6"/>
      <c r="NS265" s="6"/>
      <c r="NT265" s="6"/>
      <c r="NU265" s="6"/>
      <c r="NV265" s="6"/>
      <c r="NW265" s="6"/>
      <c r="NX265" s="6"/>
      <c r="NY265" s="6"/>
      <c r="NZ265" s="6"/>
      <c r="OA265" s="6"/>
      <c r="OB265" s="6"/>
      <c r="OC265" s="6"/>
      <c r="OD265" s="6"/>
      <c r="OE265" s="6"/>
      <c r="OF265" s="6"/>
      <c r="OG265" s="6"/>
      <c r="OH265" s="6"/>
      <c r="OI265" s="6"/>
      <c r="OJ265" s="6"/>
      <c r="OK265" s="6"/>
      <c r="OL265" s="6"/>
      <c r="OM265" s="6"/>
      <c r="ON265" s="6"/>
      <c r="OO265" s="6"/>
      <c r="OP265" s="6"/>
      <c r="OQ265" s="6"/>
      <c r="OR265" s="6"/>
      <c r="OS265" s="6"/>
      <c r="OT265" s="6"/>
      <c r="OU265" s="6"/>
      <c r="OV265" s="6"/>
      <c r="OW265" s="6"/>
      <c r="OX265" s="6"/>
      <c r="OY265" s="6"/>
      <c r="OZ265" s="6"/>
      <c r="PA265" s="6"/>
      <c r="PB265" s="5"/>
      <c r="PC265" s="5"/>
      <c r="PD265" s="5"/>
      <c r="PE265" s="5"/>
      <c r="PF265" s="5"/>
      <c r="PG265" s="5"/>
      <c r="PH265" s="5"/>
      <c r="PI265" s="5"/>
      <c r="PJ265" s="5"/>
      <c r="PK265" s="5"/>
      <c r="PL265" s="5"/>
      <c r="PM265" s="5"/>
      <c r="PN265" s="5"/>
      <c r="PO265" s="5"/>
      <c r="PP265" s="5"/>
      <c r="PQ265" s="5"/>
      <c r="PR265" s="5"/>
      <c r="PS265" s="5"/>
      <c r="PT265" s="5"/>
      <c r="PU265" s="5"/>
      <c r="PV265" s="5"/>
      <c r="PW265" s="5"/>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row>
    <row r="266" spans="1:743" x14ac:dyDescent="0.25">
      <c r="A266" s="93"/>
      <c r="B266" s="8"/>
      <c r="C266" s="8"/>
      <c r="D266" s="8"/>
      <c r="E266" s="8"/>
      <c r="F266" s="8"/>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c r="JC266" s="7"/>
      <c r="JD266" s="7"/>
      <c r="JE266" s="7"/>
      <c r="JF266" s="7"/>
      <c r="JG266" s="7"/>
      <c r="JH266" s="7"/>
      <c r="JI266" s="7"/>
      <c r="JJ266" s="7"/>
      <c r="JK266" s="7"/>
      <c r="JL266" s="7"/>
      <c r="JM266" s="7"/>
      <c r="JN266" s="7"/>
      <c r="JO266" s="7"/>
      <c r="JP266" s="7"/>
      <c r="JQ266" s="7"/>
      <c r="JR266" s="7"/>
      <c r="JS266" s="7"/>
      <c r="JT266" s="7"/>
      <c r="JU266" s="7"/>
      <c r="JV266" s="7"/>
      <c r="JW266" s="7"/>
      <c r="JX266" s="7"/>
      <c r="JY266" s="7"/>
      <c r="JZ266" s="7"/>
      <c r="KA266" s="7"/>
      <c r="KB266" s="7"/>
      <c r="KC266" s="7"/>
      <c r="KD266" s="7"/>
      <c r="KE266" s="7"/>
      <c r="KF266" s="7"/>
      <c r="KG266" s="7"/>
      <c r="KH266" s="7"/>
      <c r="KI266" s="7"/>
      <c r="KJ266" s="7"/>
      <c r="KK266" s="7"/>
      <c r="KL266" s="7"/>
      <c r="KM266" s="7"/>
      <c r="KN266" s="7"/>
      <c r="KO266" s="7"/>
      <c r="KP266" s="7"/>
      <c r="KQ266" s="7"/>
      <c r="KR266" s="7"/>
      <c r="KS266" s="7"/>
      <c r="KT266" s="7"/>
      <c r="KU266" s="7"/>
      <c r="KV266" s="7"/>
      <c r="KW266" s="103"/>
      <c r="KX266" s="103"/>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c r="MK266" s="7"/>
      <c r="ML266" s="7"/>
      <c r="MM266" s="7"/>
      <c r="MN266" s="7"/>
      <c r="MO266" s="7"/>
      <c r="MP266" s="7"/>
      <c r="MQ266" s="7"/>
      <c r="MR266" s="7"/>
      <c r="MS266" s="7"/>
      <c r="MT266" s="7"/>
      <c r="MU266" s="6"/>
      <c r="MV266" s="6"/>
      <c r="MW266" s="6"/>
      <c r="MX266" s="6"/>
      <c r="MY266" s="6"/>
      <c r="MZ266" s="6"/>
      <c r="NA266" s="6"/>
      <c r="NB266" s="6"/>
      <c r="NC266" s="6"/>
      <c r="ND266" s="6"/>
      <c r="NE266" s="6"/>
      <c r="NF266" s="6"/>
      <c r="NG266" s="6"/>
      <c r="NH266" s="6"/>
      <c r="NI266" s="6"/>
      <c r="NJ266" s="6"/>
      <c r="NK266" s="6"/>
      <c r="NL266" s="6"/>
      <c r="NM266" s="6"/>
      <c r="NN266" s="6"/>
      <c r="NO266" s="6"/>
      <c r="NP266" s="6"/>
      <c r="NQ266" s="6"/>
      <c r="NR266" s="6"/>
      <c r="NS266" s="6"/>
      <c r="NT266" s="6"/>
      <c r="NU266" s="6"/>
      <c r="NV266" s="6"/>
      <c r="NW266" s="6"/>
      <c r="NX266" s="6"/>
      <c r="NY266" s="6"/>
      <c r="NZ266" s="6"/>
      <c r="OA266" s="6"/>
      <c r="OB266" s="6"/>
      <c r="OC266" s="6"/>
      <c r="OD266" s="6"/>
      <c r="OE266" s="6"/>
      <c r="OF266" s="6"/>
      <c r="OG266" s="6"/>
      <c r="OH266" s="6"/>
      <c r="OI266" s="6"/>
      <c r="OJ266" s="6"/>
      <c r="OK266" s="6"/>
      <c r="OL266" s="6"/>
      <c r="OM266" s="6"/>
      <c r="ON266" s="6"/>
      <c r="OO266" s="6"/>
      <c r="OP266" s="6"/>
      <c r="OQ266" s="6"/>
      <c r="OR266" s="6"/>
      <c r="OS266" s="6"/>
      <c r="OT266" s="6"/>
      <c r="OU266" s="6"/>
      <c r="OV266" s="6"/>
      <c r="OW266" s="6"/>
      <c r="OX266" s="6"/>
      <c r="OY266" s="6"/>
      <c r="OZ266" s="6"/>
      <c r="PA266" s="6"/>
      <c r="PB266" s="5"/>
      <c r="PC266" s="5"/>
      <c r="PD266" s="5"/>
      <c r="PE266" s="5"/>
      <c r="PF266" s="5"/>
      <c r="PG266" s="5"/>
      <c r="PH266" s="5"/>
      <c r="PI266" s="5"/>
      <c r="PJ266" s="5"/>
      <c r="PK266" s="5"/>
      <c r="PL266" s="5"/>
      <c r="PM266" s="5"/>
      <c r="PN266" s="5"/>
      <c r="PO266" s="5"/>
      <c r="PP266" s="5"/>
      <c r="PQ266" s="5"/>
      <c r="PR266" s="5"/>
      <c r="PS266" s="5"/>
      <c r="PT266" s="5"/>
      <c r="PU266" s="5"/>
      <c r="PV266" s="5"/>
      <c r="PW266" s="5"/>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row>
    <row r="267" spans="1:743" x14ac:dyDescent="0.25">
      <c r="A267" s="93"/>
      <c r="B267" s="8"/>
      <c r="C267" s="8"/>
      <c r="D267" s="8"/>
      <c r="E267" s="8"/>
      <c r="F267" s="8"/>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c r="JC267" s="7"/>
      <c r="JD267" s="7"/>
      <c r="JE267" s="7"/>
      <c r="JF267" s="7"/>
      <c r="JG267" s="7"/>
      <c r="JH267" s="7"/>
      <c r="JI267" s="7"/>
      <c r="JJ267" s="7"/>
      <c r="JK267" s="7"/>
      <c r="JL267" s="7"/>
      <c r="JM267" s="7"/>
      <c r="JN267" s="7"/>
      <c r="JO267" s="7"/>
      <c r="JP267" s="7"/>
      <c r="JQ267" s="7"/>
      <c r="JR267" s="7"/>
      <c r="JS267" s="7"/>
      <c r="JT267" s="7"/>
      <c r="JU267" s="7"/>
      <c r="JV267" s="7"/>
      <c r="JW267" s="7"/>
      <c r="JX267" s="7"/>
      <c r="JY267" s="7"/>
      <c r="JZ267" s="7"/>
      <c r="KA267" s="7"/>
      <c r="KB267" s="7"/>
      <c r="KC267" s="7"/>
      <c r="KD267" s="7"/>
      <c r="KE267" s="7"/>
      <c r="KF267" s="7"/>
      <c r="KG267" s="7"/>
      <c r="KH267" s="7"/>
      <c r="KI267" s="7"/>
      <c r="KJ267" s="7"/>
      <c r="KK267" s="7"/>
      <c r="KL267" s="7"/>
      <c r="KM267" s="7"/>
      <c r="KN267" s="7"/>
      <c r="KO267" s="7"/>
      <c r="KP267" s="7"/>
      <c r="KQ267" s="7"/>
      <c r="KR267" s="7"/>
      <c r="KS267" s="7"/>
      <c r="KT267" s="7"/>
      <c r="KU267" s="7"/>
      <c r="KV267" s="7"/>
      <c r="KW267" s="103"/>
      <c r="KX267" s="103"/>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c r="ML267" s="7"/>
      <c r="MM267" s="7"/>
      <c r="MN267" s="7"/>
      <c r="MO267" s="7"/>
      <c r="MP267" s="7"/>
      <c r="MQ267" s="7"/>
      <c r="MR267" s="7"/>
      <c r="MS267" s="7"/>
      <c r="MT267" s="7"/>
      <c r="MU267" s="6"/>
      <c r="MV267" s="6"/>
      <c r="MW267" s="6"/>
      <c r="MX267" s="6"/>
      <c r="MY267" s="6"/>
      <c r="MZ267" s="6"/>
      <c r="NA267" s="6"/>
      <c r="NB267" s="6"/>
      <c r="NC267" s="6"/>
      <c r="ND267" s="6"/>
      <c r="NE267" s="6"/>
      <c r="NF267" s="6"/>
      <c r="NG267" s="6"/>
      <c r="NH267" s="6"/>
      <c r="NI267" s="6"/>
      <c r="NJ267" s="6"/>
      <c r="NK267" s="6"/>
      <c r="NL267" s="6"/>
      <c r="NM267" s="6"/>
      <c r="NN267" s="6"/>
      <c r="NO267" s="6"/>
      <c r="NP267" s="6"/>
      <c r="NQ267" s="6"/>
      <c r="NR267" s="6"/>
      <c r="NS267" s="6"/>
      <c r="NT267" s="6"/>
      <c r="NU267" s="6"/>
      <c r="NV267" s="6"/>
      <c r="NW267" s="6"/>
      <c r="NX267" s="6"/>
      <c r="NY267" s="6"/>
      <c r="NZ267" s="6"/>
      <c r="OA267" s="6"/>
      <c r="OB267" s="6"/>
      <c r="OC267" s="6"/>
      <c r="OD267" s="6"/>
      <c r="OE267" s="6"/>
      <c r="OF267" s="6"/>
      <c r="OG267" s="6"/>
      <c r="OH267" s="6"/>
      <c r="OI267" s="6"/>
      <c r="OJ267" s="6"/>
      <c r="OK267" s="6"/>
      <c r="OL267" s="6"/>
      <c r="OM267" s="6"/>
      <c r="ON267" s="6"/>
      <c r="OO267" s="6"/>
      <c r="OP267" s="6"/>
      <c r="OQ267" s="6"/>
      <c r="OR267" s="6"/>
      <c r="OS267" s="6"/>
      <c r="OT267" s="6"/>
      <c r="OU267" s="6"/>
      <c r="OV267" s="6"/>
      <c r="OW267" s="6"/>
      <c r="OX267" s="6"/>
      <c r="OY267" s="6"/>
      <c r="OZ267" s="6"/>
      <c r="PA267" s="6"/>
      <c r="PB267" s="5"/>
      <c r="PC267" s="5"/>
      <c r="PD267" s="5"/>
      <c r="PE267" s="5"/>
      <c r="PF267" s="5"/>
      <c r="PG267" s="5"/>
      <c r="PH267" s="5"/>
      <c r="PI267" s="5"/>
      <c r="PJ267" s="5"/>
      <c r="PK267" s="5"/>
      <c r="PL267" s="5"/>
      <c r="PM267" s="5"/>
      <c r="PN267" s="5"/>
      <c r="PO267" s="5"/>
      <c r="PP267" s="5"/>
      <c r="PQ267" s="5"/>
      <c r="PR267" s="5"/>
      <c r="PS267" s="5"/>
      <c r="PT267" s="5"/>
      <c r="PU267" s="5"/>
      <c r="PV267" s="5"/>
      <c r="PW267" s="5"/>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row>
    <row r="268" spans="1:743" x14ac:dyDescent="0.25">
      <c r="A268" s="93"/>
      <c r="B268" s="8"/>
      <c r="C268" s="8"/>
      <c r="D268" s="8"/>
      <c r="E268" s="8"/>
      <c r="F268" s="8"/>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c r="JC268" s="7"/>
      <c r="JD268" s="7"/>
      <c r="JE268" s="7"/>
      <c r="JF268" s="7"/>
      <c r="JG268" s="7"/>
      <c r="JH268" s="7"/>
      <c r="JI268" s="7"/>
      <c r="JJ268" s="7"/>
      <c r="JK268" s="7"/>
      <c r="JL268" s="7"/>
      <c r="JM268" s="7"/>
      <c r="JN268" s="7"/>
      <c r="JO268" s="7"/>
      <c r="JP268" s="7"/>
      <c r="JQ268" s="7"/>
      <c r="JR268" s="7"/>
      <c r="JS268" s="7"/>
      <c r="JT268" s="7"/>
      <c r="JU268" s="7"/>
      <c r="JV268" s="7"/>
      <c r="JW268" s="7"/>
      <c r="JX268" s="7"/>
      <c r="JY268" s="7"/>
      <c r="JZ268" s="7"/>
      <c r="KA268" s="7"/>
      <c r="KB268" s="7"/>
      <c r="KC268" s="7"/>
      <c r="KD268" s="7"/>
      <c r="KE268" s="7"/>
      <c r="KF268" s="7"/>
      <c r="KG268" s="7"/>
      <c r="KH268" s="7"/>
      <c r="KI268" s="7"/>
      <c r="KJ268" s="7"/>
      <c r="KK268" s="7"/>
      <c r="KL268" s="7"/>
      <c r="KM268" s="7"/>
      <c r="KN268" s="7"/>
      <c r="KO268" s="7"/>
      <c r="KP268" s="7"/>
      <c r="KQ268" s="7"/>
      <c r="KR268" s="7"/>
      <c r="KS268" s="7"/>
      <c r="KT268" s="7"/>
      <c r="KU268" s="7"/>
      <c r="KV268" s="7"/>
      <c r="KW268" s="103"/>
      <c r="KX268" s="103"/>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c r="ML268" s="7"/>
      <c r="MM268" s="7"/>
      <c r="MN268" s="7"/>
      <c r="MO268" s="7"/>
      <c r="MP268" s="7"/>
      <c r="MQ268" s="7"/>
      <c r="MR268" s="7"/>
      <c r="MS268" s="7"/>
      <c r="MT268" s="7"/>
      <c r="MU268" s="6"/>
      <c r="MV268" s="6"/>
      <c r="MW268" s="6"/>
      <c r="MX268" s="6"/>
      <c r="MY268" s="6"/>
      <c r="MZ268" s="6"/>
      <c r="NA268" s="6"/>
      <c r="NB268" s="6"/>
      <c r="NC268" s="6"/>
      <c r="ND268" s="6"/>
      <c r="NE268" s="6"/>
      <c r="NF268" s="6"/>
      <c r="NG268" s="6"/>
      <c r="NH268" s="6"/>
      <c r="NI268" s="6"/>
      <c r="NJ268" s="6"/>
      <c r="NK268" s="6"/>
      <c r="NL268" s="6"/>
      <c r="NM268" s="6"/>
      <c r="NN268" s="6"/>
      <c r="NO268" s="6"/>
      <c r="NP268" s="6"/>
      <c r="NQ268" s="6"/>
      <c r="NR268" s="6"/>
      <c r="NS268" s="6"/>
      <c r="NT268" s="6"/>
      <c r="NU268" s="6"/>
      <c r="NV268" s="6"/>
      <c r="NW268" s="6"/>
      <c r="NX268" s="6"/>
      <c r="NY268" s="6"/>
      <c r="NZ268" s="6"/>
      <c r="OA268" s="6"/>
      <c r="OB268" s="6"/>
      <c r="OC268" s="6"/>
      <c r="OD268" s="6"/>
      <c r="OE268" s="6"/>
      <c r="OF268" s="6"/>
      <c r="OG268" s="6"/>
      <c r="OH268" s="6"/>
      <c r="OI268" s="6"/>
      <c r="OJ268" s="6"/>
      <c r="OK268" s="6"/>
      <c r="OL268" s="6"/>
      <c r="OM268" s="6"/>
      <c r="ON268" s="6"/>
      <c r="OO268" s="6"/>
      <c r="OP268" s="6"/>
      <c r="OQ268" s="6"/>
      <c r="OR268" s="6"/>
      <c r="OS268" s="6"/>
      <c r="OT268" s="6"/>
      <c r="OU268" s="6"/>
      <c r="OV268" s="6"/>
      <c r="OW268" s="6"/>
      <c r="OX268" s="6"/>
      <c r="OY268" s="6"/>
      <c r="OZ268" s="6"/>
      <c r="PA268" s="6"/>
      <c r="PB268" s="5"/>
      <c r="PC268" s="5"/>
      <c r="PD268" s="5"/>
      <c r="PE268" s="5"/>
      <c r="PF268" s="5"/>
      <c r="PG268" s="5"/>
      <c r="PH268" s="5"/>
      <c r="PI268" s="5"/>
      <c r="PJ268" s="5"/>
      <c r="PK268" s="5"/>
      <c r="PL268" s="5"/>
      <c r="PM268" s="5"/>
      <c r="PN268" s="5"/>
      <c r="PO268" s="5"/>
      <c r="PP268" s="5"/>
      <c r="PQ268" s="5"/>
      <c r="PR268" s="5"/>
      <c r="PS268" s="5"/>
      <c r="PT268" s="5"/>
      <c r="PU268" s="5"/>
      <c r="PV268" s="5"/>
      <c r="PW268" s="5"/>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row>
    <row r="269" spans="1:743" x14ac:dyDescent="0.25">
      <c r="A269" s="93"/>
      <c r="B269" s="8"/>
      <c r="C269" s="8"/>
      <c r="D269" s="8"/>
      <c r="E269" s="8"/>
      <c r="F269" s="8"/>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c r="JC269" s="7"/>
      <c r="JD269" s="7"/>
      <c r="JE269" s="7"/>
      <c r="JF269" s="7"/>
      <c r="JG269" s="7"/>
      <c r="JH269" s="7"/>
      <c r="JI269" s="7"/>
      <c r="JJ269" s="7"/>
      <c r="JK269" s="7"/>
      <c r="JL269" s="7"/>
      <c r="JM269" s="7"/>
      <c r="JN269" s="7"/>
      <c r="JO269" s="7"/>
      <c r="JP269" s="7"/>
      <c r="JQ269" s="7"/>
      <c r="JR269" s="7"/>
      <c r="JS269" s="7"/>
      <c r="JT269" s="7"/>
      <c r="JU269" s="7"/>
      <c r="JV269" s="7"/>
      <c r="JW269" s="7"/>
      <c r="JX269" s="7"/>
      <c r="JY269" s="7"/>
      <c r="JZ269" s="7"/>
      <c r="KA269" s="7"/>
      <c r="KB269" s="7"/>
      <c r="KC269" s="7"/>
      <c r="KD269" s="7"/>
      <c r="KE269" s="7"/>
      <c r="KF269" s="7"/>
      <c r="KG269" s="7"/>
      <c r="KH269" s="7"/>
      <c r="KI269" s="7"/>
      <c r="KJ269" s="7"/>
      <c r="KK269" s="7"/>
      <c r="KL269" s="7"/>
      <c r="KM269" s="7"/>
      <c r="KN269" s="7"/>
      <c r="KO269" s="7"/>
      <c r="KP269" s="7"/>
      <c r="KQ269" s="7"/>
      <c r="KR269" s="7"/>
      <c r="KS269" s="7"/>
      <c r="KT269" s="7"/>
      <c r="KU269" s="7"/>
      <c r="KV269" s="7"/>
      <c r="KW269" s="103"/>
      <c r="KX269" s="103"/>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c r="ML269" s="7"/>
      <c r="MM269" s="7"/>
      <c r="MN269" s="7"/>
      <c r="MO269" s="7"/>
      <c r="MP269" s="7"/>
      <c r="MQ269" s="7"/>
      <c r="MR269" s="7"/>
      <c r="MS269" s="7"/>
      <c r="MT269" s="7"/>
      <c r="MU269" s="6"/>
      <c r="MV269" s="6"/>
      <c r="MW269" s="6"/>
      <c r="MX269" s="6"/>
      <c r="MY269" s="6"/>
      <c r="MZ269" s="6"/>
      <c r="NA269" s="6"/>
      <c r="NB269" s="6"/>
      <c r="NC269" s="6"/>
      <c r="ND269" s="6"/>
      <c r="NE269" s="6"/>
      <c r="NF269" s="6"/>
      <c r="NG269" s="6"/>
      <c r="NH269" s="6"/>
      <c r="NI269" s="6"/>
      <c r="NJ269" s="6"/>
      <c r="NK269" s="6"/>
      <c r="NL269" s="6"/>
      <c r="NM269" s="6"/>
      <c r="NN269" s="6"/>
      <c r="NO269" s="6"/>
      <c r="NP269" s="6"/>
      <c r="NQ269" s="6"/>
      <c r="NR269" s="6"/>
      <c r="NS269" s="6"/>
      <c r="NT269" s="6"/>
      <c r="NU269" s="6"/>
      <c r="NV269" s="6"/>
      <c r="NW269" s="6"/>
      <c r="NX269" s="6"/>
      <c r="NY269" s="6"/>
      <c r="NZ269" s="6"/>
      <c r="OA269" s="6"/>
      <c r="OB269" s="6"/>
      <c r="OC269" s="6"/>
      <c r="OD269" s="6"/>
      <c r="OE269" s="6"/>
      <c r="OF269" s="6"/>
      <c r="OG269" s="6"/>
      <c r="OH269" s="6"/>
      <c r="OI269" s="6"/>
      <c r="OJ269" s="6"/>
      <c r="OK269" s="6"/>
      <c r="OL269" s="6"/>
      <c r="OM269" s="6"/>
      <c r="ON269" s="6"/>
      <c r="OO269" s="6"/>
      <c r="OP269" s="6"/>
      <c r="OQ269" s="6"/>
      <c r="OR269" s="6"/>
      <c r="OS269" s="6"/>
      <c r="OT269" s="6"/>
      <c r="OU269" s="6"/>
      <c r="OV269" s="6"/>
      <c r="OW269" s="6"/>
      <c r="OX269" s="6"/>
      <c r="OY269" s="6"/>
      <c r="OZ269" s="6"/>
      <c r="PA269" s="6"/>
      <c r="PB269" s="5"/>
      <c r="PC269" s="5"/>
      <c r="PD269" s="5"/>
      <c r="PE269" s="5"/>
      <c r="PF269" s="5"/>
      <c r="PG269" s="5"/>
      <c r="PH269" s="5"/>
      <c r="PI269" s="5"/>
      <c r="PJ269" s="5"/>
      <c r="PK269" s="5"/>
      <c r="PL269" s="5"/>
      <c r="PM269" s="5"/>
      <c r="PN269" s="5"/>
      <c r="PO269" s="5"/>
      <c r="PP269" s="5"/>
      <c r="PQ269" s="5"/>
      <c r="PR269" s="5"/>
      <c r="PS269" s="5"/>
      <c r="PT269" s="5"/>
      <c r="PU269" s="5"/>
      <c r="PV269" s="5"/>
      <c r="PW269" s="5"/>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row>
    <row r="270" spans="1:743" x14ac:dyDescent="0.25">
      <c r="A270" s="93"/>
      <c r="B270" s="8"/>
      <c r="C270" s="8"/>
      <c r="D270" s="8"/>
      <c r="E270" s="8"/>
      <c r="F270" s="8"/>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c r="JC270" s="7"/>
      <c r="JD270" s="7"/>
      <c r="JE270" s="7"/>
      <c r="JF270" s="7"/>
      <c r="JG270" s="7"/>
      <c r="JH270" s="7"/>
      <c r="JI270" s="7"/>
      <c r="JJ270" s="7"/>
      <c r="JK270" s="7"/>
      <c r="JL270" s="7"/>
      <c r="JM270" s="7"/>
      <c r="JN270" s="7"/>
      <c r="JO270" s="7"/>
      <c r="JP270" s="7"/>
      <c r="JQ270" s="7"/>
      <c r="JR270" s="7"/>
      <c r="JS270" s="7"/>
      <c r="JT270" s="7"/>
      <c r="JU270" s="7"/>
      <c r="JV270" s="7"/>
      <c r="JW270" s="7"/>
      <c r="JX270" s="7"/>
      <c r="JY270" s="7"/>
      <c r="JZ270" s="7"/>
      <c r="KA270" s="7"/>
      <c r="KB270" s="7"/>
      <c r="KC270" s="7"/>
      <c r="KD270" s="7"/>
      <c r="KE270" s="7"/>
      <c r="KF270" s="7"/>
      <c r="KG270" s="7"/>
      <c r="KH270" s="7"/>
      <c r="KI270" s="7"/>
      <c r="KJ270" s="7"/>
      <c r="KK270" s="7"/>
      <c r="KL270" s="7"/>
      <c r="KM270" s="7"/>
      <c r="KN270" s="7"/>
      <c r="KO270" s="7"/>
      <c r="KP270" s="7"/>
      <c r="KQ270" s="7"/>
      <c r="KR270" s="7"/>
      <c r="KS270" s="7"/>
      <c r="KT270" s="7"/>
      <c r="KU270" s="7"/>
      <c r="KV270" s="7"/>
      <c r="KW270" s="103"/>
      <c r="KX270" s="103"/>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c r="ML270" s="7"/>
      <c r="MM270" s="7"/>
      <c r="MN270" s="7"/>
      <c r="MO270" s="7"/>
      <c r="MP270" s="7"/>
      <c r="MQ270" s="7"/>
      <c r="MR270" s="7"/>
      <c r="MS270" s="7"/>
      <c r="MT270" s="7"/>
      <c r="MU270" s="6"/>
      <c r="MV270" s="6"/>
      <c r="MW270" s="6"/>
      <c r="MX270" s="6"/>
      <c r="MY270" s="6"/>
      <c r="MZ270" s="6"/>
      <c r="NA270" s="6"/>
      <c r="NB270" s="6"/>
      <c r="NC270" s="6"/>
      <c r="ND270" s="6"/>
      <c r="NE270" s="6"/>
      <c r="NF270" s="6"/>
      <c r="NG270" s="6"/>
      <c r="NH270" s="6"/>
      <c r="NI270" s="6"/>
      <c r="NJ270" s="6"/>
      <c r="NK270" s="6"/>
      <c r="NL270" s="6"/>
      <c r="NM270" s="6"/>
      <c r="NN270" s="6"/>
      <c r="NO270" s="6"/>
      <c r="NP270" s="6"/>
      <c r="NQ270" s="6"/>
      <c r="NR270" s="6"/>
      <c r="NS270" s="6"/>
      <c r="NT270" s="6"/>
      <c r="NU270" s="6"/>
      <c r="NV270" s="6"/>
      <c r="NW270" s="6"/>
      <c r="NX270" s="6"/>
      <c r="NY270" s="6"/>
      <c r="NZ270" s="6"/>
      <c r="OA270" s="6"/>
      <c r="OB270" s="6"/>
      <c r="OC270" s="6"/>
      <c r="OD270" s="6"/>
      <c r="OE270" s="6"/>
      <c r="OF270" s="6"/>
      <c r="OG270" s="6"/>
      <c r="OH270" s="6"/>
      <c r="OI270" s="6"/>
      <c r="OJ270" s="6"/>
      <c r="OK270" s="6"/>
      <c r="OL270" s="6"/>
      <c r="OM270" s="6"/>
      <c r="ON270" s="6"/>
      <c r="OO270" s="6"/>
      <c r="OP270" s="6"/>
      <c r="OQ270" s="6"/>
      <c r="OR270" s="6"/>
      <c r="OS270" s="6"/>
      <c r="OT270" s="6"/>
      <c r="OU270" s="6"/>
      <c r="OV270" s="6"/>
      <c r="OW270" s="6"/>
      <c r="OX270" s="6"/>
      <c r="OY270" s="6"/>
      <c r="OZ270" s="6"/>
      <c r="PA270" s="6"/>
      <c r="PB270" s="5"/>
      <c r="PC270" s="5"/>
      <c r="PD270" s="5"/>
      <c r="PE270" s="5"/>
      <c r="PF270" s="5"/>
      <c r="PG270" s="5"/>
      <c r="PH270" s="5"/>
      <c r="PI270" s="5"/>
      <c r="PJ270" s="5"/>
      <c r="PK270" s="5"/>
      <c r="PL270" s="5"/>
      <c r="PM270" s="5"/>
      <c r="PN270" s="5"/>
      <c r="PO270" s="5"/>
      <c r="PP270" s="5"/>
      <c r="PQ270" s="5"/>
      <c r="PR270" s="5"/>
      <c r="PS270" s="5"/>
      <c r="PT270" s="5"/>
      <c r="PU270" s="5"/>
      <c r="PV270" s="5"/>
      <c r="PW270" s="5"/>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row>
    <row r="271" spans="1:743" x14ac:dyDescent="0.25">
      <c r="A271" s="93"/>
      <c r="B271" s="8"/>
      <c r="C271" s="8"/>
      <c r="D271" s="8"/>
      <c r="E271" s="8"/>
      <c r="F271" s="8"/>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103"/>
      <c r="KX271" s="103"/>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6"/>
      <c r="MV271" s="6"/>
      <c r="MW271" s="6"/>
      <c r="MX271" s="6"/>
      <c r="MY271" s="6"/>
      <c r="MZ271" s="6"/>
      <c r="NA271" s="6"/>
      <c r="NB271" s="6"/>
      <c r="NC271" s="6"/>
      <c r="ND271" s="6"/>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c r="OH271" s="6"/>
      <c r="OI271" s="6"/>
      <c r="OJ271" s="6"/>
      <c r="OK271" s="6"/>
      <c r="OL271" s="6"/>
      <c r="OM271" s="6"/>
      <c r="ON271" s="6"/>
      <c r="OO271" s="6"/>
      <c r="OP271" s="6"/>
      <c r="OQ271" s="6"/>
      <c r="OR271" s="6"/>
      <c r="OS271" s="6"/>
      <c r="OT271" s="6"/>
      <c r="OU271" s="6"/>
      <c r="OV271" s="6"/>
      <c r="OW271" s="6"/>
      <c r="OX271" s="6"/>
      <c r="OY271" s="6"/>
      <c r="OZ271" s="6"/>
      <c r="PA271" s="6"/>
      <c r="PB271" s="5"/>
      <c r="PC271" s="5"/>
      <c r="PD271" s="5"/>
      <c r="PE271" s="5"/>
      <c r="PF271" s="5"/>
      <c r="PG271" s="5"/>
      <c r="PH271" s="5"/>
      <c r="PI271" s="5"/>
      <c r="PJ271" s="5"/>
      <c r="PK271" s="5"/>
      <c r="PL271" s="5"/>
      <c r="PM271" s="5"/>
      <c r="PN271" s="5"/>
      <c r="PO271" s="5"/>
      <c r="PP271" s="5"/>
      <c r="PQ271" s="5"/>
      <c r="PR271" s="5"/>
      <c r="PS271" s="5"/>
      <c r="PT271" s="5"/>
      <c r="PU271" s="5"/>
      <c r="PV271" s="5"/>
      <c r="PW271" s="5"/>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row>
    <row r="272" spans="1:743" x14ac:dyDescent="0.25">
      <c r="A272" s="93"/>
      <c r="B272" s="8"/>
      <c r="C272" s="8"/>
      <c r="D272" s="8"/>
      <c r="E272" s="8"/>
      <c r="F272" s="8"/>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103"/>
      <c r="KX272" s="103"/>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c r="OH272" s="6"/>
      <c r="OI272" s="6"/>
      <c r="OJ272" s="6"/>
      <c r="OK272" s="6"/>
      <c r="OL272" s="6"/>
      <c r="OM272" s="6"/>
      <c r="ON272" s="6"/>
      <c r="OO272" s="6"/>
      <c r="OP272" s="6"/>
      <c r="OQ272" s="6"/>
      <c r="OR272" s="6"/>
      <c r="OS272" s="6"/>
      <c r="OT272" s="6"/>
      <c r="OU272" s="6"/>
      <c r="OV272" s="6"/>
      <c r="OW272" s="6"/>
      <c r="OX272" s="6"/>
      <c r="OY272" s="6"/>
      <c r="OZ272" s="6"/>
      <c r="PA272" s="6"/>
      <c r="PB272" s="5"/>
      <c r="PC272" s="5"/>
      <c r="PD272" s="5"/>
      <c r="PE272" s="5"/>
      <c r="PF272" s="5"/>
      <c r="PG272" s="5"/>
      <c r="PH272" s="5"/>
      <c r="PI272" s="5"/>
      <c r="PJ272" s="5"/>
      <c r="PK272" s="5"/>
      <c r="PL272" s="5"/>
      <c r="PM272" s="5"/>
      <c r="PN272" s="5"/>
      <c r="PO272" s="5"/>
      <c r="PP272" s="5"/>
      <c r="PQ272" s="5"/>
      <c r="PR272" s="5"/>
      <c r="PS272" s="5"/>
      <c r="PT272" s="5"/>
      <c r="PU272" s="5"/>
      <c r="PV272" s="5"/>
      <c r="PW272" s="5"/>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row>
    <row r="273" spans="1:743" x14ac:dyDescent="0.25">
      <c r="A273" s="93"/>
      <c r="B273" s="8"/>
      <c r="C273" s="8"/>
      <c r="D273" s="8"/>
      <c r="E273" s="8"/>
      <c r="F273" s="8"/>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103"/>
      <c r="KX273" s="103"/>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6"/>
      <c r="MV273" s="6"/>
      <c r="MW273" s="6"/>
      <c r="MX273" s="6"/>
      <c r="MY273" s="6"/>
      <c r="MZ273" s="6"/>
      <c r="NA273" s="6"/>
      <c r="NB273" s="6"/>
      <c r="NC273" s="6"/>
      <c r="ND273" s="6"/>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c r="OH273" s="6"/>
      <c r="OI273" s="6"/>
      <c r="OJ273" s="6"/>
      <c r="OK273" s="6"/>
      <c r="OL273" s="6"/>
      <c r="OM273" s="6"/>
      <c r="ON273" s="6"/>
      <c r="OO273" s="6"/>
      <c r="OP273" s="6"/>
      <c r="OQ273" s="6"/>
      <c r="OR273" s="6"/>
      <c r="OS273" s="6"/>
      <c r="OT273" s="6"/>
      <c r="OU273" s="6"/>
      <c r="OV273" s="6"/>
      <c r="OW273" s="6"/>
      <c r="OX273" s="6"/>
      <c r="OY273" s="6"/>
      <c r="OZ273" s="6"/>
      <c r="PA273" s="6"/>
      <c r="PB273" s="5"/>
      <c r="PC273" s="5"/>
      <c r="PD273" s="5"/>
      <c r="PE273" s="5"/>
      <c r="PF273" s="5"/>
      <c r="PG273" s="5"/>
      <c r="PH273" s="5"/>
      <c r="PI273" s="5"/>
      <c r="PJ273" s="5"/>
      <c r="PK273" s="5"/>
      <c r="PL273" s="5"/>
      <c r="PM273" s="5"/>
      <c r="PN273" s="5"/>
      <c r="PO273" s="5"/>
      <c r="PP273" s="5"/>
      <c r="PQ273" s="5"/>
      <c r="PR273" s="5"/>
      <c r="PS273" s="5"/>
      <c r="PT273" s="5"/>
      <c r="PU273" s="5"/>
      <c r="PV273" s="5"/>
      <c r="PW273" s="5"/>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row>
    <row r="274" spans="1:743" x14ac:dyDescent="0.25">
      <c r="A274" s="93"/>
      <c r="B274" s="8"/>
      <c r="C274" s="8"/>
      <c r="D274" s="8"/>
      <c r="E274" s="8"/>
      <c r="F274" s="8"/>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103"/>
      <c r="KX274" s="103"/>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6"/>
      <c r="MV274" s="6"/>
      <c r="MW274" s="6"/>
      <c r="MX274" s="6"/>
      <c r="MY274" s="6"/>
      <c r="MZ274" s="6"/>
      <c r="NA274" s="6"/>
      <c r="NB274" s="6"/>
      <c r="NC274" s="6"/>
      <c r="ND274" s="6"/>
      <c r="NE274" s="6"/>
      <c r="NF274" s="6"/>
      <c r="NG274" s="6"/>
      <c r="NH274" s="6"/>
      <c r="NI274" s="6"/>
      <c r="NJ274" s="6"/>
      <c r="NK274" s="6"/>
      <c r="NL274" s="6"/>
      <c r="NM274" s="6"/>
      <c r="NN274" s="6"/>
      <c r="NO274" s="6"/>
      <c r="NP274" s="6"/>
      <c r="NQ274" s="6"/>
      <c r="NR274" s="6"/>
      <c r="NS274" s="6"/>
      <c r="NT274" s="6"/>
      <c r="NU274" s="6"/>
      <c r="NV274" s="6"/>
      <c r="NW274" s="6"/>
      <c r="NX274" s="6"/>
      <c r="NY274" s="6"/>
      <c r="NZ274" s="6"/>
      <c r="OA274" s="6"/>
      <c r="OB274" s="6"/>
      <c r="OC274" s="6"/>
      <c r="OD274" s="6"/>
      <c r="OE274" s="6"/>
      <c r="OF274" s="6"/>
      <c r="OG274" s="6"/>
      <c r="OH274" s="6"/>
      <c r="OI274" s="6"/>
      <c r="OJ274" s="6"/>
      <c r="OK274" s="6"/>
      <c r="OL274" s="6"/>
      <c r="OM274" s="6"/>
      <c r="ON274" s="6"/>
      <c r="OO274" s="6"/>
      <c r="OP274" s="6"/>
      <c r="OQ274" s="6"/>
      <c r="OR274" s="6"/>
      <c r="OS274" s="6"/>
      <c r="OT274" s="6"/>
      <c r="OU274" s="6"/>
      <c r="OV274" s="6"/>
      <c r="OW274" s="6"/>
      <c r="OX274" s="6"/>
      <c r="OY274" s="6"/>
      <c r="OZ274" s="6"/>
      <c r="PA274" s="6"/>
      <c r="PB274" s="5"/>
      <c r="PC274" s="5"/>
      <c r="PD274" s="5"/>
      <c r="PE274" s="5"/>
      <c r="PF274" s="5"/>
      <c r="PG274" s="5"/>
      <c r="PH274" s="5"/>
      <c r="PI274" s="5"/>
      <c r="PJ274" s="5"/>
      <c r="PK274" s="5"/>
      <c r="PL274" s="5"/>
      <c r="PM274" s="5"/>
      <c r="PN274" s="5"/>
      <c r="PO274" s="5"/>
      <c r="PP274" s="5"/>
      <c r="PQ274" s="5"/>
      <c r="PR274" s="5"/>
      <c r="PS274" s="5"/>
      <c r="PT274" s="5"/>
      <c r="PU274" s="5"/>
      <c r="PV274" s="5"/>
      <c r="PW274" s="5"/>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row>
    <row r="275" spans="1:743" x14ac:dyDescent="0.25">
      <c r="A275" s="93"/>
      <c r="B275" s="8"/>
      <c r="C275" s="8"/>
      <c r="D275" s="8"/>
      <c r="E275" s="8"/>
      <c r="F275" s="8"/>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103"/>
      <c r="KX275" s="103"/>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6"/>
      <c r="MV275" s="6"/>
      <c r="MW275" s="6"/>
      <c r="MX275" s="6"/>
      <c r="MY275" s="6"/>
      <c r="MZ275" s="6"/>
      <c r="NA275" s="6"/>
      <c r="NB275" s="6"/>
      <c r="NC275" s="6"/>
      <c r="ND275" s="6"/>
      <c r="NE275" s="6"/>
      <c r="NF275" s="6"/>
      <c r="NG275" s="6"/>
      <c r="NH275" s="6"/>
      <c r="NI275" s="6"/>
      <c r="NJ275" s="6"/>
      <c r="NK275" s="6"/>
      <c r="NL275" s="6"/>
      <c r="NM275" s="6"/>
      <c r="NN275" s="6"/>
      <c r="NO275" s="6"/>
      <c r="NP275" s="6"/>
      <c r="NQ275" s="6"/>
      <c r="NR275" s="6"/>
      <c r="NS275" s="6"/>
      <c r="NT275" s="6"/>
      <c r="NU275" s="6"/>
      <c r="NV275" s="6"/>
      <c r="NW275" s="6"/>
      <c r="NX275" s="6"/>
      <c r="NY275" s="6"/>
      <c r="NZ275" s="6"/>
      <c r="OA275" s="6"/>
      <c r="OB275" s="6"/>
      <c r="OC275" s="6"/>
      <c r="OD275" s="6"/>
      <c r="OE275" s="6"/>
      <c r="OF275" s="6"/>
      <c r="OG275" s="6"/>
      <c r="OH275" s="6"/>
      <c r="OI275" s="6"/>
      <c r="OJ275" s="6"/>
      <c r="OK275" s="6"/>
      <c r="OL275" s="6"/>
      <c r="OM275" s="6"/>
      <c r="ON275" s="6"/>
      <c r="OO275" s="6"/>
      <c r="OP275" s="6"/>
      <c r="OQ275" s="6"/>
      <c r="OR275" s="6"/>
      <c r="OS275" s="6"/>
      <c r="OT275" s="6"/>
      <c r="OU275" s="6"/>
      <c r="OV275" s="6"/>
      <c r="OW275" s="6"/>
      <c r="OX275" s="6"/>
      <c r="OY275" s="6"/>
      <c r="OZ275" s="6"/>
      <c r="PA275" s="6"/>
      <c r="PB275" s="5"/>
      <c r="PC275" s="5"/>
      <c r="PD275" s="5"/>
      <c r="PE275" s="5"/>
      <c r="PF275" s="5"/>
      <c r="PG275" s="5"/>
      <c r="PH275" s="5"/>
      <c r="PI275" s="5"/>
      <c r="PJ275" s="5"/>
      <c r="PK275" s="5"/>
      <c r="PL275" s="5"/>
      <c r="PM275" s="5"/>
      <c r="PN275" s="5"/>
      <c r="PO275" s="5"/>
      <c r="PP275" s="5"/>
      <c r="PQ275" s="5"/>
      <c r="PR275" s="5"/>
      <c r="PS275" s="5"/>
      <c r="PT275" s="5"/>
      <c r="PU275" s="5"/>
      <c r="PV275" s="5"/>
      <c r="PW275" s="5"/>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row>
    <row r="276" spans="1:743" x14ac:dyDescent="0.25">
      <c r="A276" s="93"/>
      <c r="B276" s="8"/>
      <c r="C276" s="8"/>
      <c r="D276" s="8"/>
      <c r="E276" s="8"/>
      <c r="F276" s="8"/>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c r="JC276" s="7"/>
      <c r="JD276" s="7"/>
      <c r="JE276" s="7"/>
      <c r="JF276" s="7"/>
      <c r="JG276" s="7"/>
      <c r="JH276" s="7"/>
      <c r="JI276" s="7"/>
      <c r="JJ276" s="7"/>
      <c r="JK276" s="7"/>
      <c r="JL276" s="7"/>
      <c r="JM276" s="7"/>
      <c r="JN276" s="7"/>
      <c r="JO276" s="7"/>
      <c r="JP276" s="7"/>
      <c r="JQ276" s="7"/>
      <c r="JR276" s="7"/>
      <c r="JS276" s="7"/>
      <c r="JT276" s="7"/>
      <c r="JU276" s="7"/>
      <c r="JV276" s="7"/>
      <c r="JW276" s="7"/>
      <c r="JX276" s="7"/>
      <c r="JY276" s="7"/>
      <c r="JZ276" s="7"/>
      <c r="KA276" s="7"/>
      <c r="KB276" s="7"/>
      <c r="KC276" s="7"/>
      <c r="KD276" s="7"/>
      <c r="KE276" s="7"/>
      <c r="KF276" s="7"/>
      <c r="KG276" s="7"/>
      <c r="KH276" s="7"/>
      <c r="KI276" s="7"/>
      <c r="KJ276" s="7"/>
      <c r="KK276" s="7"/>
      <c r="KL276" s="7"/>
      <c r="KM276" s="7"/>
      <c r="KN276" s="7"/>
      <c r="KO276" s="7"/>
      <c r="KP276" s="7"/>
      <c r="KQ276" s="7"/>
      <c r="KR276" s="7"/>
      <c r="KS276" s="7"/>
      <c r="KT276" s="7"/>
      <c r="KU276" s="7"/>
      <c r="KV276" s="7"/>
      <c r="KW276" s="103"/>
      <c r="KX276" s="103"/>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c r="ML276" s="7"/>
      <c r="MM276" s="7"/>
      <c r="MN276" s="7"/>
      <c r="MO276" s="7"/>
      <c r="MP276" s="7"/>
      <c r="MQ276" s="7"/>
      <c r="MR276" s="7"/>
      <c r="MS276" s="7"/>
      <c r="MT276" s="7"/>
      <c r="MU276" s="6"/>
      <c r="MV276" s="6"/>
      <c r="MW276" s="6"/>
      <c r="MX276" s="6"/>
      <c r="MY276" s="6"/>
      <c r="MZ276" s="6"/>
      <c r="NA276" s="6"/>
      <c r="NB276" s="6"/>
      <c r="NC276" s="6"/>
      <c r="ND276" s="6"/>
      <c r="NE276" s="6"/>
      <c r="NF276" s="6"/>
      <c r="NG276" s="6"/>
      <c r="NH276" s="6"/>
      <c r="NI276" s="6"/>
      <c r="NJ276" s="6"/>
      <c r="NK276" s="6"/>
      <c r="NL276" s="6"/>
      <c r="NM276" s="6"/>
      <c r="NN276" s="6"/>
      <c r="NO276" s="6"/>
      <c r="NP276" s="6"/>
      <c r="NQ276" s="6"/>
      <c r="NR276" s="6"/>
      <c r="NS276" s="6"/>
      <c r="NT276" s="6"/>
      <c r="NU276" s="6"/>
      <c r="NV276" s="6"/>
      <c r="NW276" s="6"/>
      <c r="NX276" s="6"/>
      <c r="NY276" s="6"/>
      <c r="NZ276" s="6"/>
      <c r="OA276" s="6"/>
      <c r="OB276" s="6"/>
      <c r="OC276" s="6"/>
      <c r="OD276" s="6"/>
      <c r="OE276" s="6"/>
      <c r="OF276" s="6"/>
      <c r="OG276" s="6"/>
      <c r="OH276" s="6"/>
      <c r="OI276" s="6"/>
      <c r="OJ276" s="6"/>
      <c r="OK276" s="6"/>
      <c r="OL276" s="6"/>
      <c r="OM276" s="6"/>
      <c r="ON276" s="6"/>
      <c r="OO276" s="6"/>
      <c r="OP276" s="6"/>
      <c r="OQ276" s="6"/>
      <c r="OR276" s="6"/>
      <c r="OS276" s="6"/>
      <c r="OT276" s="6"/>
      <c r="OU276" s="6"/>
      <c r="OV276" s="6"/>
      <c r="OW276" s="6"/>
      <c r="OX276" s="6"/>
      <c r="OY276" s="6"/>
      <c r="OZ276" s="6"/>
      <c r="PA276" s="6"/>
      <c r="PB276" s="5"/>
      <c r="PC276" s="5"/>
      <c r="PD276" s="5"/>
      <c r="PE276" s="5"/>
      <c r="PF276" s="5"/>
      <c r="PG276" s="5"/>
      <c r="PH276" s="5"/>
      <c r="PI276" s="5"/>
      <c r="PJ276" s="5"/>
      <c r="PK276" s="5"/>
      <c r="PL276" s="5"/>
      <c r="PM276" s="5"/>
      <c r="PN276" s="5"/>
      <c r="PO276" s="5"/>
      <c r="PP276" s="5"/>
      <c r="PQ276" s="5"/>
      <c r="PR276" s="5"/>
      <c r="PS276" s="5"/>
      <c r="PT276" s="5"/>
      <c r="PU276" s="5"/>
      <c r="PV276" s="5"/>
      <c r="PW276" s="5"/>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row>
    <row r="277" spans="1:743" x14ac:dyDescent="0.25">
      <c r="A277" s="93"/>
      <c r="B277" s="8"/>
      <c r="C277" s="8"/>
      <c r="D277" s="8"/>
      <c r="E277" s="8"/>
      <c r="F277" s="8"/>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c r="JC277" s="7"/>
      <c r="JD277" s="7"/>
      <c r="JE277" s="7"/>
      <c r="JF277" s="7"/>
      <c r="JG277" s="7"/>
      <c r="JH277" s="7"/>
      <c r="JI277" s="7"/>
      <c r="JJ277" s="7"/>
      <c r="JK277" s="7"/>
      <c r="JL277" s="7"/>
      <c r="JM277" s="7"/>
      <c r="JN277" s="7"/>
      <c r="JO277" s="7"/>
      <c r="JP277" s="7"/>
      <c r="JQ277" s="7"/>
      <c r="JR277" s="7"/>
      <c r="JS277" s="7"/>
      <c r="JT277" s="7"/>
      <c r="JU277" s="7"/>
      <c r="JV277" s="7"/>
      <c r="JW277" s="7"/>
      <c r="JX277" s="7"/>
      <c r="JY277" s="7"/>
      <c r="JZ277" s="7"/>
      <c r="KA277" s="7"/>
      <c r="KB277" s="7"/>
      <c r="KC277" s="7"/>
      <c r="KD277" s="7"/>
      <c r="KE277" s="7"/>
      <c r="KF277" s="7"/>
      <c r="KG277" s="7"/>
      <c r="KH277" s="7"/>
      <c r="KI277" s="7"/>
      <c r="KJ277" s="7"/>
      <c r="KK277" s="7"/>
      <c r="KL277" s="7"/>
      <c r="KM277" s="7"/>
      <c r="KN277" s="7"/>
      <c r="KO277" s="7"/>
      <c r="KP277" s="7"/>
      <c r="KQ277" s="7"/>
      <c r="KR277" s="7"/>
      <c r="KS277" s="7"/>
      <c r="KT277" s="7"/>
      <c r="KU277" s="7"/>
      <c r="KV277" s="7"/>
      <c r="KW277" s="103"/>
      <c r="KX277" s="103"/>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6"/>
      <c r="MV277" s="6"/>
      <c r="MW277" s="6"/>
      <c r="MX277" s="6"/>
      <c r="MY277" s="6"/>
      <c r="MZ277" s="6"/>
      <c r="NA277" s="6"/>
      <c r="NB277" s="6"/>
      <c r="NC277" s="6"/>
      <c r="ND277" s="6"/>
      <c r="NE277" s="6"/>
      <c r="NF277" s="6"/>
      <c r="NG277" s="6"/>
      <c r="NH277" s="6"/>
      <c r="NI277" s="6"/>
      <c r="NJ277" s="6"/>
      <c r="NK277" s="6"/>
      <c r="NL277" s="6"/>
      <c r="NM277" s="6"/>
      <c r="NN277" s="6"/>
      <c r="NO277" s="6"/>
      <c r="NP277" s="6"/>
      <c r="NQ277" s="6"/>
      <c r="NR277" s="6"/>
      <c r="NS277" s="6"/>
      <c r="NT277" s="6"/>
      <c r="NU277" s="6"/>
      <c r="NV277" s="6"/>
      <c r="NW277" s="6"/>
      <c r="NX277" s="6"/>
      <c r="NY277" s="6"/>
      <c r="NZ277" s="6"/>
      <c r="OA277" s="6"/>
      <c r="OB277" s="6"/>
      <c r="OC277" s="6"/>
      <c r="OD277" s="6"/>
      <c r="OE277" s="6"/>
      <c r="OF277" s="6"/>
      <c r="OG277" s="6"/>
      <c r="OH277" s="6"/>
      <c r="OI277" s="6"/>
      <c r="OJ277" s="6"/>
      <c r="OK277" s="6"/>
      <c r="OL277" s="6"/>
      <c r="OM277" s="6"/>
      <c r="ON277" s="6"/>
      <c r="OO277" s="6"/>
      <c r="OP277" s="6"/>
      <c r="OQ277" s="6"/>
      <c r="OR277" s="6"/>
      <c r="OS277" s="6"/>
      <c r="OT277" s="6"/>
      <c r="OU277" s="6"/>
      <c r="OV277" s="6"/>
      <c r="OW277" s="6"/>
      <c r="OX277" s="6"/>
      <c r="OY277" s="6"/>
      <c r="OZ277" s="6"/>
      <c r="PA277" s="6"/>
      <c r="PB277" s="5"/>
      <c r="PC277" s="5"/>
      <c r="PD277" s="5"/>
      <c r="PE277" s="5"/>
      <c r="PF277" s="5"/>
      <c r="PG277" s="5"/>
      <c r="PH277" s="5"/>
      <c r="PI277" s="5"/>
      <c r="PJ277" s="5"/>
      <c r="PK277" s="5"/>
      <c r="PL277" s="5"/>
      <c r="PM277" s="5"/>
      <c r="PN277" s="5"/>
      <c r="PO277" s="5"/>
      <c r="PP277" s="5"/>
      <c r="PQ277" s="5"/>
      <c r="PR277" s="5"/>
      <c r="PS277" s="5"/>
      <c r="PT277" s="5"/>
      <c r="PU277" s="5"/>
      <c r="PV277" s="5"/>
      <c r="PW277" s="5"/>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row>
    <row r="278" spans="1:743" x14ac:dyDescent="0.25">
      <c r="A278" s="93"/>
      <c r="B278" s="8"/>
      <c r="C278" s="8"/>
      <c r="D278" s="8"/>
      <c r="E278" s="8"/>
      <c r="F278" s="8"/>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c r="JI278" s="7"/>
      <c r="JJ278" s="7"/>
      <c r="JK278" s="7"/>
      <c r="JL278" s="7"/>
      <c r="JM278" s="7"/>
      <c r="JN278" s="7"/>
      <c r="JO278" s="7"/>
      <c r="JP278" s="7"/>
      <c r="JQ278" s="7"/>
      <c r="JR278" s="7"/>
      <c r="JS278" s="7"/>
      <c r="JT278" s="7"/>
      <c r="JU278" s="7"/>
      <c r="JV278" s="7"/>
      <c r="JW278" s="7"/>
      <c r="JX278" s="7"/>
      <c r="JY278" s="7"/>
      <c r="JZ278" s="7"/>
      <c r="KA278" s="7"/>
      <c r="KB278" s="7"/>
      <c r="KC278" s="7"/>
      <c r="KD278" s="7"/>
      <c r="KE278" s="7"/>
      <c r="KF278" s="7"/>
      <c r="KG278" s="7"/>
      <c r="KH278" s="7"/>
      <c r="KI278" s="7"/>
      <c r="KJ278" s="7"/>
      <c r="KK278" s="7"/>
      <c r="KL278" s="7"/>
      <c r="KM278" s="7"/>
      <c r="KN278" s="7"/>
      <c r="KO278" s="7"/>
      <c r="KP278" s="7"/>
      <c r="KQ278" s="7"/>
      <c r="KR278" s="7"/>
      <c r="KS278" s="7"/>
      <c r="KT278" s="7"/>
      <c r="KU278" s="7"/>
      <c r="KV278" s="7"/>
      <c r="KW278" s="103"/>
      <c r="KX278" s="103"/>
      <c r="KY278" s="7"/>
      <c r="KZ278" s="7"/>
      <c r="LA278" s="7"/>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6"/>
      <c r="MV278" s="6"/>
      <c r="MW278" s="6"/>
      <c r="MX278" s="6"/>
      <c r="MY278" s="6"/>
      <c r="MZ278" s="6"/>
      <c r="NA278" s="6"/>
      <c r="NB278" s="6"/>
      <c r="NC278" s="6"/>
      <c r="ND278" s="6"/>
      <c r="NE278" s="6"/>
      <c r="NF278" s="6"/>
      <c r="NG278" s="6"/>
      <c r="NH278" s="6"/>
      <c r="NI278" s="6"/>
      <c r="NJ278" s="6"/>
      <c r="NK278" s="6"/>
      <c r="NL278" s="6"/>
      <c r="NM278" s="6"/>
      <c r="NN278" s="6"/>
      <c r="NO278" s="6"/>
      <c r="NP278" s="6"/>
      <c r="NQ278" s="6"/>
      <c r="NR278" s="6"/>
      <c r="NS278" s="6"/>
      <c r="NT278" s="6"/>
      <c r="NU278" s="6"/>
      <c r="NV278" s="6"/>
      <c r="NW278" s="6"/>
      <c r="NX278" s="6"/>
      <c r="NY278" s="6"/>
      <c r="NZ278" s="6"/>
      <c r="OA278" s="6"/>
      <c r="OB278" s="6"/>
      <c r="OC278" s="6"/>
      <c r="OD278" s="6"/>
      <c r="OE278" s="6"/>
      <c r="OF278" s="6"/>
      <c r="OG278" s="6"/>
      <c r="OH278" s="6"/>
      <c r="OI278" s="6"/>
      <c r="OJ278" s="6"/>
      <c r="OK278" s="6"/>
      <c r="OL278" s="6"/>
      <c r="OM278" s="6"/>
      <c r="ON278" s="6"/>
      <c r="OO278" s="6"/>
      <c r="OP278" s="6"/>
      <c r="OQ278" s="6"/>
      <c r="OR278" s="6"/>
      <c r="OS278" s="6"/>
      <c r="OT278" s="6"/>
      <c r="OU278" s="6"/>
      <c r="OV278" s="6"/>
      <c r="OW278" s="6"/>
      <c r="OX278" s="6"/>
      <c r="OY278" s="6"/>
      <c r="OZ278" s="6"/>
      <c r="PA278" s="6"/>
      <c r="PB278" s="5"/>
      <c r="PC278" s="5"/>
      <c r="PD278" s="5"/>
      <c r="PE278" s="5"/>
      <c r="PF278" s="5"/>
      <c r="PG278" s="5"/>
      <c r="PH278" s="5"/>
      <c r="PI278" s="5"/>
      <c r="PJ278" s="5"/>
      <c r="PK278" s="5"/>
      <c r="PL278" s="5"/>
      <c r="PM278" s="5"/>
      <c r="PN278" s="5"/>
      <c r="PO278" s="5"/>
      <c r="PP278" s="5"/>
      <c r="PQ278" s="5"/>
      <c r="PR278" s="5"/>
      <c r="PS278" s="5"/>
      <c r="PT278" s="5"/>
      <c r="PU278" s="5"/>
      <c r="PV278" s="5"/>
      <c r="PW278" s="5"/>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row>
    <row r="279" spans="1:743" x14ac:dyDescent="0.25">
      <c r="A279" s="93"/>
      <c r="B279" s="8"/>
      <c r="C279" s="8"/>
      <c r="D279" s="8"/>
      <c r="E279" s="8"/>
      <c r="F279" s="8"/>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c r="JC279" s="7"/>
      <c r="JD279" s="7"/>
      <c r="JE279" s="7"/>
      <c r="JF279" s="7"/>
      <c r="JG279" s="7"/>
      <c r="JH279" s="7"/>
      <c r="JI279" s="7"/>
      <c r="JJ279" s="7"/>
      <c r="JK279" s="7"/>
      <c r="JL279" s="7"/>
      <c r="JM279" s="7"/>
      <c r="JN279" s="7"/>
      <c r="JO279" s="7"/>
      <c r="JP279" s="7"/>
      <c r="JQ279" s="7"/>
      <c r="JR279" s="7"/>
      <c r="JS279" s="7"/>
      <c r="JT279" s="7"/>
      <c r="JU279" s="7"/>
      <c r="JV279" s="7"/>
      <c r="JW279" s="7"/>
      <c r="JX279" s="7"/>
      <c r="JY279" s="7"/>
      <c r="JZ279" s="7"/>
      <c r="KA279" s="7"/>
      <c r="KB279" s="7"/>
      <c r="KC279" s="7"/>
      <c r="KD279" s="7"/>
      <c r="KE279" s="7"/>
      <c r="KF279" s="7"/>
      <c r="KG279" s="7"/>
      <c r="KH279" s="7"/>
      <c r="KI279" s="7"/>
      <c r="KJ279" s="7"/>
      <c r="KK279" s="7"/>
      <c r="KL279" s="7"/>
      <c r="KM279" s="7"/>
      <c r="KN279" s="7"/>
      <c r="KO279" s="7"/>
      <c r="KP279" s="7"/>
      <c r="KQ279" s="7"/>
      <c r="KR279" s="7"/>
      <c r="KS279" s="7"/>
      <c r="KT279" s="7"/>
      <c r="KU279" s="7"/>
      <c r="KV279" s="7"/>
      <c r="KW279" s="103"/>
      <c r="KX279" s="103"/>
      <c r="KY279" s="7"/>
      <c r="KZ279" s="7"/>
      <c r="LA279" s="7"/>
      <c r="LB279" s="7"/>
      <c r="LC279" s="7"/>
      <c r="LD279" s="7"/>
      <c r="LE279" s="7"/>
      <c r="LF279" s="7"/>
      <c r="LG279" s="7"/>
      <c r="LH279" s="7"/>
      <c r="LI279" s="7"/>
      <c r="LJ279" s="7"/>
      <c r="LK279" s="7"/>
      <c r="LL279" s="7"/>
      <c r="LM279" s="7"/>
      <c r="LN279" s="7"/>
      <c r="LO279" s="7"/>
      <c r="LP279" s="7"/>
      <c r="LQ279" s="7"/>
      <c r="LR279" s="7"/>
      <c r="LS279" s="7"/>
      <c r="LT279" s="7"/>
      <c r="LU279" s="7"/>
      <c r="LV279" s="7"/>
      <c r="LW279" s="7"/>
      <c r="LX279" s="7"/>
      <c r="LY279" s="7"/>
      <c r="LZ279" s="7"/>
      <c r="MA279" s="7"/>
      <c r="MB279" s="7"/>
      <c r="MC279" s="7"/>
      <c r="MD279" s="7"/>
      <c r="ME279" s="7"/>
      <c r="MF279" s="7"/>
      <c r="MG279" s="7"/>
      <c r="MH279" s="7"/>
      <c r="MI279" s="7"/>
      <c r="MJ279" s="7"/>
      <c r="MK279" s="7"/>
      <c r="ML279" s="7"/>
      <c r="MM279" s="7"/>
      <c r="MN279" s="7"/>
      <c r="MO279" s="7"/>
      <c r="MP279" s="7"/>
      <c r="MQ279" s="7"/>
      <c r="MR279" s="7"/>
      <c r="MS279" s="7"/>
      <c r="MT279" s="7"/>
      <c r="MU279" s="6"/>
      <c r="MV279" s="6"/>
      <c r="MW279" s="6"/>
      <c r="MX279" s="6"/>
      <c r="MY279" s="6"/>
      <c r="MZ279" s="6"/>
      <c r="NA279" s="6"/>
      <c r="NB279" s="6"/>
      <c r="NC279" s="6"/>
      <c r="ND279" s="6"/>
      <c r="NE279" s="6"/>
      <c r="NF279" s="6"/>
      <c r="NG279" s="6"/>
      <c r="NH279" s="6"/>
      <c r="NI279" s="6"/>
      <c r="NJ279" s="6"/>
      <c r="NK279" s="6"/>
      <c r="NL279" s="6"/>
      <c r="NM279" s="6"/>
      <c r="NN279" s="6"/>
      <c r="NO279" s="6"/>
      <c r="NP279" s="6"/>
      <c r="NQ279" s="6"/>
      <c r="NR279" s="6"/>
      <c r="NS279" s="6"/>
      <c r="NT279" s="6"/>
      <c r="NU279" s="6"/>
      <c r="NV279" s="6"/>
      <c r="NW279" s="6"/>
      <c r="NX279" s="6"/>
      <c r="NY279" s="6"/>
      <c r="NZ279" s="6"/>
      <c r="OA279" s="6"/>
      <c r="OB279" s="6"/>
      <c r="OC279" s="6"/>
      <c r="OD279" s="6"/>
      <c r="OE279" s="6"/>
      <c r="OF279" s="6"/>
      <c r="OG279" s="6"/>
      <c r="OH279" s="6"/>
      <c r="OI279" s="6"/>
      <c r="OJ279" s="6"/>
      <c r="OK279" s="6"/>
      <c r="OL279" s="6"/>
      <c r="OM279" s="6"/>
      <c r="ON279" s="6"/>
      <c r="OO279" s="6"/>
      <c r="OP279" s="6"/>
      <c r="OQ279" s="6"/>
      <c r="OR279" s="6"/>
      <c r="OS279" s="6"/>
      <c r="OT279" s="6"/>
      <c r="OU279" s="6"/>
      <c r="OV279" s="6"/>
      <c r="OW279" s="6"/>
      <c r="OX279" s="6"/>
      <c r="OY279" s="6"/>
      <c r="OZ279" s="6"/>
      <c r="PA279" s="6"/>
      <c r="PB279" s="5"/>
      <c r="PC279" s="5"/>
      <c r="PD279" s="5"/>
      <c r="PE279" s="5"/>
      <c r="PF279" s="5"/>
      <c r="PG279" s="5"/>
      <c r="PH279" s="5"/>
      <c r="PI279" s="5"/>
      <c r="PJ279" s="5"/>
      <c r="PK279" s="5"/>
      <c r="PL279" s="5"/>
      <c r="PM279" s="5"/>
      <c r="PN279" s="5"/>
      <c r="PO279" s="5"/>
      <c r="PP279" s="5"/>
      <c r="PQ279" s="5"/>
      <c r="PR279" s="5"/>
      <c r="PS279" s="5"/>
      <c r="PT279" s="5"/>
      <c r="PU279" s="5"/>
      <c r="PV279" s="5"/>
      <c r="PW279" s="5"/>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row>
    <row r="280" spans="1:743" x14ac:dyDescent="0.25">
      <c r="A280" s="93"/>
      <c r="B280" s="8"/>
      <c r="C280" s="8"/>
      <c r="D280" s="8"/>
      <c r="E280" s="8"/>
      <c r="F280" s="8"/>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c r="JC280" s="7"/>
      <c r="JD280" s="7"/>
      <c r="JE280" s="7"/>
      <c r="JF280" s="7"/>
      <c r="JG280" s="7"/>
      <c r="JH280" s="7"/>
      <c r="JI280" s="7"/>
      <c r="JJ280" s="7"/>
      <c r="JK280" s="7"/>
      <c r="JL280" s="7"/>
      <c r="JM280" s="7"/>
      <c r="JN280" s="7"/>
      <c r="JO280" s="7"/>
      <c r="JP280" s="7"/>
      <c r="JQ280" s="7"/>
      <c r="JR280" s="7"/>
      <c r="JS280" s="7"/>
      <c r="JT280" s="7"/>
      <c r="JU280" s="7"/>
      <c r="JV280" s="7"/>
      <c r="JW280" s="7"/>
      <c r="JX280" s="7"/>
      <c r="JY280" s="7"/>
      <c r="JZ280" s="7"/>
      <c r="KA280" s="7"/>
      <c r="KB280" s="7"/>
      <c r="KC280" s="7"/>
      <c r="KD280" s="7"/>
      <c r="KE280" s="7"/>
      <c r="KF280" s="7"/>
      <c r="KG280" s="7"/>
      <c r="KH280" s="7"/>
      <c r="KI280" s="7"/>
      <c r="KJ280" s="7"/>
      <c r="KK280" s="7"/>
      <c r="KL280" s="7"/>
      <c r="KM280" s="7"/>
      <c r="KN280" s="7"/>
      <c r="KO280" s="7"/>
      <c r="KP280" s="7"/>
      <c r="KQ280" s="7"/>
      <c r="KR280" s="7"/>
      <c r="KS280" s="7"/>
      <c r="KT280" s="7"/>
      <c r="KU280" s="7"/>
      <c r="KV280" s="7"/>
      <c r="KW280" s="103"/>
      <c r="KX280" s="103"/>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c r="MK280" s="7"/>
      <c r="ML280" s="7"/>
      <c r="MM280" s="7"/>
      <c r="MN280" s="7"/>
      <c r="MO280" s="7"/>
      <c r="MP280" s="7"/>
      <c r="MQ280" s="7"/>
      <c r="MR280" s="7"/>
      <c r="MS280" s="7"/>
      <c r="MT280" s="7"/>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c r="OH280" s="6"/>
      <c r="OI280" s="6"/>
      <c r="OJ280" s="6"/>
      <c r="OK280" s="6"/>
      <c r="OL280" s="6"/>
      <c r="OM280" s="6"/>
      <c r="ON280" s="6"/>
      <c r="OO280" s="6"/>
      <c r="OP280" s="6"/>
      <c r="OQ280" s="6"/>
      <c r="OR280" s="6"/>
      <c r="OS280" s="6"/>
      <c r="OT280" s="6"/>
      <c r="OU280" s="6"/>
      <c r="OV280" s="6"/>
      <c r="OW280" s="6"/>
      <c r="OX280" s="6"/>
      <c r="OY280" s="6"/>
      <c r="OZ280" s="6"/>
      <c r="PA280" s="6"/>
      <c r="PB280" s="5"/>
      <c r="PC280" s="5"/>
      <c r="PD280" s="5"/>
      <c r="PE280" s="5"/>
      <c r="PF280" s="5"/>
      <c r="PG280" s="5"/>
      <c r="PH280" s="5"/>
      <c r="PI280" s="5"/>
      <c r="PJ280" s="5"/>
      <c r="PK280" s="5"/>
      <c r="PL280" s="5"/>
      <c r="PM280" s="5"/>
      <c r="PN280" s="5"/>
      <c r="PO280" s="5"/>
      <c r="PP280" s="5"/>
      <c r="PQ280" s="5"/>
      <c r="PR280" s="5"/>
      <c r="PS280" s="5"/>
      <c r="PT280" s="5"/>
      <c r="PU280" s="5"/>
      <c r="PV280" s="5"/>
      <c r="PW280" s="5"/>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row>
    <row r="281" spans="1:743" x14ac:dyDescent="0.25">
      <c r="A281" s="93"/>
      <c r="B281" s="8"/>
      <c r="C281" s="8"/>
      <c r="D281" s="8"/>
      <c r="E281" s="8"/>
      <c r="F281" s="8"/>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c r="JC281" s="7"/>
      <c r="JD281" s="7"/>
      <c r="JE281" s="7"/>
      <c r="JF281" s="7"/>
      <c r="JG281" s="7"/>
      <c r="JH281" s="7"/>
      <c r="JI281" s="7"/>
      <c r="JJ281" s="7"/>
      <c r="JK281" s="7"/>
      <c r="JL281" s="7"/>
      <c r="JM281" s="7"/>
      <c r="JN281" s="7"/>
      <c r="JO281" s="7"/>
      <c r="JP281" s="7"/>
      <c r="JQ281" s="7"/>
      <c r="JR281" s="7"/>
      <c r="JS281" s="7"/>
      <c r="JT281" s="7"/>
      <c r="JU281" s="7"/>
      <c r="JV281" s="7"/>
      <c r="JW281" s="7"/>
      <c r="JX281" s="7"/>
      <c r="JY281" s="7"/>
      <c r="JZ281" s="7"/>
      <c r="KA281" s="7"/>
      <c r="KB281" s="7"/>
      <c r="KC281" s="7"/>
      <c r="KD281" s="7"/>
      <c r="KE281" s="7"/>
      <c r="KF281" s="7"/>
      <c r="KG281" s="7"/>
      <c r="KH281" s="7"/>
      <c r="KI281" s="7"/>
      <c r="KJ281" s="7"/>
      <c r="KK281" s="7"/>
      <c r="KL281" s="7"/>
      <c r="KM281" s="7"/>
      <c r="KN281" s="7"/>
      <c r="KO281" s="7"/>
      <c r="KP281" s="7"/>
      <c r="KQ281" s="7"/>
      <c r="KR281" s="7"/>
      <c r="KS281" s="7"/>
      <c r="KT281" s="7"/>
      <c r="KU281" s="7"/>
      <c r="KV281" s="7"/>
      <c r="KW281" s="103"/>
      <c r="KX281" s="103"/>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c r="MK281" s="7"/>
      <c r="ML281" s="7"/>
      <c r="MM281" s="7"/>
      <c r="MN281" s="7"/>
      <c r="MO281" s="7"/>
      <c r="MP281" s="7"/>
      <c r="MQ281" s="7"/>
      <c r="MR281" s="7"/>
      <c r="MS281" s="7"/>
      <c r="MT281" s="7"/>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c r="NS281" s="6"/>
      <c r="NT281" s="6"/>
      <c r="NU281" s="6"/>
      <c r="NV281" s="6"/>
      <c r="NW281" s="6"/>
      <c r="NX281" s="6"/>
      <c r="NY281" s="6"/>
      <c r="NZ281" s="6"/>
      <c r="OA281" s="6"/>
      <c r="OB281" s="6"/>
      <c r="OC281" s="6"/>
      <c r="OD281" s="6"/>
      <c r="OE281" s="6"/>
      <c r="OF281" s="6"/>
      <c r="OG281" s="6"/>
      <c r="OH281" s="6"/>
      <c r="OI281" s="6"/>
      <c r="OJ281" s="6"/>
      <c r="OK281" s="6"/>
      <c r="OL281" s="6"/>
      <c r="OM281" s="6"/>
      <c r="ON281" s="6"/>
      <c r="OO281" s="6"/>
      <c r="OP281" s="6"/>
      <c r="OQ281" s="6"/>
      <c r="OR281" s="6"/>
      <c r="OS281" s="6"/>
      <c r="OT281" s="6"/>
      <c r="OU281" s="6"/>
      <c r="OV281" s="6"/>
      <c r="OW281" s="6"/>
      <c r="OX281" s="6"/>
      <c r="OY281" s="6"/>
      <c r="OZ281" s="6"/>
      <c r="PA281" s="6"/>
      <c r="PB281" s="5"/>
      <c r="PC281" s="5"/>
      <c r="PD281" s="5"/>
      <c r="PE281" s="5"/>
      <c r="PF281" s="5"/>
      <c r="PG281" s="5"/>
      <c r="PH281" s="5"/>
      <c r="PI281" s="5"/>
      <c r="PJ281" s="5"/>
      <c r="PK281" s="5"/>
      <c r="PL281" s="5"/>
      <c r="PM281" s="5"/>
      <c r="PN281" s="5"/>
      <c r="PO281" s="5"/>
      <c r="PP281" s="5"/>
      <c r="PQ281" s="5"/>
      <c r="PR281" s="5"/>
      <c r="PS281" s="5"/>
      <c r="PT281" s="5"/>
      <c r="PU281" s="5"/>
      <c r="PV281" s="5"/>
      <c r="PW281" s="5"/>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row>
    <row r="282" spans="1:743" x14ac:dyDescent="0.25">
      <c r="A282" s="93"/>
      <c r="B282" s="8"/>
      <c r="C282" s="8"/>
      <c r="D282" s="8"/>
      <c r="E282" s="8"/>
      <c r="F282" s="8"/>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c r="JC282" s="7"/>
      <c r="JD282" s="7"/>
      <c r="JE282" s="7"/>
      <c r="JF282" s="7"/>
      <c r="JG282" s="7"/>
      <c r="JH282" s="7"/>
      <c r="JI282" s="7"/>
      <c r="JJ282" s="7"/>
      <c r="JK282" s="7"/>
      <c r="JL282" s="7"/>
      <c r="JM282" s="7"/>
      <c r="JN282" s="7"/>
      <c r="JO282" s="7"/>
      <c r="JP282" s="7"/>
      <c r="JQ282" s="7"/>
      <c r="JR282" s="7"/>
      <c r="JS282" s="7"/>
      <c r="JT282" s="7"/>
      <c r="JU282" s="7"/>
      <c r="JV282" s="7"/>
      <c r="JW282" s="7"/>
      <c r="JX282" s="7"/>
      <c r="JY282" s="7"/>
      <c r="JZ282" s="7"/>
      <c r="KA282" s="7"/>
      <c r="KB282" s="7"/>
      <c r="KC282" s="7"/>
      <c r="KD282" s="7"/>
      <c r="KE282" s="7"/>
      <c r="KF282" s="7"/>
      <c r="KG282" s="7"/>
      <c r="KH282" s="7"/>
      <c r="KI282" s="7"/>
      <c r="KJ282" s="7"/>
      <c r="KK282" s="7"/>
      <c r="KL282" s="7"/>
      <c r="KM282" s="7"/>
      <c r="KN282" s="7"/>
      <c r="KO282" s="7"/>
      <c r="KP282" s="7"/>
      <c r="KQ282" s="7"/>
      <c r="KR282" s="7"/>
      <c r="KS282" s="7"/>
      <c r="KT282" s="7"/>
      <c r="KU282" s="7"/>
      <c r="KV282" s="7"/>
      <c r="KW282" s="103"/>
      <c r="KX282" s="103"/>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c r="MK282" s="7"/>
      <c r="ML282" s="7"/>
      <c r="MM282" s="7"/>
      <c r="MN282" s="7"/>
      <c r="MO282" s="7"/>
      <c r="MP282" s="7"/>
      <c r="MQ282" s="7"/>
      <c r="MR282" s="7"/>
      <c r="MS282" s="7"/>
      <c r="MT282" s="7"/>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c r="NS282" s="6"/>
      <c r="NT282" s="6"/>
      <c r="NU282" s="6"/>
      <c r="NV282" s="6"/>
      <c r="NW282" s="6"/>
      <c r="NX282" s="6"/>
      <c r="NY282" s="6"/>
      <c r="NZ282" s="6"/>
      <c r="OA282" s="6"/>
      <c r="OB282" s="6"/>
      <c r="OC282" s="6"/>
      <c r="OD282" s="6"/>
      <c r="OE282" s="6"/>
      <c r="OF282" s="6"/>
      <c r="OG282" s="6"/>
      <c r="OH282" s="6"/>
      <c r="OI282" s="6"/>
      <c r="OJ282" s="6"/>
      <c r="OK282" s="6"/>
      <c r="OL282" s="6"/>
      <c r="OM282" s="6"/>
      <c r="ON282" s="6"/>
      <c r="OO282" s="6"/>
      <c r="OP282" s="6"/>
      <c r="OQ282" s="6"/>
      <c r="OR282" s="6"/>
      <c r="OS282" s="6"/>
      <c r="OT282" s="6"/>
      <c r="OU282" s="6"/>
      <c r="OV282" s="6"/>
      <c r="OW282" s="6"/>
      <c r="OX282" s="6"/>
      <c r="OY282" s="6"/>
      <c r="OZ282" s="6"/>
      <c r="PA282" s="6"/>
      <c r="PB282" s="5"/>
      <c r="PC282" s="5"/>
      <c r="PD282" s="5"/>
      <c r="PE282" s="5"/>
      <c r="PF282" s="5"/>
      <c r="PG282" s="5"/>
      <c r="PH282" s="5"/>
      <c r="PI282" s="5"/>
      <c r="PJ282" s="5"/>
      <c r="PK282" s="5"/>
      <c r="PL282" s="5"/>
      <c r="PM282" s="5"/>
      <c r="PN282" s="5"/>
      <c r="PO282" s="5"/>
      <c r="PP282" s="5"/>
      <c r="PQ282" s="5"/>
      <c r="PR282" s="5"/>
      <c r="PS282" s="5"/>
      <c r="PT282" s="5"/>
      <c r="PU282" s="5"/>
      <c r="PV282" s="5"/>
      <c r="PW282" s="5"/>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row>
    <row r="283" spans="1:743" x14ac:dyDescent="0.25">
      <c r="A283" s="93"/>
      <c r="B283" s="8"/>
      <c r="C283" s="8"/>
      <c r="D283" s="8"/>
      <c r="E283" s="8"/>
      <c r="F283" s="8"/>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c r="JU283" s="7"/>
      <c r="JV283" s="7"/>
      <c r="JW283" s="7"/>
      <c r="JX283" s="7"/>
      <c r="JY283" s="7"/>
      <c r="JZ283" s="7"/>
      <c r="KA283" s="7"/>
      <c r="KB283" s="7"/>
      <c r="KC283" s="7"/>
      <c r="KD283" s="7"/>
      <c r="KE283" s="7"/>
      <c r="KF283" s="7"/>
      <c r="KG283" s="7"/>
      <c r="KH283" s="7"/>
      <c r="KI283" s="7"/>
      <c r="KJ283" s="7"/>
      <c r="KK283" s="7"/>
      <c r="KL283" s="7"/>
      <c r="KM283" s="7"/>
      <c r="KN283" s="7"/>
      <c r="KO283" s="7"/>
      <c r="KP283" s="7"/>
      <c r="KQ283" s="7"/>
      <c r="KR283" s="7"/>
      <c r="KS283" s="7"/>
      <c r="KT283" s="7"/>
      <c r="KU283" s="7"/>
      <c r="KV283" s="7"/>
      <c r="KW283" s="103"/>
      <c r="KX283" s="103"/>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c r="MK283" s="7"/>
      <c r="ML283" s="7"/>
      <c r="MM283" s="7"/>
      <c r="MN283" s="7"/>
      <c r="MO283" s="7"/>
      <c r="MP283" s="7"/>
      <c r="MQ283" s="7"/>
      <c r="MR283" s="7"/>
      <c r="MS283" s="7"/>
      <c r="MT283" s="7"/>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6"/>
      <c r="NX283" s="6"/>
      <c r="NY283" s="6"/>
      <c r="NZ283" s="6"/>
      <c r="OA283" s="6"/>
      <c r="OB283" s="6"/>
      <c r="OC283" s="6"/>
      <c r="OD283" s="6"/>
      <c r="OE283" s="6"/>
      <c r="OF283" s="6"/>
      <c r="OG283" s="6"/>
      <c r="OH283" s="6"/>
      <c r="OI283" s="6"/>
      <c r="OJ283" s="6"/>
      <c r="OK283" s="6"/>
      <c r="OL283" s="6"/>
      <c r="OM283" s="6"/>
      <c r="ON283" s="6"/>
      <c r="OO283" s="6"/>
      <c r="OP283" s="6"/>
      <c r="OQ283" s="6"/>
      <c r="OR283" s="6"/>
      <c r="OS283" s="6"/>
      <c r="OT283" s="6"/>
      <c r="OU283" s="6"/>
      <c r="OV283" s="6"/>
      <c r="OW283" s="6"/>
      <c r="OX283" s="6"/>
      <c r="OY283" s="6"/>
      <c r="OZ283" s="6"/>
      <c r="PA283" s="6"/>
      <c r="PB283" s="5"/>
      <c r="PC283" s="5"/>
      <c r="PD283" s="5"/>
      <c r="PE283" s="5"/>
      <c r="PF283" s="5"/>
      <c r="PG283" s="5"/>
      <c r="PH283" s="5"/>
      <c r="PI283" s="5"/>
      <c r="PJ283" s="5"/>
      <c r="PK283" s="5"/>
      <c r="PL283" s="5"/>
      <c r="PM283" s="5"/>
      <c r="PN283" s="5"/>
      <c r="PO283" s="5"/>
      <c r="PP283" s="5"/>
      <c r="PQ283" s="5"/>
      <c r="PR283" s="5"/>
      <c r="PS283" s="5"/>
      <c r="PT283" s="5"/>
      <c r="PU283" s="5"/>
      <c r="PV283" s="5"/>
      <c r="PW283" s="5"/>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row>
    <row r="284" spans="1:743" x14ac:dyDescent="0.25">
      <c r="A284" s="93"/>
      <c r="B284" s="8"/>
      <c r="C284" s="8"/>
      <c r="D284" s="8"/>
      <c r="E284" s="8"/>
      <c r="F284" s="8"/>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103"/>
      <c r="KX284" s="103"/>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c r="MK284" s="7"/>
      <c r="ML284" s="7"/>
      <c r="MM284" s="7"/>
      <c r="MN284" s="7"/>
      <c r="MO284" s="7"/>
      <c r="MP284" s="7"/>
      <c r="MQ284" s="7"/>
      <c r="MR284" s="7"/>
      <c r="MS284" s="7"/>
      <c r="MT284" s="7"/>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6"/>
      <c r="NX284" s="6"/>
      <c r="NY284" s="6"/>
      <c r="NZ284" s="6"/>
      <c r="OA284" s="6"/>
      <c r="OB284" s="6"/>
      <c r="OC284" s="6"/>
      <c r="OD284" s="6"/>
      <c r="OE284" s="6"/>
      <c r="OF284" s="6"/>
      <c r="OG284" s="6"/>
      <c r="OH284" s="6"/>
      <c r="OI284" s="6"/>
      <c r="OJ284" s="6"/>
      <c r="OK284" s="6"/>
      <c r="OL284" s="6"/>
      <c r="OM284" s="6"/>
      <c r="ON284" s="6"/>
      <c r="OO284" s="6"/>
      <c r="OP284" s="6"/>
      <c r="OQ284" s="6"/>
      <c r="OR284" s="6"/>
      <c r="OS284" s="6"/>
      <c r="OT284" s="6"/>
      <c r="OU284" s="6"/>
      <c r="OV284" s="6"/>
      <c r="OW284" s="6"/>
      <c r="OX284" s="6"/>
      <c r="OY284" s="6"/>
      <c r="OZ284" s="6"/>
      <c r="PA284" s="6"/>
      <c r="PB284" s="5"/>
      <c r="PC284" s="5"/>
      <c r="PD284" s="5"/>
      <c r="PE284" s="5"/>
      <c r="PF284" s="5"/>
      <c r="PG284" s="5"/>
      <c r="PH284" s="5"/>
      <c r="PI284" s="5"/>
      <c r="PJ284" s="5"/>
      <c r="PK284" s="5"/>
      <c r="PL284" s="5"/>
      <c r="PM284" s="5"/>
      <c r="PN284" s="5"/>
      <c r="PO284" s="5"/>
      <c r="PP284" s="5"/>
      <c r="PQ284" s="5"/>
      <c r="PR284" s="5"/>
      <c r="PS284" s="5"/>
      <c r="PT284" s="5"/>
      <c r="PU284" s="5"/>
      <c r="PV284" s="5"/>
      <c r="PW284" s="5"/>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row>
    <row r="285" spans="1:743" x14ac:dyDescent="0.25">
      <c r="A285" s="93"/>
      <c r="B285" s="8"/>
      <c r="C285" s="8"/>
      <c r="D285" s="8"/>
      <c r="E285" s="8"/>
      <c r="F285" s="8"/>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c r="JC285" s="7"/>
      <c r="JD285" s="7"/>
      <c r="JE285" s="7"/>
      <c r="JF285" s="7"/>
      <c r="JG285" s="7"/>
      <c r="JH285" s="7"/>
      <c r="JI285" s="7"/>
      <c r="JJ285" s="7"/>
      <c r="JK285" s="7"/>
      <c r="JL285" s="7"/>
      <c r="JM285" s="7"/>
      <c r="JN285" s="7"/>
      <c r="JO285" s="7"/>
      <c r="JP285" s="7"/>
      <c r="JQ285" s="7"/>
      <c r="JR285" s="7"/>
      <c r="JS285" s="7"/>
      <c r="JT285" s="7"/>
      <c r="JU285" s="7"/>
      <c r="JV285" s="7"/>
      <c r="JW285" s="7"/>
      <c r="JX285" s="7"/>
      <c r="JY285" s="7"/>
      <c r="JZ285" s="7"/>
      <c r="KA285" s="7"/>
      <c r="KB285" s="7"/>
      <c r="KC285" s="7"/>
      <c r="KD285" s="7"/>
      <c r="KE285" s="7"/>
      <c r="KF285" s="7"/>
      <c r="KG285" s="7"/>
      <c r="KH285" s="7"/>
      <c r="KI285" s="7"/>
      <c r="KJ285" s="7"/>
      <c r="KK285" s="7"/>
      <c r="KL285" s="7"/>
      <c r="KM285" s="7"/>
      <c r="KN285" s="7"/>
      <c r="KO285" s="7"/>
      <c r="KP285" s="7"/>
      <c r="KQ285" s="7"/>
      <c r="KR285" s="7"/>
      <c r="KS285" s="7"/>
      <c r="KT285" s="7"/>
      <c r="KU285" s="7"/>
      <c r="KV285" s="7"/>
      <c r="KW285" s="103"/>
      <c r="KX285" s="103"/>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c r="MK285" s="7"/>
      <c r="ML285" s="7"/>
      <c r="MM285" s="7"/>
      <c r="MN285" s="7"/>
      <c r="MO285" s="7"/>
      <c r="MP285" s="7"/>
      <c r="MQ285" s="7"/>
      <c r="MR285" s="7"/>
      <c r="MS285" s="7"/>
      <c r="MT285" s="7"/>
      <c r="MU285" s="6"/>
      <c r="MV285" s="6"/>
      <c r="MW285" s="6"/>
      <c r="MX285" s="6"/>
      <c r="MY285" s="6"/>
      <c r="MZ285" s="6"/>
      <c r="NA285" s="6"/>
      <c r="NB285" s="6"/>
      <c r="NC285" s="6"/>
      <c r="ND285" s="6"/>
      <c r="NE285" s="6"/>
      <c r="NF285" s="6"/>
      <c r="NG285" s="6"/>
      <c r="NH285" s="6"/>
      <c r="NI285" s="6"/>
      <c r="NJ285" s="6"/>
      <c r="NK285" s="6"/>
      <c r="NL285" s="6"/>
      <c r="NM285" s="6"/>
      <c r="NN285" s="6"/>
      <c r="NO285" s="6"/>
      <c r="NP285" s="6"/>
      <c r="NQ285" s="6"/>
      <c r="NR285" s="6"/>
      <c r="NS285" s="6"/>
      <c r="NT285" s="6"/>
      <c r="NU285" s="6"/>
      <c r="NV285" s="6"/>
      <c r="NW285" s="6"/>
      <c r="NX285" s="6"/>
      <c r="NY285" s="6"/>
      <c r="NZ285" s="6"/>
      <c r="OA285" s="6"/>
      <c r="OB285" s="6"/>
      <c r="OC285" s="6"/>
      <c r="OD285" s="6"/>
      <c r="OE285" s="6"/>
      <c r="OF285" s="6"/>
      <c r="OG285" s="6"/>
      <c r="OH285" s="6"/>
      <c r="OI285" s="6"/>
      <c r="OJ285" s="6"/>
      <c r="OK285" s="6"/>
      <c r="OL285" s="6"/>
      <c r="OM285" s="6"/>
      <c r="ON285" s="6"/>
      <c r="OO285" s="6"/>
      <c r="OP285" s="6"/>
      <c r="OQ285" s="6"/>
      <c r="OR285" s="6"/>
      <c r="OS285" s="6"/>
      <c r="OT285" s="6"/>
      <c r="OU285" s="6"/>
      <c r="OV285" s="6"/>
      <c r="OW285" s="6"/>
      <c r="OX285" s="6"/>
      <c r="OY285" s="6"/>
      <c r="OZ285" s="6"/>
      <c r="PA285" s="6"/>
      <c r="PB285" s="5"/>
      <c r="PC285" s="5"/>
      <c r="PD285" s="5"/>
      <c r="PE285" s="5"/>
      <c r="PF285" s="5"/>
      <c r="PG285" s="5"/>
      <c r="PH285" s="5"/>
      <c r="PI285" s="5"/>
      <c r="PJ285" s="5"/>
      <c r="PK285" s="5"/>
      <c r="PL285" s="5"/>
      <c r="PM285" s="5"/>
      <c r="PN285" s="5"/>
      <c r="PO285" s="5"/>
      <c r="PP285" s="5"/>
      <c r="PQ285" s="5"/>
      <c r="PR285" s="5"/>
      <c r="PS285" s="5"/>
      <c r="PT285" s="5"/>
      <c r="PU285" s="5"/>
      <c r="PV285" s="5"/>
      <c r="PW285" s="5"/>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row>
    <row r="286" spans="1:743" x14ac:dyDescent="0.25">
      <c r="A286" s="93"/>
      <c r="B286" s="8"/>
      <c r="C286" s="8"/>
      <c r="D286" s="8"/>
      <c r="E286" s="8"/>
      <c r="F286" s="8"/>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c r="JI286" s="7"/>
      <c r="JJ286" s="7"/>
      <c r="JK286" s="7"/>
      <c r="JL286" s="7"/>
      <c r="JM286" s="7"/>
      <c r="JN286" s="7"/>
      <c r="JO286" s="7"/>
      <c r="JP286" s="7"/>
      <c r="JQ286" s="7"/>
      <c r="JR286" s="7"/>
      <c r="JS286" s="7"/>
      <c r="JT286" s="7"/>
      <c r="JU286" s="7"/>
      <c r="JV286" s="7"/>
      <c r="JW286" s="7"/>
      <c r="JX286" s="7"/>
      <c r="JY286" s="7"/>
      <c r="JZ286" s="7"/>
      <c r="KA286" s="7"/>
      <c r="KB286" s="7"/>
      <c r="KC286" s="7"/>
      <c r="KD286" s="7"/>
      <c r="KE286" s="7"/>
      <c r="KF286" s="7"/>
      <c r="KG286" s="7"/>
      <c r="KH286" s="7"/>
      <c r="KI286" s="7"/>
      <c r="KJ286" s="7"/>
      <c r="KK286" s="7"/>
      <c r="KL286" s="7"/>
      <c r="KM286" s="7"/>
      <c r="KN286" s="7"/>
      <c r="KO286" s="7"/>
      <c r="KP286" s="7"/>
      <c r="KQ286" s="7"/>
      <c r="KR286" s="7"/>
      <c r="KS286" s="7"/>
      <c r="KT286" s="7"/>
      <c r="KU286" s="7"/>
      <c r="KV286" s="7"/>
      <c r="KW286" s="103"/>
      <c r="KX286" s="103"/>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c r="MK286" s="7"/>
      <c r="ML286" s="7"/>
      <c r="MM286" s="7"/>
      <c r="MN286" s="7"/>
      <c r="MO286" s="7"/>
      <c r="MP286" s="7"/>
      <c r="MQ286" s="7"/>
      <c r="MR286" s="7"/>
      <c r="MS286" s="7"/>
      <c r="MT286" s="7"/>
      <c r="MU286" s="6"/>
      <c r="MV286" s="6"/>
      <c r="MW286" s="6"/>
      <c r="MX286" s="6"/>
      <c r="MY286" s="6"/>
      <c r="MZ286" s="6"/>
      <c r="NA286" s="6"/>
      <c r="NB286" s="6"/>
      <c r="NC286" s="6"/>
      <c r="ND286" s="6"/>
      <c r="NE286" s="6"/>
      <c r="NF286" s="6"/>
      <c r="NG286" s="6"/>
      <c r="NH286" s="6"/>
      <c r="NI286" s="6"/>
      <c r="NJ286" s="6"/>
      <c r="NK286" s="6"/>
      <c r="NL286" s="6"/>
      <c r="NM286" s="6"/>
      <c r="NN286" s="6"/>
      <c r="NO286" s="6"/>
      <c r="NP286" s="6"/>
      <c r="NQ286" s="6"/>
      <c r="NR286" s="6"/>
      <c r="NS286" s="6"/>
      <c r="NT286" s="6"/>
      <c r="NU286" s="6"/>
      <c r="NV286" s="6"/>
      <c r="NW286" s="6"/>
      <c r="NX286" s="6"/>
      <c r="NY286" s="6"/>
      <c r="NZ286" s="6"/>
      <c r="OA286" s="6"/>
      <c r="OB286" s="6"/>
      <c r="OC286" s="6"/>
      <c r="OD286" s="6"/>
      <c r="OE286" s="6"/>
      <c r="OF286" s="6"/>
      <c r="OG286" s="6"/>
      <c r="OH286" s="6"/>
      <c r="OI286" s="6"/>
      <c r="OJ286" s="6"/>
      <c r="OK286" s="6"/>
      <c r="OL286" s="6"/>
      <c r="OM286" s="6"/>
      <c r="ON286" s="6"/>
      <c r="OO286" s="6"/>
      <c r="OP286" s="6"/>
      <c r="OQ286" s="6"/>
      <c r="OR286" s="6"/>
      <c r="OS286" s="6"/>
      <c r="OT286" s="6"/>
      <c r="OU286" s="6"/>
      <c r="OV286" s="6"/>
      <c r="OW286" s="6"/>
      <c r="OX286" s="6"/>
      <c r="OY286" s="6"/>
      <c r="OZ286" s="6"/>
      <c r="PA286" s="6"/>
      <c r="PB286" s="5"/>
      <c r="PC286" s="5"/>
      <c r="PD286" s="5"/>
      <c r="PE286" s="5"/>
      <c r="PF286" s="5"/>
      <c r="PG286" s="5"/>
      <c r="PH286" s="5"/>
      <c r="PI286" s="5"/>
      <c r="PJ286" s="5"/>
      <c r="PK286" s="5"/>
      <c r="PL286" s="5"/>
      <c r="PM286" s="5"/>
      <c r="PN286" s="5"/>
      <c r="PO286" s="5"/>
      <c r="PP286" s="5"/>
      <c r="PQ286" s="5"/>
      <c r="PR286" s="5"/>
      <c r="PS286" s="5"/>
      <c r="PT286" s="5"/>
      <c r="PU286" s="5"/>
      <c r="PV286" s="5"/>
      <c r="PW286" s="5"/>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row>
    <row r="287" spans="1:743" x14ac:dyDescent="0.25">
      <c r="A287" s="93"/>
      <c r="B287" s="8"/>
      <c r="C287" s="8"/>
      <c r="D287" s="8"/>
      <c r="E287" s="8"/>
      <c r="F287" s="8"/>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c r="JC287" s="7"/>
      <c r="JD287" s="7"/>
      <c r="JE287" s="7"/>
      <c r="JF287" s="7"/>
      <c r="JG287" s="7"/>
      <c r="JH287" s="7"/>
      <c r="JI287" s="7"/>
      <c r="JJ287" s="7"/>
      <c r="JK287" s="7"/>
      <c r="JL287" s="7"/>
      <c r="JM287" s="7"/>
      <c r="JN287" s="7"/>
      <c r="JO287" s="7"/>
      <c r="JP287" s="7"/>
      <c r="JQ287" s="7"/>
      <c r="JR287" s="7"/>
      <c r="JS287" s="7"/>
      <c r="JT287" s="7"/>
      <c r="JU287" s="7"/>
      <c r="JV287" s="7"/>
      <c r="JW287" s="7"/>
      <c r="JX287" s="7"/>
      <c r="JY287" s="7"/>
      <c r="JZ287" s="7"/>
      <c r="KA287" s="7"/>
      <c r="KB287" s="7"/>
      <c r="KC287" s="7"/>
      <c r="KD287" s="7"/>
      <c r="KE287" s="7"/>
      <c r="KF287" s="7"/>
      <c r="KG287" s="7"/>
      <c r="KH287" s="7"/>
      <c r="KI287" s="7"/>
      <c r="KJ287" s="7"/>
      <c r="KK287" s="7"/>
      <c r="KL287" s="7"/>
      <c r="KM287" s="7"/>
      <c r="KN287" s="7"/>
      <c r="KO287" s="7"/>
      <c r="KP287" s="7"/>
      <c r="KQ287" s="7"/>
      <c r="KR287" s="7"/>
      <c r="KS287" s="7"/>
      <c r="KT287" s="7"/>
      <c r="KU287" s="7"/>
      <c r="KV287" s="7"/>
      <c r="KW287" s="103"/>
      <c r="KX287" s="103"/>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c r="MK287" s="7"/>
      <c r="ML287" s="7"/>
      <c r="MM287" s="7"/>
      <c r="MN287" s="7"/>
      <c r="MO287" s="7"/>
      <c r="MP287" s="7"/>
      <c r="MQ287" s="7"/>
      <c r="MR287" s="7"/>
      <c r="MS287" s="7"/>
      <c r="MT287" s="7"/>
      <c r="MU287" s="6"/>
      <c r="MV287" s="6"/>
      <c r="MW287" s="6"/>
      <c r="MX287" s="6"/>
      <c r="MY287" s="6"/>
      <c r="MZ287" s="6"/>
      <c r="NA287" s="6"/>
      <c r="NB287" s="6"/>
      <c r="NC287" s="6"/>
      <c r="ND287" s="6"/>
      <c r="NE287" s="6"/>
      <c r="NF287" s="6"/>
      <c r="NG287" s="6"/>
      <c r="NH287" s="6"/>
      <c r="NI287" s="6"/>
      <c r="NJ287" s="6"/>
      <c r="NK287" s="6"/>
      <c r="NL287" s="6"/>
      <c r="NM287" s="6"/>
      <c r="NN287" s="6"/>
      <c r="NO287" s="6"/>
      <c r="NP287" s="6"/>
      <c r="NQ287" s="6"/>
      <c r="NR287" s="6"/>
      <c r="NS287" s="6"/>
      <c r="NT287" s="6"/>
      <c r="NU287" s="6"/>
      <c r="NV287" s="6"/>
      <c r="NW287" s="6"/>
      <c r="NX287" s="6"/>
      <c r="NY287" s="6"/>
      <c r="NZ287" s="6"/>
      <c r="OA287" s="6"/>
      <c r="OB287" s="6"/>
      <c r="OC287" s="6"/>
      <c r="OD287" s="6"/>
      <c r="OE287" s="6"/>
      <c r="OF287" s="6"/>
      <c r="OG287" s="6"/>
      <c r="OH287" s="6"/>
      <c r="OI287" s="6"/>
      <c r="OJ287" s="6"/>
      <c r="OK287" s="6"/>
      <c r="OL287" s="6"/>
      <c r="OM287" s="6"/>
      <c r="ON287" s="6"/>
      <c r="OO287" s="6"/>
      <c r="OP287" s="6"/>
      <c r="OQ287" s="6"/>
      <c r="OR287" s="6"/>
      <c r="OS287" s="6"/>
      <c r="OT287" s="6"/>
      <c r="OU287" s="6"/>
      <c r="OV287" s="6"/>
      <c r="OW287" s="6"/>
      <c r="OX287" s="6"/>
      <c r="OY287" s="6"/>
      <c r="OZ287" s="6"/>
      <c r="PA287" s="6"/>
      <c r="PB287" s="5"/>
      <c r="PC287" s="5"/>
      <c r="PD287" s="5"/>
      <c r="PE287" s="5"/>
      <c r="PF287" s="5"/>
      <c r="PG287" s="5"/>
      <c r="PH287" s="5"/>
      <c r="PI287" s="5"/>
      <c r="PJ287" s="5"/>
      <c r="PK287" s="5"/>
      <c r="PL287" s="5"/>
      <c r="PM287" s="5"/>
      <c r="PN287" s="5"/>
      <c r="PO287" s="5"/>
      <c r="PP287" s="5"/>
      <c r="PQ287" s="5"/>
      <c r="PR287" s="5"/>
      <c r="PS287" s="5"/>
      <c r="PT287" s="5"/>
      <c r="PU287" s="5"/>
      <c r="PV287" s="5"/>
      <c r="PW287" s="5"/>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row>
    <row r="288" spans="1:743" x14ac:dyDescent="0.25">
      <c r="A288" s="93"/>
      <c r="B288" s="8"/>
      <c r="C288" s="8"/>
      <c r="D288" s="8"/>
      <c r="E288" s="8"/>
      <c r="F288" s="8"/>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c r="JC288" s="7"/>
      <c r="JD288" s="7"/>
      <c r="JE288" s="7"/>
      <c r="JF288" s="7"/>
      <c r="JG288" s="7"/>
      <c r="JH288" s="7"/>
      <c r="JI288" s="7"/>
      <c r="JJ288" s="7"/>
      <c r="JK288" s="7"/>
      <c r="JL288" s="7"/>
      <c r="JM288" s="7"/>
      <c r="JN288" s="7"/>
      <c r="JO288" s="7"/>
      <c r="JP288" s="7"/>
      <c r="JQ288" s="7"/>
      <c r="JR288" s="7"/>
      <c r="JS288" s="7"/>
      <c r="JT288" s="7"/>
      <c r="JU288" s="7"/>
      <c r="JV288" s="7"/>
      <c r="JW288" s="7"/>
      <c r="JX288" s="7"/>
      <c r="JY288" s="7"/>
      <c r="JZ288" s="7"/>
      <c r="KA288" s="7"/>
      <c r="KB288" s="7"/>
      <c r="KC288" s="7"/>
      <c r="KD288" s="7"/>
      <c r="KE288" s="7"/>
      <c r="KF288" s="7"/>
      <c r="KG288" s="7"/>
      <c r="KH288" s="7"/>
      <c r="KI288" s="7"/>
      <c r="KJ288" s="7"/>
      <c r="KK288" s="7"/>
      <c r="KL288" s="7"/>
      <c r="KM288" s="7"/>
      <c r="KN288" s="7"/>
      <c r="KO288" s="7"/>
      <c r="KP288" s="7"/>
      <c r="KQ288" s="7"/>
      <c r="KR288" s="7"/>
      <c r="KS288" s="7"/>
      <c r="KT288" s="7"/>
      <c r="KU288" s="7"/>
      <c r="KV288" s="7"/>
      <c r="KW288" s="103"/>
      <c r="KX288" s="103"/>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c r="MK288" s="7"/>
      <c r="ML288" s="7"/>
      <c r="MM288" s="7"/>
      <c r="MN288" s="7"/>
      <c r="MO288" s="7"/>
      <c r="MP288" s="7"/>
      <c r="MQ288" s="7"/>
      <c r="MR288" s="7"/>
      <c r="MS288" s="7"/>
      <c r="MT288" s="7"/>
      <c r="MU288" s="6"/>
      <c r="MV288" s="6"/>
      <c r="MW288" s="6"/>
      <c r="MX288" s="6"/>
      <c r="MY288" s="6"/>
      <c r="MZ288" s="6"/>
      <c r="NA288" s="6"/>
      <c r="NB288" s="6"/>
      <c r="NC288" s="6"/>
      <c r="ND288" s="6"/>
      <c r="NE288" s="6"/>
      <c r="NF288" s="6"/>
      <c r="NG288" s="6"/>
      <c r="NH288" s="6"/>
      <c r="NI288" s="6"/>
      <c r="NJ288" s="6"/>
      <c r="NK288" s="6"/>
      <c r="NL288" s="6"/>
      <c r="NM288" s="6"/>
      <c r="NN288" s="6"/>
      <c r="NO288" s="6"/>
      <c r="NP288" s="6"/>
      <c r="NQ288" s="6"/>
      <c r="NR288" s="6"/>
      <c r="NS288" s="6"/>
      <c r="NT288" s="6"/>
      <c r="NU288" s="6"/>
      <c r="NV288" s="6"/>
      <c r="NW288" s="6"/>
      <c r="NX288" s="6"/>
      <c r="NY288" s="6"/>
      <c r="NZ288" s="6"/>
      <c r="OA288" s="6"/>
      <c r="OB288" s="6"/>
      <c r="OC288" s="6"/>
      <c r="OD288" s="6"/>
      <c r="OE288" s="6"/>
      <c r="OF288" s="6"/>
      <c r="OG288" s="6"/>
      <c r="OH288" s="6"/>
      <c r="OI288" s="6"/>
      <c r="OJ288" s="6"/>
      <c r="OK288" s="6"/>
      <c r="OL288" s="6"/>
      <c r="OM288" s="6"/>
      <c r="ON288" s="6"/>
      <c r="OO288" s="6"/>
      <c r="OP288" s="6"/>
      <c r="OQ288" s="6"/>
      <c r="OR288" s="6"/>
      <c r="OS288" s="6"/>
      <c r="OT288" s="6"/>
      <c r="OU288" s="6"/>
      <c r="OV288" s="6"/>
      <c r="OW288" s="6"/>
      <c r="OX288" s="6"/>
      <c r="OY288" s="6"/>
      <c r="OZ288" s="6"/>
      <c r="PA288" s="6"/>
      <c r="PB288" s="5"/>
      <c r="PC288" s="5"/>
      <c r="PD288" s="5"/>
      <c r="PE288" s="5"/>
      <c r="PF288" s="5"/>
      <c r="PG288" s="5"/>
      <c r="PH288" s="5"/>
      <c r="PI288" s="5"/>
      <c r="PJ288" s="5"/>
      <c r="PK288" s="5"/>
      <c r="PL288" s="5"/>
      <c r="PM288" s="5"/>
      <c r="PN288" s="5"/>
      <c r="PO288" s="5"/>
      <c r="PP288" s="5"/>
      <c r="PQ288" s="5"/>
      <c r="PR288" s="5"/>
      <c r="PS288" s="5"/>
      <c r="PT288" s="5"/>
      <c r="PU288" s="5"/>
      <c r="PV288" s="5"/>
      <c r="PW288" s="5"/>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row>
    <row r="289" spans="1:743" x14ac:dyDescent="0.25">
      <c r="A289" s="93"/>
      <c r="B289" s="8"/>
      <c r="C289" s="8"/>
      <c r="D289" s="8"/>
      <c r="E289" s="8"/>
      <c r="F289" s="8"/>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c r="JC289" s="7"/>
      <c r="JD289" s="7"/>
      <c r="JE289" s="7"/>
      <c r="JF289" s="7"/>
      <c r="JG289" s="7"/>
      <c r="JH289" s="7"/>
      <c r="JI289" s="7"/>
      <c r="JJ289" s="7"/>
      <c r="JK289" s="7"/>
      <c r="JL289" s="7"/>
      <c r="JM289" s="7"/>
      <c r="JN289" s="7"/>
      <c r="JO289" s="7"/>
      <c r="JP289" s="7"/>
      <c r="JQ289" s="7"/>
      <c r="JR289" s="7"/>
      <c r="JS289" s="7"/>
      <c r="JT289" s="7"/>
      <c r="JU289" s="7"/>
      <c r="JV289" s="7"/>
      <c r="JW289" s="7"/>
      <c r="JX289" s="7"/>
      <c r="JY289" s="7"/>
      <c r="JZ289" s="7"/>
      <c r="KA289" s="7"/>
      <c r="KB289" s="7"/>
      <c r="KC289" s="7"/>
      <c r="KD289" s="7"/>
      <c r="KE289" s="7"/>
      <c r="KF289" s="7"/>
      <c r="KG289" s="7"/>
      <c r="KH289" s="7"/>
      <c r="KI289" s="7"/>
      <c r="KJ289" s="7"/>
      <c r="KK289" s="7"/>
      <c r="KL289" s="7"/>
      <c r="KM289" s="7"/>
      <c r="KN289" s="7"/>
      <c r="KO289" s="7"/>
      <c r="KP289" s="7"/>
      <c r="KQ289" s="7"/>
      <c r="KR289" s="7"/>
      <c r="KS289" s="7"/>
      <c r="KT289" s="7"/>
      <c r="KU289" s="7"/>
      <c r="KV289" s="7"/>
      <c r="KW289" s="103"/>
      <c r="KX289" s="103"/>
      <c r="KY289" s="7"/>
      <c r="KZ289" s="7"/>
      <c r="LA289" s="7"/>
      <c r="LB289" s="7"/>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c r="MK289" s="7"/>
      <c r="ML289" s="7"/>
      <c r="MM289" s="7"/>
      <c r="MN289" s="7"/>
      <c r="MO289" s="7"/>
      <c r="MP289" s="7"/>
      <c r="MQ289" s="7"/>
      <c r="MR289" s="7"/>
      <c r="MS289" s="7"/>
      <c r="MT289" s="7"/>
      <c r="MU289" s="6"/>
      <c r="MV289" s="6"/>
      <c r="MW289" s="6"/>
      <c r="MX289" s="6"/>
      <c r="MY289" s="6"/>
      <c r="MZ289" s="6"/>
      <c r="NA289" s="6"/>
      <c r="NB289" s="6"/>
      <c r="NC289" s="6"/>
      <c r="ND289" s="6"/>
      <c r="NE289" s="6"/>
      <c r="NF289" s="6"/>
      <c r="NG289" s="6"/>
      <c r="NH289" s="6"/>
      <c r="NI289" s="6"/>
      <c r="NJ289" s="6"/>
      <c r="NK289" s="6"/>
      <c r="NL289" s="6"/>
      <c r="NM289" s="6"/>
      <c r="NN289" s="6"/>
      <c r="NO289" s="6"/>
      <c r="NP289" s="6"/>
      <c r="NQ289" s="6"/>
      <c r="NR289" s="6"/>
      <c r="NS289" s="6"/>
      <c r="NT289" s="6"/>
      <c r="NU289" s="6"/>
      <c r="NV289" s="6"/>
      <c r="NW289" s="6"/>
      <c r="NX289" s="6"/>
      <c r="NY289" s="6"/>
      <c r="NZ289" s="6"/>
      <c r="OA289" s="6"/>
      <c r="OB289" s="6"/>
      <c r="OC289" s="6"/>
      <c r="OD289" s="6"/>
      <c r="OE289" s="6"/>
      <c r="OF289" s="6"/>
      <c r="OG289" s="6"/>
      <c r="OH289" s="6"/>
      <c r="OI289" s="6"/>
      <c r="OJ289" s="6"/>
      <c r="OK289" s="6"/>
      <c r="OL289" s="6"/>
      <c r="OM289" s="6"/>
      <c r="ON289" s="6"/>
      <c r="OO289" s="6"/>
      <c r="OP289" s="6"/>
      <c r="OQ289" s="6"/>
      <c r="OR289" s="6"/>
      <c r="OS289" s="6"/>
      <c r="OT289" s="6"/>
      <c r="OU289" s="6"/>
      <c r="OV289" s="6"/>
      <c r="OW289" s="6"/>
      <c r="OX289" s="6"/>
      <c r="OY289" s="6"/>
      <c r="OZ289" s="6"/>
      <c r="PA289" s="6"/>
      <c r="PB289" s="5"/>
      <c r="PC289" s="5"/>
      <c r="PD289" s="5"/>
      <c r="PE289" s="5"/>
      <c r="PF289" s="5"/>
      <c r="PG289" s="5"/>
      <c r="PH289" s="5"/>
      <c r="PI289" s="5"/>
      <c r="PJ289" s="5"/>
      <c r="PK289" s="5"/>
      <c r="PL289" s="5"/>
      <c r="PM289" s="5"/>
      <c r="PN289" s="5"/>
      <c r="PO289" s="5"/>
      <c r="PP289" s="5"/>
      <c r="PQ289" s="5"/>
      <c r="PR289" s="5"/>
      <c r="PS289" s="5"/>
      <c r="PT289" s="5"/>
      <c r="PU289" s="5"/>
      <c r="PV289" s="5"/>
      <c r="PW289" s="5"/>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row>
    <row r="290" spans="1:743" x14ac:dyDescent="0.25">
      <c r="A290" s="93"/>
      <c r="B290" s="8"/>
      <c r="C290" s="8"/>
      <c r="D290" s="8"/>
      <c r="E290" s="8"/>
      <c r="F290" s="8"/>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c r="JC290" s="7"/>
      <c r="JD290" s="7"/>
      <c r="JE290" s="7"/>
      <c r="JF290" s="7"/>
      <c r="JG290" s="7"/>
      <c r="JH290" s="7"/>
      <c r="JI290" s="7"/>
      <c r="JJ290" s="7"/>
      <c r="JK290" s="7"/>
      <c r="JL290" s="7"/>
      <c r="JM290" s="7"/>
      <c r="JN290" s="7"/>
      <c r="JO290" s="7"/>
      <c r="JP290" s="7"/>
      <c r="JQ290" s="7"/>
      <c r="JR290" s="7"/>
      <c r="JS290" s="7"/>
      <c r="JT290" s="7"/>
      <c r="JU290" s="7"/>
      <c r="JV290" s="7"/>
      <c r="JW290" s="7"/>
      <c r="JX290" s="7"/>
      <c r="JY290" s="7"/>
      <c r="JZ290" s="7"/>
      <c r="KA290" s="7"/>
      <c r="KB290" s="7"/>
      <c r="KC290" s="7"/>
      <c r="KD290" s="7"/>
      <c r="KE290" s="7"/>
      <c r="KF290" s="7"/>
      <c r="KG290" s="7"/>
      <c r="KH290" s="7"/>
      <c r="KI290" s="7"/>
      <c r="KJ290" s="7"/>
      <c r="KK290" s="7"/>
      <c r="KL290" s="7"/>
      <c r="KM290" s="7"/>
      <c r="KN290" s="7"/>
      <c r="KO290" s="7"/>
      <c r="KP290" s="7"/>
      <c r="KQ290" s="7"/>
      <c r="KR290" s="7"/>
      <c r="KS290" s="7"/>
      <c r="KT290" s="7"/>
      <c r="KU290" s="7"/>
      <c r="KV290" s="7"/>
      <c r="KW290" s="103"/>
      <c r="KX290" s="103"/>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c r="MK290" s="7"/>
      <c r="ML290" s="7"/>
      <c r="MM290" s="7"/>
      <c r="MN290" s="7"/>
      <c r="MO290" s="7"/>
      <c r="MP290" s="7"/>
      <c r="MQ290" s="7"/>
      <c r="MR290" s="7"/>
      <c r="MS290" s="7"/>
      <c r="MT290" s="7"/>
      <c r="MU290" s="6"/>
      <c r="MV290" s="6"/>
      <c r="MW290" s="6"/>
      <c r="MX290" s="6"/>
      <c r="MY290" s="6"/>
      <c r="MZ290" s="6"/>
      <c r="NA290" s="6"/>
      <c r="NB290" s="6"/>
      <c r="NC290" s="6"/>
      <c r="ND290" s="6"/>
      <c r="NE290" s="6"/>
      <c r="NF290" s="6"/>
      <c r="NG290" s="6"/>
      <c r="NH290" s="6"/>
      <c r="NI290" s="6"/>
      <c r="NJ290" s="6"/>
      <c r="NK290" s="6"/>
      <c r="NL290" s="6"/>
      <c r="NM290" s="6"/>
      <c r="NN290" s="6"/>
      <c r="NO290" s="6"/>
      <c r="NP290" s="6"/>
      <c r="NQ290" s="6"/>
      <c r="NR290" s="6"/>
      <c r="NS290" s="6"/>
      <c r="NT290" s="6"/>
      <c r="NU290" s="6"/>
      <c r="NV290" s="6"/>
      <c r="NW290" s="6"/>
      <c r="NX290" s="6"/>
      <c r="NY290" s="6"/>
      <c r="NZ290" s="6"/>
      <c r="OA290" s="6"/>
      <c r="OB290" s="6"/>
      <c r="OC290" s="6"/>
      <c r="OD290" s="6"/>
      <c r="OE290" s="6"/>
      <c r="OF290" s="6"/>
      <c r="OG290" s="6"/>
      <c r="OH290" s="6"/>
      <c r="OI290" s="6"/>
      <c r="OJ290" s="6"/>
      <c r="OK290" s="6"/>
      <c r="OL290" s="6"/>
      <c r="OM290" s="6"/>
      <c r="ON290" s="6"/>
      <c r="OO290" s="6"/>
      <c r="OP290" s="6"/>
      <c r="OQ290" s="6"/>
      <c r="OR290" s="6"/>
      <c r="OS290" s="6"/>
      <c r="OT290" s="6"/>
      <c r="OU290" s="6"/>
      <c r="OV290" s="6"/>
      <c r="OW290" s="6"/>
      <c r="OX290" s="6"/>
      <c r="OY290" s="6"/>
      <c r="OZ290" s="6"/>
      <c r="PA290" s="6"/>
      <c r="PB290" s="5"/>
      <c r="PC290" s="5"/>
      <c r="PD290" s="5"/>
      <c r="PE290" s="5"/>
      <c r="PF290" s="5"/>
      <c r="PG290" s="5"/>
      <c r="PH290" s="5"/>
      <c r="PI290" s="5"/>
      <c r="PJ290" s="5"/>
      <c r="PK290" s="5"/>
      <c r="PL290" s="5"/>
      <c r="PM290" s="5"/>
      <c r="PN290" s="5"/>
      <c r="PO290" s="5"/>
      <c r="PP290" s="5"/>
      <c r="PQ290" s="5"/>
      <c r="PR290" s="5"/>
      <c r="PS290" s="5"/>
      <c r="PT290" s="5"/>
      <c r="PU290" s="5"/>
      <c r="PV290" s="5"/>
      <c r="PW290" s="5"/>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row>
    <row r="291" spans="1:743" x14ac:dyDescent="0.25">
      <c r="A291" s="93"/>
      <c r="B291" s="8"/>
      <c r="C291" s="8"/>
      <c r="D291" s="8"/>
      <c r="E291" s="8"/>
      <c r="F291" s="8"/>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c r="JC291" s="7"/>
      <c r="JD291" s="7"/>
      <c r="JE291" s="7"/>
      <c r="JF291" s="7"/>
      <c r="JG291" s="7"/>
      <c r="JH291" s="7"/>
      <c r="JI291" s="7"/>
      <c r="JJ291" s="7"/>
      <c r="JK291" s="7"/>
      <c r="JL291" s="7"/>
      <c r="JM291" s="7"/>
      <c r="JN291" s="7"/>
      <c r="JO291" s="7"/>
      <c r="JP291" s="7"/>
      <c r="JQ291" s="7"/>
      <c r="JR291" s="7"/>
      <c r="JS291" s="7"/>
      <c r="JT291" s="7"/>
      <c r="JU291" s="7"/>
      <c r="JV291" s="7"/>
      <c r="JW291" s="7"/>
      <c r="JX291" s="7"/>
      <c r="JY291" s="7"/>
      <c r="JZ291" s="7"/>
      <c r="KA291" s="7"/>
      <c r="KB291" s="7"/>
      <c r="KC291" s="7"/>
      <c r="KD291" s="7"/>
      <c r="KE291" s="7"/>
      <c r="KF291" s="7"/>
      <c r="KG291" s="7"/>
      <c r="KH291" s="7"/>
      <c r="KI291" s="7"/>
      <c r="KJ291" s="7"/>
      <c r="KK291" s="7"/>
      <c r="KL291" s="7"/>
      <c r="KM291" s="7"/>
      <c r="KN291" s="7"/>
      <c r="KO291" s="7"/>
      <c r="KP291" s="7"/>
      <c r="KQ291" s="7"/>
      <c r="KR291" s="7"/>
      <c r="KS291" s="7"/>
      <c r="KT291" s="7"/>
      <c r="KU291" s="7"/>
      <c r="KV291" s="7"/>
      <c r="KW291" s="103"/>
      <c r="KX291" s="103"/>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c r="MK291" s="7"/>
      <c r="ML291" s="7"/>
      <c r="MM291" s="7"/>
      <c r="MN291" s="7"/>
      <c r="MO291" s="7"/>
      <c r="MP291" s="7"/>
      <c r="MQ291" s="7"/>
      <c r="MR291" s="7"/>
      <c r="MS291" s="7"/>
      <c r="MT291" s="7"/>
      <c r="MU291" s="6"/>
      <c r="MV291" s="6"/>
      <c r="MW291" s="6"/>
      <c r="MX291" s="6"/>
      <c r="MY291" s="6"/>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6"/>
      <c r="NX291" s="6"/>
      <c r="NY291" s="6"/>
      <c r="NZ291" s="6"/>
      <c r="OA291" s="6"/>
      <c r="OB291" s="6"/>
      <c r="OC291" s="6"/>
      <c r="OD291" s="6"/>
      <c r="OE291" s="6"/>
      <c r="OF291" s="6"/>
      <c r="OG291" s="6"/>
      <c r="OH291" s="6"/>
      <c r="OI291" s="6"/>
      <c r="OJ291" s="6"/>
      <c r="OK291" s="6"/>
      <c r="OL291" s="6"/>
      <c r="OM291" s="6"/>
      <c r="ON291" s="6"/>
      <c r="OO291" s="6"/>
      <c r="OP291" s="6"/>
      <c r="OQ291" s="6"/>
      <c r="OR291" s="6"/>
      <c r="OS291" s="6"/>
      <c r="OT291" s="6"/>
      <c r="OU291" s="6"/>
      <c r="OV291" s="6"/>
      <c r="OW291" s="6"/>
      <c r="OX291" s="6"/>
      <c r="OY291" s="6"/>
      <c r="OZ291" s="6"/>
      <c r="PA291" s="6"/>
      <c r="PB291" s="5"/>
      <c r="PC291" s="5"/>
      <c r="PD291" s="5"/>
      <c r="PE291" s="5"/>
      <c r="PF291" s="5"/>
      <c r="PG291" s="5"/>
      <c r="PH291" s="5"/>
      <c r="PI291" s="5"/>
      <c r="PJ291" s="5"/>
      <c r="PK291" s="5"/>
      <c r="PL291" s="5"/>
      <c r="PM291" s="5"/>
      <c r="PN291" s="5"/>
      <c r="PO291" s="5"/>
      <c r="PP291" s="5"/>
      <c r="PQ291" s="5"/>
      <c r="PR291" s="5"/>
      <c r="PS291" s="5"/>
      <c r="PT291" s="5"/>
      <c r="PU291" s="5"/>
      <c r="PV291" s="5"/>
      <c r="PW291" s="5"/>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row>
    <row r="292" spans="1:743" x14ac:dyDescent="0.25">
      <c r="A292" s="93"/>
      <c r="B292" s="8"/>
      <c r="C292" s="8"/>
      <c r="D292" s="8"/>
      <c r="E292" s="8"/>
      <c r="F292" s="8"/>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c r="JC292" s="7"/>
      <c r="JD292" s="7"/>
      <c r="JE292" s="7"/>
      <c r="JF292" s="7"/>
      <c r="JG292" s="7"/>
      <c r="JH292" s="7"/>
      <c r="JI292" s="7"/>
      <c r="JJ292" s="7"/>
      <c r="JK292" s="7"/>
      <c r="JL292" s="7"/>
      <c r="JM292" s="7"/>
      <c r="JN292" s="7"/>
      <c r="JO292" s="7"/>
      <c r="JP292" s="7"/>
      <c r="JQ292" s="7"/>
      <c r="JR292" s="7"/>
      <c r="JS292" s="7"/>
      <c r="JT292" s="7"/>
      <c r="JU292" s="7"/>
      <c r="JV292" s="7"/>
      <c r="JW292" s="7"/>
      <c r="JX292" s="7"/>
      <c r="JY292" s="7"/>
      <c r="JZ292" s="7"/>
      <c r="KA292" s="7"/>
      <c r="KB292" s="7"/>
      <c r="KC292" s="7"/>
      <c r="KD292" s="7"/>
      <c r="KE292" s="7"/>
      <c r="KF292" s="7"/>
      <c r="KG292" s="7"/>
      <c r="KH292" s="7"/>
      <c r="KI292" s="7"/>
      <c r="KJ292" s="7"/>
      <c r="KK292" s="7"/>
      <c r="KL292" s="7"/>
      <c r="KM292" s="7"/>
      <c r="KN292" s="7"/>
      <c r="KO292" s="7"/>
      <c r="KP292" s="7"/>
      <c r="KQ292" s="7"/>
      <c r="KR292" s="7"/>
      <c r="KS292" s="7"/>
      <c r="KT292" s="7"/>
      <c r="KU292" s="7"/>
      <c r="KV292" s="7"/>
      <c r="KW292" s="103"/>
      <c r="KX292" s="103"/>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c r="MK292" s="7"/>
      <c r="ML292" s="7"/>
      <c r="MM292" s="7"/>
      <c r="MN292" s="7"/>
      <c r="MO292" s="7"/>
      <c r="MP292" s="7"/>
      <c r="MQ292" s="7"/>
      <c r="MR292" s="7"/>
      <c r="MS292" s="7"/>
      <c r="MT292" s="7"/>
      <c r="MU292" s="6"/>
      <c r="MV292" s="6"/>
      <c r="MW292" s="6"/>
      <c r="MX292" s="6"/>
      <c r="MY292" s="6"/>
      <c r="MZ292" s="6"/>
      <c r="NA292" s="6"/>
      <c r="NB292" s="6"/>
      <c r="NC292" s="6"/>
      <c r="ND292" s="6"/>
      <c r="NE292" s="6"/>
      <c r="NF292" s="6"/>
      <c r="NG292" s="6"/>
      <c r="NH292" s="6"/>
      <c r="NI292" s="6"/>
      <c r="NJ292" s="6"/>
      <c r="NK292" s="6"/>
      <c r="NL292" s="6"/>
      <c r="NM292" s="6"/>
      <c r="NN292" s="6"/>
      <c r="NO292" s="6"/>
      <c r="NP292" s="6"/>
      <c r="NQ292" s="6"/>
      <c r="NR292" s="6"/>
      <c r="NS292" s="6"/>
      <c r="NT292" s="6"/>
      <c r="NU292" s="6"/>
      <c r="NV292" s="6"/>
      <c r="NW292" s="6"/>
      <c r="NX292" s="6"/>
      <c r="NY292" s="6"/>
      <c r="NZ292" s="6"/>
      <c r="OA292" s="6"/>
      <c r="OB292" s="6"/>
      <c r="OC292" s="6"/>
      <c r="OD292" s="6"/>
      <c r="OE292" s="6"/>
      <c r="OF292" s="6"/>
      <c r="OG292" s="6"/>
      <c r="OH292" s="6"/>
      <c r="OI292" s="6"/>
      <c r="OJ292" s="6"/>
      <c r="OK292" s="6"/>
      <c r="OL292" s="6"/>
      <c r="OM292" s="6"/>
      <c r="ON292" s="6"/>
      <c r="OO292" s="6"/>
      <c r="OP292" s="6"/>
      <c r="OQ292" s="6"/>
      <c r="OR292" s="6"/>
      <c r="OS292" s="6"/>
      <c r="OT292" s="6"/>
      <c r="OU292" s="6"/>
      <c r="OV292" s="6"/>
      <c r="OW292" s="6"/>
      <c r="OX292" s="6"/>
      <c r="OY292" s="6"/>
      <c r="OZ292" s="6"/>
      <c r="PA292" s="6"/>
      <c r="PB292" s="5"/>
      <c r="PC292" s="5"/>
      <c r="PD292" s="5"/>
      <c r="PE292" s="5"/>
      <c r="PF292" s="5"/>
      <c r="PG292" s="5"/>
      <c r="PH292" s="5"/>
      <c r="PI292" s="5"/>
      <c r="PJ292" s="5"/>
      <c r="PK292" s="5"/>
      <c r="PL292" s="5"/>
      <c r="PM292" s="5"/>
      <c r="PN292" s="5"/>
      <c r="PO292" s="5"/>
      <c r="PP292" s="5"/>
      <c r="PQ292" s="5"/>
      <c r="PR292" s="5"/>
      <c r="PS292" s="5"/>
      <c r="PT292" s="5"/>
      <c r="PU292" s="5"/>
      <c r="PV292" s="5"/>
      <c r="PW292" s="5"/>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row>
    <row r="293" spans="1:743" x14ac:dyDescent="0.25">
      <c r="A293" s="93"/>
      <c r="B293" s="8"/>
      <c r="C293" s="8"/>
      <c r="D293" s="8"/>
      <c r="E293" s="8"/>
      <c r="F293" s="8"/>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c r="JC293" s="7"/>
      <c r="JD293" s="7"/>
      <c r="JE293" s="7"/>
      <c r="JF293" s="7"/>
      <c r="JG293" s="7"/>
      <c r="JH293" s="7"/>
      <c r="JI293" s="7"/>
      <c r="JJ293" s="7"/>
      <c r="JK293" s="7"/>
      <c r="JL293" s="7"/>
      <c r="JM293" s="7"/>
      <c r="JN293" s="7"/>
      <c r="JO293" s="7"/>
      <c r="JP293" s="7"/>
      <c r="JQ293" s="7"/>
      <c r="JR293" s="7"/>
      <c r="JS293" s="7"/>
      <c r="JT293" s="7"/>
      <c r="JU293" s="7"/>
      <c r="JV293" s="7"/>
      <c r="JW293" s="7"/>
      <c r="JX293" s="7"/>
      <c r="JY293" s="7"/>
      <c r="JZ293" s="7"/>
      <c r="KA293" s="7"/>
      <c r="KB293" s="7"/>
      <c r="KC293" s="7"/>
      <c r="KD293" s="7"/>
      <c r="KE293" s="7"/>
      <c r="KF293" s="7"/>
      <c r="KG293" s="7"/>
      <c r="KH293" s="7"/>
      <c r="KI293" s="7"/>
      <c r="KJ293" s="7"/>
      <c r="KK293" s="7"/>
      <c r="KL293" s="7"/>
      <c r="KM293" s="7"/>
      <c r="KN293" s="7"/>
      <c r="KO293" s="7"/>
      <c r="KP293" s="7"/>
      <c r="KQ293" s="7"/>
      <c r="KR293" s="7"/>
      <c r="KS293" s="7"/>
      <c r="KT293" s="7"/>
      <c r="KU293" s="7"/>
      <c r="KV293" s="7"/>
      <c r="KW293" s="103"/>
      <c r="KX293" s="103"/>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c r="LX293" s="7"/>
      <c r="LY293" s="7"/>
      <c r="LZ293" s="7"/>
      <c r="MA293" s="7"/>
      <c r="MB293" s="7"/>
      <c r="MC293" s="7"/>
      <c r="MD293" s="7"/>
      <c r="ME293" s="7"/>
      <c r="MF293" s="7"/>
      <c r="MG293" s="7"/>
      <c r="MH293" s="7"/>
      <c r="MI293" s="7"/>
      <c r="MJ293" s="7"/>
      <c r="MK293" s="7"/>
      <c r="ML293" s="7"/>
      <c r="MM293" s="7"/>
      <c r="MN293" s="7"/>
      <c r="MO293" s="7"/>
      <c r="MP293" s="7"/>
      <c r="MQ293" s="7"/>
      <c r="MR293" s="7"/>
      <c r="MS293" s="7"/>
      <c r="MT293" s="7"/>
      <c r="MU293" s="6"/>
      <c r="MV293" s="6"/>
      <c r="MW293" s="6"/>
      <c r="MX293" s="6"/>
      <c r="MY293" s="6"/>
      <c r="MZ293" s="6"/>
      <c r="NA293" s="6"/>
      <c r="NB293" s="6"/>
      <c r="NC293" s="6"/>
      <c r="ND293" s="6"/>
      <c r="NE293" s="6"/>
      <c r="NF293" s="6"/>
      <c r="NG293" s="6"/>
      <c r="NH293" s="6"/>
      <c r="NI293" s="6"/>
      <c r="NJ293" s="6"/>
      <c r="NK293" s="6"/>
      <c r="NL293" s="6"/>
      <c r="NM293" s="6"/>
      <c r="NN293" s="6"/>
      <c r="NO293" s="6"/>
      <c r="NP293" s="6"/>
      <c r="NQ293" s="6"/>
      <c r="NR293" s="6"/>
      <c r="NS293" s="6"/>
      <c r="NT293" s="6"/>
      <c r="NU293" s="6"/>
      <c r="NV293" s="6"/>
      <c r="NW293" s="6"/>
      <c r="NX293" s="6"/>
      <c r="NY293" s="6"/>
      <c r="NZ293" s="6"/>
      <c r="OA293" s="6"/>
      <c r="OB293" s="6"/>
      <c r="OC293" s="6"/>
      <c r="OD293" s="6"/>
      <c r="OE293" s="6"/>
      <c r="OF293" s="6"/>
      <c r="OG293" s="6"/>
      <c r="OH293" s="6"/>
      <c r="OI293" s="6"/>
      <c r="OJ293" s="6"/>
      <c r="OK293" s="6"/>
      <c r="OL293" s="6"/>
      <c r="OM293" s="6"/>
      <c r="ON293" s="6"/>
      <c r="OO293" s="6"/>
      <c r="OP293" s="6"/>
      <c r="OQ293" s="6"/>
      <c r="OR293" s="6"/>
      <c r="OS293" s="6"/>
      <c r="OT293" s="6"/>
      <c r="OU293" s="6"/>
      <c r="OV293" s="6"/>
      <c r="OW293" s="6"/>
      <c r="OX293" s="6"/>
      <c r="OY293" s="6"/>
      <c r="OZ293" s="6"/>
      <c r="PA293" s="6"/>
      <c r="PB293" s="5"/>
      <c r="PC293" s="5"/>
      <c r="PD293" s="5"/>
      <c r="PE293" s="5"/>
      <c r="PF293" s="5"/>
      <c r="PG293" s="5"/>
      <c r="PH293" s="5"/>
      <c r="PI293" s="5"/>
      <c r="PJ293" s="5"/>
      <c r="PK293" s="5"/>
      <c r="PL293" s="5"/>
      <c r="PM293" s="5"/>
      <c r="PN293" s="5"/>
      <c r="PO293" s="5"/>
      <c r="PP293" s="5"/>
      <c r="PQ293" s="5"/>
      <c r="PR293" s="5"/>
      <c r="PS293" s="5"/>
      <c r="PT293" s="5"/>
      <c r="PU293" s="5"/>
      <c r="PV293" s="5"/>
      <c r="PW293" s="5"/>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row>
    <row r="294" spans="1:743" x14ac:dyDescent="0.25">
      <c r="A294" s="93"/>
      <c r="B294" s="8"/>
      <c r="C294" s="8"/>
      <c r="D294" s="8"/>
      <c r="E294" s="8"/>
      <c r="F294" s="8"/>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c r="JC294" s="7"/>
      <c r="JD294" s="7"/>
      <c r="JE294" s="7"/>
      <c r="JF294" s="7"/>
      <c r="JG294" s="7"/>
      <c r="JH294" s="7"/>
      <c r="JI294" s="7"/>
      <c r="JJ294" s="7"/>
      <c r="JK294" s="7"/>
      <c r="JL294" s="7"/>
      <c r="JM294" s="7"/>
      <c r="JN294" s="7"/>
      <c r="JO294" s="7"/>
      <c r="JP294" s="7"/>
      <c r="JQ294" s="7"/>
      <c r="JR294" s="7"/>
      <c r="JS294" s="7"/>
      <c r="JT294" s="7"/>
      <c r="JU294" s="7"/>
      <c r="JV294" s="7"/>
      <c r="JW294" s="7"/>
      <c r="JX294" s="7"/>
      <c r="JY294" s="7"/>
      <c r="JZ294" s="7"/>
      <c r="KA294" s="7"/>
      <c r="KB294" s="7"/>
      <c r="KC294" s="7"/>
      <c r="KD294" s="7"/>
      <c r="KE294" s="7"/>
      <c r="KF294" s="7"/>
      <c r="KG294" s="7"/>
      <c r="KH294" s="7"/>
      <c r="KI294" s="7"/>
      <c r="KJ294" s="7"/>
      <c r="KK294" s="7"/>
      <c r="KL294" s="7"/>
      <c r="KM294" s="7"/>
      <c r="KN294" s="7"/>
      <c r="KO294" s="7"/>
      <c r="KP294" s="7"/>
      <c r="KQ294" s="7"/>
      <c r="KR294" s="7"/>
      <c r="KS294" s="7"/>
      <c r="KT294" s="7"/>
      <c r="KU294" s="7"/>
      <c r="KV294" s="7"/>
      <c r="KW294" s="103"/>
      <c r="KX294" s="103"/>
      <c r="KY294" s="7"/>
      <c r="KZ294" s="7"/>
      <c r="LA294" s="7"/>
      <c r="LB294" s="7"/>
      <c r="LC294" s="7"/>
      <c r="LD294" s="7"/>
      <c r="LE294" s="7"/>
      <c r="LF294" s="7"/>
      <c r="LG294" s="7"/>
      <c r="LH294" s="7"/>
      <c r="LI294" s="7"/>
      <c r="LJ294" s="7"/>
      <c r="LK294" s="7"/>
      <c r="LL294" s="7"/>
      <c r="LM294" s="7"/>
      <c r="LN294" s="7"/>
      <c r="LO294" s="7"/>
      <c r="LP294" s="7"/>
      <c r="LQ294" s="7"/>
      <c r="LR294" s="7"/>
      <c r="LS294" s="7"/>
      <c r="LT294" s="7"/>
      <c r="LU294" s="7"/>
      <c r="LV294" s="7"/>
      <c r="LW294" s="7"/>
      <c r="LX294" s="7"/>
      <c r="LY294" s="7"/>
      <c r="LZ294" s="7"/>
      <c r="MA294" s="7"/>
      <c r="MB294" s="7"/>
      <c r="MC294" s="7"/>
      <c r="MD294" s="7"/>
      <c r="ME294" s="7"/>
      <c r="MF294" s="7"/>
      <c r="MG294" s="7"/>
      <c r="MH294" s="7"/>
      <c r="MI294" s="7"/>
      <c r="MJ294" s="7"/>
      <c r="MK294" s="7"/>
      <c r="ML294" s="7"/>
      <c r="MM294" s="7"/>
      <c r="MN294" s="7"/>
      <c r="MO294" s="7"/>
      <c r="MP294" s="7"/>
      <c r="MQ294" s="7"/>
      <c r="MR294" s="7"/>
      <c r="MS294" s="7"/>
      <c r="MT294" s="7"/>
      <c r="MU294" s="6"/>
      <c r="MV294" s="6"/>
      <c r="MW294" s="6"/>
      <c r="MX294" s="6"/>
      <c r="MY294" s="6"/>
      <c r="MZ294" s="6"/>
      <c r="NA294" s="6"/>
      <c r="NB294" s="6"/>
      <c r="NC294" s="6"/>
      <c r="ND294" s="6"/>
      <c r="NE294" s="6"/>
      <c r="NF294" s="6"/>
      <c r="NG294" s="6"/>
      <c r="NH294" s="6"/>
      <c r="NI294" s="6"/>
      <c r="NJ294" s="6"/>
      <c r="NK294" s="6"/>
      <c r="NL294" s="6"/>
      <c r="NM294" s="6"/>
      <c r="NN294" s="6"/>
      <c r="NO294" s="6"/>
      <c r="NP294" s="6"/>
      <c r="NQ294" s="6"/>
      <c r="NR294" s="6"/>
      <c r="NS294" s="6"/>
      <c r="NT294" s="6"/>
      <c r="NU294" s="6"/>
      <c r="NV294" s="6"/>
      <c r="NW294" s="6"/>
      <c r="NX294" s="6"/>
      <c r="NY294" s="6"/>
      <c r="NZ294" s="6"/>
      <c r="OA294" s="6"/>
      <c r="OB294" s="6"/>
      <c r="OC294" s="6"/>
      <c r="OD294" s="6"/>
      <c r="OE294" s="6"/>
      <c r="OF294" s="6"/>
      <c r="OG294" s="6"/>
      <c r="OH294" s="6"/>
      <c r="OI294" s="6"/>
      <c r="OJ294" s="6"/>
      <c r="OK294" s="6"/>
      <c r="OL294" s="6"/>
      <c r="OM294" s="6"/>
      <c r="ON294" s="6"/>
      <c r="OO294" s="6"/>
      <c r="OP294" s="6"/>
      <c r="OQ294" s="6"/>
      <c r="OR294" s="6"/>
      <c r="OS294" s="6"/>
      <c r="OT294" s="6"/>
      <c r="OU294" s="6"/>
      <c r="OV294" s="6"/>
      <c r="OW294" s="6"/>
      <c r="OX294" s="6"/>
      <c r="OY294" s="6"/>
      <c r="OZ294" s="6"/>
      <c r="PA294" s="6"/>
      <c r="PB294" s="5"/>
      <c r="PC294" s="5"/>
      <c r="PD294" s="5"/>
      <c r="PE294" s="5"/>
      <c r="PF294" s="5"/>
      <c r="PG294" s="5"/>
      <c r="PH294" s="5"/>
      <c r="PI294" s="5"/>
      <c r="PJ294" s="5"/>
      <c r="PK294" s="5"/>
      <c r="PL294" s="5"/>
      <c r="PM294" s="5"/>
      <c r="PN294" s="5"/>
      <c r="PO294" s="5"/>
      <c r="PP294" s="5"/>
      <c r="PQ294" s="5"/>
      <c r="PR294" s="5"/>
      <c r="PS294" s="5"/>
      <c r="PT294" s="5"/>
      <c r="PU294" s="5"/>
      <c r="PV294" s="5"/>
      <c r="PW294" s="5"/>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row>
    <row r="295" spans="1:743" x14ac:dyDescent="0.25">
      <c r="A295" s="93"/>
      <c r="B295" s="8"/>
      <c r="C295" s="8"/>
      <c r="D295" s="8"/>
      <c r="E295" s="8"/>
      <c r="F295" s="8"/>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103"/>
      <c r="KX295" s="103"/>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c r="MK295" s="7"/>
      <c r="ML295" s="7"/>
      <c r="MM295" s="7"/>
      <c r="MN295" s="7"/>
      <c r="MO295" s="7"/>
      <c r="MP295" s="7"/>
      <c r="MQ295" s="7"/>
      <c r="MR295" s="7"/>
      <c r="MS295" s="7"/>
      <c r="MT295" s="7"/>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6"/>
      <c r="NX295" s="6"/>
      <c r="NY295" s="6"/>
      <c r="NZ295" s="6"/>
      <c r="OA295" s="6"/>
      <c r="OB295" s="6"/>
      <c r="OC295" s="6"/>
      <c r="OD295" s="6"/>
      <c r="OE295" s="6"/>
      <c r="OF295" s="6"/>
      <c r="OG295" s="6"/>
      <c r="OH295" s="6"/>
      <c r="OI295" s="6"/>
      <c r="OJ295" s="6"/>
      <c r="OK295" s="6"/>
      <c r="OL295" s="6"/>
      <c r="OM295" s="6"/>
      <c r="ON295" s="6"/>
      <c r="OO295" s="6"/>
      <c r="OP295" s="6"/>
      <c r="OQ295" s="6"/>
      <c r="OR295" s="6"/>
      <c r="OS295" s="6"/>
      <c r="OT295" s="6"/>
      <c r="OU295" s="6"/>
      <c r="OV295" s="6"/>
      <c r="OW295" s="6"/>
      <c r="OX295" s="6"/>
      <c r="OY295" s="6"/>
      <c r="OZ295" s="6"/>
      <c r="PA295" s="6"/>
      <c r="PB295" s="5"/>
      <c r="PC295" s="5"/>
      <c r="PD295" s="5"/>
      <c r="PE295" s="5"/>
      <c r="PF295" s="5"/>
      <c r="PG295" s="5"/>
      <c r="PH295" s="5"/>
      <c r="PI295" s="5"/>
      <c r="PJ295" s="5"/>
      <c r="PK295" s="5"/>
      <c r="PL295" s="5"/>
      <c r="PM295" s="5"/>
      <c r="PN295" s="5"/>
      <c r="PO295" s="5"/>
      <c r="PP295" s="5"/>
      <c r="PQ295" s="5"/>
      <c r="PR295" s="5"/>
      <c r="PS295" s="5"/>
      <c r="PT295" s="5"/>
      <c r="PU295" s="5"/>
      <c r="PV295" s="5"/>
      <c r="PW295" s="5"/>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row>
    <row r="296" spans="1:743" x14ac:dyDescent="0.25">
      <c r="A296" s="93"/>
      <c r="B296" s="8"/>
      <c r="C296" s="8"/>
      <c r="D296" s="8"/>
      <c r="E296" s="8"/>
      <c r="F296" s="8"/>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c r="JC296" s="7"/>
      <c r="JD296" s="7"/>
      <c r="JE296" s="7"/>
      <c r="JF296" s="7"/>
      <c r="JG296" s="7"/>
      <c r="JH296" s="7"/>
      <c r="JI296" s="7"/>
      <c r="JJ296" s="7"/>
      <c r="JK296" s="7"/>
      <c r="JL296" s="7"/>
      <c r="JM296" s="7"/>
      <c r="JN296" s="7"/>
      <c r="JO296" s="7"/>
      <c r="JP296" s="7"/>
      <c r="JQ296" s="7"/>
      <c r="JR296" s="7"/>
      <c r="JS296" s="7"/>
      <c r="JT296" s="7"/>
      <c r="JU296" s="7"/>
      <c r="JV296" s="7"/>
      <c r="JW296" s="7"/>
      <c r="JX296" s="7"/>
      <c r="JY296" s="7"/>
      <c r="JZ296" s="7"/>
      <c r="KA296" s="7"/>
      <c r="KB296" s="7"/>
      <c r="KC296" s="7"/>
      <c r="KD296" s="7"/>
      <c r="KE296" s="7"/>
      <c r="KF296" s="7"/>
      <c r="KG296" s="7"/>
      <c r="KH296" s="7"/>
      <c r="KI296" s="7"/>
      <c r="KJ296" s="7"/>
      <c r="KK296" s="7"/>
      <c r="KL296" s="7"/>
      <c r="KM296" s="7"/>
      <c r="KN296" s="7"/>
      <c r="KO296" s="7"/>
      <c r="KP296" s="7"/>
      <c r="KQ296" s="7"/>
      <c r="KR296" s="7"/>
      <c r="KS296" s="7"/>
      <c r="KT296" s="7"/>
      <c r="KU296" s="7"/>
      <c r="KV296" s="7"/>
      <c r="KW296" s="103"/>
      <c r="KX296" s="103"/>
      <c r="KY296" s="7"/>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c r="MK296" s="7"/>
      <c r="ML296" s="7"/>
      <c r="MM296" s="7"/>
      <c r="MN296" s="7"/>
      <c r="MO296" s="7"/>
      <c r="MP296" s="7"/>
      <c r="MQ296" s="7"/>
      <c r="MR296" s="7"/>
      <c r="MS296" s="7"/>
      <c r="MT296" s="7"/>
      <c r="MU296" s="6"/>
      <c r="MV296" s="6"/>
      <c r="MW296" s="6"/>
      <c r="MX296" s="6"/>
      <c r="MY296" s="6"/>
      <c r="MZ296" s="6"/>
      <c r="NA296" s="6"/>
      <c r="NB296" s="6"/>
      <c r="NC296" s="6"/>
      <c r="ND296" s="6"/>
      <c r="NE296" s="6"/>
      <c r="NF296" s="6"/>
      <c r="NG296" s="6"/>
      <c r="NH296" s="6"/>
      <c r="NI296" s="6"/>
      <c r="NJ296" s="6"/>
      <c r="NK296" s="6"/>
      <c r="NL296" s="6"/>
      <c r="NM296" s="6"/>
      <c r="NN296" s="6"/>
      <c r="NO296" s="6"/>
      <c r="NP296" s="6"/>
      <c r="NQ296" s="6"/>
      <c r="NR296" s="6"/>
      <c r="NS296" s="6"/>
      <c r="NT296" s="6"/>
      <c r="NU296" s="6"/>
      <c r="NV296" s="6"/>
      <c r="NW296" s="6"/>
      <c r="NX296" s="6"/>
      <c r="NY296" s="6"/>
      <c r="NZ296" s="6"/>
      <c r="OA296" s="6"/>
      <c r="OB296" s="6"/>
      <c r="OC296" s="6"/>
      <c r="OD296" s="6"/>
      <c r="OE296" s="6"/>
      <c r="OF296" s="6"/>
      <c r="OG296" s="6"/>
      <c r="OH296" s="6"/>
      <c r="OI296" s="6"/>
      <c r="OJ296" s="6"/>
      <c r="OK296" s="6"/>
      <c r="OL296" s="6"/>
      <c r="OM296" s="6"/>
      <c r="ON296" s="6"/>
      <c r="OO296" s="6"/>
      <c r="OP296" s="6"/>
      <c r="OQ296" s="6"/>
      <c r="OR296" s="6"/>
      <c r="OS296" s="6"/>
      <c r="OT296" s="6"/>
      <c r="OU296" s="6"/>
      <c r="OV296" s="6"/>
      <c r="OW296" s="6"/>
      <c r="OX296" s="6"/>
      <c r="OY296" s="6"/>
      <c r="OZ296" s="6"/>
      <c r="PA296" s="6"/>
      <c r="PB296" s="5"/>
      <c r="PC296" s="5"/>
      <c r="PD296" s="5"/>
      <c r="PE296" s="5"/>
      <c r="PF296" s="5"/>
      <c r="PG296" s="5"/>
      <c r="PH296" s="5"/>
      <c r="PI296" s="5"/>
      <c r="PJ296" s="5"/>
      <c r="PK296" s="5"/>
      <c r="PL296" s="5"/>
      <c r="PM296" s="5"/>
      <c r="PN296" s="5"/>
      <c r="PO296" s="5"/>
      <c r="PP296" s="5"/>
      <c r="PQ296" s="5"/>
      <c r="PR296" s="5"/>
      <c r="PS296" s="5"/>
      <c r="PT296" s="5"/>
      <c r="PU296" s="5"/>
      <c r="PV296" s="5"/>
      <c r="PW296" s="5"/>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row>
    <row r="297" spans="1:743" x14ac:dyDescent="0.25">
      <c r="A297" s="93"/>
      <c r="B297" s="8"/>
      <c r="C297" s="8"/>
      <c r="D297" s="8"/>
      <c r="E297" s="8"/>
      <c r="F297" s="8"/>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c r="KG297" s="7"/>
      <c r="KH297" s="7"/>
      <c r="KI297" s="7"/>
      <c r="KJ297" s="7"/>
      <c r="KK297" s="7"/>
      <c r="KL297" s="7"/>
      <c r="KM297" s="7"/>
      <c r="KN297" s="7"/>
      <c r="KO297" s="7"/>
      <c r="KP297" s="7"/>
      <c r="KQ297" s="7"/>
      <c r="KR297" s="7"/>
      <c r="KS297" s="7"/>
      <c r="KT297" s="7"/>
      <c r="KU297" s="7"/>
      <c r="KV297" s="7"/>
      <c r="KW297" s="103"/>
      <c r="KX297" s="103"/>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c r="MK297" s="7"/>
      <c r="ML297" s="7"/>
      <c r="MM297" s="7"/>
      <c r="MN297" s="7"/>
      <c r="MO297" s="7"/>
      <c r="MP297" s="7"/>
      <c r="MQ297" s="7"/>
      <c r="MR297" s="7"/>
      <c r="MS297" s="7"/>
      <c r="MT297" s="7"/>
      <c r="MU297" s="6"/>
      <c r="MV297" s="6"/>
      <c r="MW297" s="6"/>
      <c r="MX297" s="6"/>
      <c r="MY297" s="6"/>
      <c r="MZ297" s="6"/>
      <c r="NA297" s="6"/>
      <c r="NB297" s="6"/>
      <c r="NC297" s="6"/>
      <c r="ND297" s="6"/>
      <c r="NE297" s="6"/>
      <c r="NF297" s="6"/>
      <c r="NG297" s="6"/>
      <c r="NH297" s="6"/>
      <c r="NI297" s="6"/>
      <c r="NJ297" s="6"/>
      <c r="NK297" s="6"/>
      <c r="NL297" s="6"/>
      <c r="NM297" s="6"/>
      <c r="NN297" s="6"/>
      <c r="NO297" s="6"/>
      <c r="NP297" s="6"/>
      <c r="NQ297" s="6"/>
      <c r="NR297" s="6"/>
      <c r="NS297" s="6"/>
      <c r="NT297" s="6"/>
      <c r="NU297" s="6"/>
      <c r="NV297" s="6"/>
      <c r="NW297" s="6"/>
      <c r="NX297" s="6"/>
      <c r="NY297" s="6"/>
      <c r="NZ297" s="6"/>
      <c r="OA297" s="6"/>
      <c r="OB297" s="6"/>
      <c r="OC297" s="6"/>
      <c r="OD297" s="6"/>
      <c r="OE297" s="6"/>
      <c r="OF297" s="6"/>
      <c r="OG297" s="6"/>
      <c r="OH297" s="6"/>
      <c r="OI297" s="6"/>
      <c r="OJ297" s="6"/>
      <c r="OK297" s="6"/>
      <c r="OL297" s="6"/>
      <c r="OM297" s="6"/>
      <c r="ON297" s="6"/>
      <c r="OO297" s="6"/>
      <c r="OP297" s="6"/>
      <c r="OQ297" s="6"/>
      <c r="OR297" s="6"/>
      <c r="OS297" s="6"/>
      <c r="OT297" s="6"/>
      <c r="OU297" s="6"/>
      <c r="OV297" s="6"/>
      <c r="OW297" s="6"/>
      <c r="OX297" s="6"/>
      <c r="OY297" s="6"/>
      <c r="OZ297" s="6"/>
      <c r="PA297" s="6"/>
      <c r="PB297" s="5"/>
      <c r="PC297" s="5"/>
      <c r="PD297" s="5"/>
      <c r="PE297" s="5"/>
      <c r="PF297" s="5"/>
      <c r="PG297" s="5"/>
      <c r="PH297" s="5"/>
      <c r="PI297" s="5"/>
      <c r="PJ297" s="5"/>
      <c r="PK297" s="5"/>
      <c r="PL297" s="5"/>
      <c r="PM297" s="5"/>
      <c r="PN297" s="5"/>
      <c r="PO297" s="5"/>
      <c r="PP297" s="5"/>
      <c r="PQ297" s="5"/>
      <c r="PR297" s="5"/>
      <c r="PS297" s="5"/>
      <c r="PT297" s="5"/>
      <c r="PU297" s="5"/>
      <c r="PV297" s="5"/>
      <c r="PW297" s="5"/>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row>
    <row r="298" spans="1:743" x14ac:dyDescent="0.25">
      <c r="A298" s="93"/>
      <c r="B298" s="8"/>
      <c r="C298" s="8"/>
      <c r="D298" s="8"/>
      <c r="E298" s="8"/>
      <c r="F298" s="8"/>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c r="JC298" s="7"/>
      <c r="JD298" s="7"/>
      <c r="JE298" s="7"/>
      <c r="JF298" s="7"/>
      <c r="JG298" s="7"/>
      <c r="JH298" s="7"/>
      <c r="JI298" s="7"/>
      <c r="JJ298" s="7"/>
      <c r="JK298" s="7"/>
      <c r="JL298" s="7"/>
      <c r="JM298" s="7"/>
      <c r="JN298" s="7"/>
      <c r="JO298" s="7"/>
      <c r="JP298" s="7"/>
      <c r="JQ298" s="7"/>
      <c r="JR298" s="7"/>
      <c r="JS298" s="7"/>
      <c r="JT298" s="7"/>
      <c r="JU298" s="7"/>
      <c r="JV298" s="7"/>
      <c r="JW298" s="7"/>
      <c r="JX298" s="7"/>
      <c r="JY298" s="7"/>
      <c r="JZ298" s="7"/>
      <c r="KA298" s="7"/>
      <c r="KB298" s="7"/>
      <c r="KC298" s="7"/>
      <c r="KD298" s="7"/>
      <c r="KE298" s="7"/>
      <c r="KF298" s="7"/>
      <c r="KG298" s="7"/>
      <c r="KH298" s="7"/>
      <c r="KI298" s="7"/>
      <c r="KJ298" s="7"/>
      <c r="KK298" s="7"/>
      <c r="KL298" s="7"/>
      <c r="KM298" s="7"/>
      <c r="KN298" s="7"/>
      <c r="KO298" s="7"/>
      <c r="KP298" s="7"/>
      <c r="KQ298" s="7"/>
      <c r="KR298" s="7"/>
      <c r="KS298" s="7"/>
      <c r="KT298" s="7"/>
      <c r="KU298" s="7"/>
      <c r="KV298" s="7"/>
      <c r="KW298" s="103"/>
      <c r="KX298" s="103"/>
      <c r="KY298" s="7"/>
      <c r="KZ298" s="7"/>
      <c r="LA298" s="7"/>
      <c r="LB298" s="7"/>
      <c r="LC298" s="7"/>
      <c r="LD298" s="7"/>
      <c r="LE298" s="7"/>
      <c r="LF298" s="7"/>
      <c r="LG298" s="7"/>
      <c r="LH298" s="7"/>
      <c r="LI298" s="7"/>
      <c r="LJ298" s="7"/>
      <c r="LK298" s="7"/>
      <c r="LL298" s="7"/>
      <c r="LM298" s="7"/>
      <c r="LN298" s="7"/>
      <c r="LO298" s="7"/>
      <c r="LP298" s="7"/>
      <c r="LQ298" s="7"/>
      <c r="LR298" s="7"/>
      <c r="LS298" s="7"/>
      <c r="LT298" s="7"/>
      <c r="LU298" s="7"/>
      <c r="LV298" s="7"/>
      <c r="LW298" s="7"/>
      <c r="LX298" s="7"/>
      <c r="LY298" s="7"/>
      <c r="LZ298" s="7"/>
      <c r="MA298" s="7"/>
      <c r="MB298" s="7"/>
      <c r="MC298" s="7"/>
      <c r="MD298" s="7"/>
      <c r="ME298" s="7"/>
      <c r="MF298" s="7"/>
      <c r="MG298" s="7"/>
      <c r="MH298" s="7"/>
      <c r="MI298" s="7"/>
      <c r="MJ298" s="7"/>
      <c r="MK298" s="7"/>
      <c r="ML298" s="7"/>
      <c r="MM298" s="7"/>
      <c r="MN298" s="7"/>
      <c r="MO298" s="7"/>
      <c r="MP298" s="7"/>
      <c r="MQ298" s="7"/>
      <c r="MR298" s="7"/>
      <c r="MS298" s="7"/>
      <c r="MT298" s="7"/>
      <c r="MU298" s="6"/>
      <c r="MV298" s="6"/>
      <c r="MW298" s="6"/>
      <c r="MX298" s="6"/>
      <c r="MY298" s="6"/>
      <c r="MZ298" s="6"/>
      <c r="NA298" s="6"/>
      <c r="NB298" s="6"/>
      <c r="NC298" s="6"/>
      <c r="ND298" s="6"/>
      <c r="NE298" s="6"/>
      <c r="NF298" s="6"/>
      <c r="NG298" s="6"/>
      <c r="NH298" s="6"/>
      <c r="NI298" s="6"/>
      <c r="NJ298" s="6"/>
      <c r="NK298" s="6"/>
      <c r="NL298" s="6"/>
      <c r="NM298" s="6"/>
      <c r="NN298" s="6"/>
      <c r="NO298" s="6"/>
      <c r="NP298" s="6"/>
      <c r="NQ298" s="6"/>
      <c r="NR298" s="6"/>
      <c r="NS298" s="6"/>
      <c r="NT298" s="6"/>
      <c r="NU298" s="6"/>
      <c r="NV298" s="6"/>
      <c r="NW298" s="6"/>
      <c r="NX298" s="6"/>
      <c r="NY298" s="6"/>
      <c r="NZ298" s="6"/>
      <c r="OA298" s="6"/>
      <c r="OB298" s="6"/>
      <c r="OC298" s="6"/>
      <c r="OD298" s="6"/>
      <c r="OE298" s="6"/>
      <c r="OF298" s="6"/>
      <c r="OG298" s="6"/>
      <c r="OH298" s="6"/>
      <c r="OI298" s="6"/>
      <c r="OJ298" s="6"/>
      <c r="OK298" s="6"/>
      <c r="OL298" s="6"/>
      <c r="OM298" s="6"/>
      <c r="ON298" s="6"/>
      <c r="OO298" s="6"/>
      <c r="OP298" s="6"/>
      <c r="OQ298" s="6"/>
      <c r="OR298" s="6"/>
      <c r="OS298" s="6"/>
      <c r="OT298" s="6"/>
      <c r="OU298" s="6"/>
      <c r="OV298" s="6"/>
      <c r="OW298" s="6"/>
      <c r="OX298" s="6"/>
      <c r="OY298" s="6"/>
      <c r="OZ298" s="6"/>
      <c r="PA298" s="6"/>
      <c r="PB298" s="5"/>
      <c r="PC298" s="5"/>
      <c r="PD298" s="5"/>
      <c r="PE298" s="5"/>
      <c r="PF298" s="5"/>
      <c r="PG298" s="5"/>
      <c r="PH298" s="5"/>
      <c r="PI298" s="5"/>
      <c r="PJ298" s="5"/>
      <c r="PK298" s="5"/>
      <c r="PL298" s="5"/>
      <c r="PM298" s="5"/>
      <c r="PN298" s="5"/>
      <c r="PO298" s="5"/>
      <c r="PP298" s="5"/>
      <c r="PQ298" s="5"/>
      <c r="PR298" s="5"/>
      <c r="PS298" s="5"/>
      <c r="PT298" s="5"/>
      <c r="PU298" s="5"/>
      <c r="PV298" s="5"/>
      <c r="PW298" s="5"/>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row>
    <row r="299" spans="1:743" x14ac:dyDescent="0.25">
      <c r="A299" s="93"/>
      <c r="B299" s="8"/>
      <c r="C299" s="8"/>
      <c r="D299" s="8"/>
      <c r="E299" s="8"/>
      <c r="F299" s="8"/>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c r="JC299" s="7"/>
      <c r="JD299" s="7"/>
      <c r="JE299" s="7"/>
      <c r="JF299" s="7"/>
      <c r="JG299" s="7"/>
      <c r="JH299" s="7"/>
      <c r="JI299" s="7"/>
      <c r="JJ299" s="7"/>
      <c r="JK299" s="7"/>
      <c r="JL299" s="7"/>
      <c r="JM299" s="7"/>
      <c r="JN299" s="7"/>
      <c r="JO299" s="7"/>
      <c r="JP299" s="7"/>
      <c r="JQ299" s="7"/>
      <c r="JR299" s="7"/>
      <c r="JS299" s="7"/>
      <c r="JT299" s="7"/>
      <c r="JU299" s="7"/>
      <c r="JV299" s="7"/>
      <c r="JW299" s="7"/>
      <c r="JX299" s="7"/>
      <c r="JY299" s="7"/>
      <c r="JZ299" s="7"/>
      <c r="KA299" s="7"/>
      <c r="KB299" s="7"/>
      <c r="KC299" s="7"/>
      <c r="KD299" s="7"/>
      <c r="KE299" s="7"/>
      <c r="KF299" s="7"/>
      <c r="KG299" s="7"/>
      <c r="KH299" s="7"/>
      <c r="KI299" s="7"/>
      <c r="KJ299" s="7"/>
      <c r="KK299" s="7"/>
      <c r="KL299" s="7"/>
      <c r="KM299" s="7"/>
      <c r="KN299" s="7"/>
      <c r="KO299" s="7"/>
      <c r="KP299" s="7"/>
      <c r="KQ299" s="7"/>
      <c r="KR299" s="7"/>
      <c r="KS299" s="7"/>
      <c r="KT299" s="7"/>
      <c r="KU299" s="7"/>
      <c r="KV299" s="7"/>
      <c r="KW299" s="103"/>
      <c r="KX299" s="103"/>
      <c r="KY299" s="7"/>
      <c r="KZ299" s="7"/>
      <c r="LA299" s="7"/>
      <c r="LB299" s="7"/>
      <c r="LC299" s="7"/>
      <c r="LD299" s="7"/>
      <c r="LE299" s="7"/>
      <c r="LF299" s="7"/>
      <c r="LG299" s="7"/>
      <c r="LH299" s="7"/>
      <c r="LI299" s="7"/>
      <c r="LJ299" s="7"/>
      <c r="LK299" s="7"/>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c r="MK299" s="7"/>
      <c r="ML299" s="7"/>
      <c r="MM299" s="7"/>
      <c r="MN299" s="7"/>
      <c r="MO299" s="7"/>
      <c r="MP299" s="7"/>
      <c r="MQ299" s="7"/>
      <c r="MR299" s="7"/>
      <c r="MS299" s="7"/>
      <c r="MT299" s="7"/>
      <c r="MU299" s="6"/>
      <c r="MV299" s="6"/>
      <c r="MW299" s="6"/>
      <c r="MX299" s="6"/>
      <c r="MY299" s="6"/>
      <c r="MZ299" s="6"/>
      <c r="NA299" s="6"/>
      <c r="NB299" s="6"/>
      <c r="NC299" s="6"/>
      <c r="ND299" s="6"/>
      <c r="NE299" s="6"/>
      <c r="NF299" s="6"/>
      <c r="NG299" s="6"/>
      <c r="NH299" s="6"/>
      <c r="NI299" s="6"/>
      <c r="NJ299" s="6"/>
      <c r="NK299" s="6"/>
      <c r="NL299" s="6"/>
      <c r="NM299" s="6"/>
      <c r="NN299" s="6"/>
      <c r="NO299" s="6"/>
      <c r="NP299" s="6"/>
      <c r="NQ299" s="6"/>
      <c r="NR299" s="6"/>
      <c r="NS299" s="6"/>
      <c r="NT299" s="6"/>
      <c r="NU299" s="6"/>
      <c r="NV299" s="6"/>
      <c r="NW299" s="6"/>
      <c r="NX299" s="6"/>
      <c r="NY299" s="6"/>
      <c r="NZ299" s="6"/>
      <c r="OA299" s="6"/>
      <c r="OB299" s="6"/>
      <c r="OC299" s="6"/>
      <c r="OD299" s="6"/>
      <c r="OE299" s="6"/>
      <c r="OF299" s="6"/>
      <c r="OG299" s="6"/>
      <c r="OH299" s="6"/>
      <c r="OI299" s="6"/>
      <c r="OJ299" s="6"/>
      <c r="OK299" s="6"/>
      <c r="OL299" s="6"/>
      <c r="OM299" s="6"/>
      <c r="ON299" s="6"/>
      <c r="OO299" s="6"/>
      <c r="OP299" s="6"/>
      <c r="OQ299" s="6"/>
      <c r="OR299" s="6"/>
      <c r="OS299" s="6"/>
      <c r="OT299" s="6"/>
      <c r="OU299" s="6"/>
      <c r="OV299" s="6"/>
      <c r="OW299" s="6"/>
      <c r="OX299" s="6"/>
      <c r="OY299" s="6"/>
      <c r="OZ299" s="6"/>
      <c r="PA299" s="6"/>
      <c r="PB299" s="5"/>
      <c r="PC299" s="5"/>
      <c r="PD299" s="5"/>
      <c r="PE299" s="5"/>
      <c r="PF299" s="5"/>
      <c r="PG299" s="5"/>
      <c r="PH299" s="5"/>
      <c r="PI299" s="5"/>
      <c r="PJ299" s="5"/>
      <c r="PK299" s="5"/>
      <c r="PL299" s="5"/>
      <c r="PM299" s="5"/>
      <c r="PN299" s="5"/>
      <c r="PO299" s="5"/>
      <c r="PP299" s="5"/>
      <c r="PQ299" s="5"/>
      <c r="PR299" s="5"/>
      <c r="PS299" s="5"/>
      <c r="PT299" s="5"/>
      <c r="PU299" s="5"/>
      <c r="PV299" s="5"/>
      <c r="PW299" s="5"/>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row>
    <row r="300" spans="1:743" x14ac:dyDescent="0.25">
      <c r="A300" s="93"/>
      <c r="B300" s="8"/>
      <c r="C300" s="8"/>
      <c r="D300" s="8"/>
      <c r="E300" s="8"/>
      <c r="F300" s="8"/>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c r="JC300" s="7"/>
      <c r="JD300" s="7"/>
      <c r="JE300" s="7"/>
      <c r="JF300" s="7"/>
      <c r="JG300" s="7"/>
      <c r="JH300" s="7"/>
      <c r="JI300" s="7"/>
      <c r="JJ300" s="7"/>
      <c r="JK300" s="7"/>
      <c r="JL300" s="7"/>
      <c r="JM300" s="7"/>
      <c r="JN300" s="7"/>
      <c r="JO300" s="7"/>
      <c r="JP300" s="7"/>
      <c r="JQ300" s="7"/>
      <c r="JR300" s="7"/>
      <c r="JS300" s="7"/>
      <c r="JT300" s="7"/>
      <c r="JU300" s="7"/>
      <c r="JV300" s="7"/>
      <c r="JW300" s="7"/>
      <c r="JX300" s="7"/>
      <c r="JY300" s="7"/>
      <c r="JZ300" s="7"/>
      <c r="KA300" s="7"/>
      <c r="KB300" s="7"/>
      <c r="KC300" s="7"/>
      <c r="KD300" s="7"/>
      <c r="KE300" s="7"/>
      <c r="KF300" s="7"/>
      <c r="KG300" s="7"/>
      <c r="KH300" s="7"/>
      <c r="KI300" s="7"/>
      <c r="KJ300" s="7"/>
      <c r="KK300" s="7"/>
      <c r="KL300" s="7"/>
      <c r="KM300" s="7"/>
      <c r="KN300" s="7"/>
      <c r="KO300" s="7"/>
      <c r="KP300" s="7"/>
      <c r="KQ300" s="7"/>
      <c r="KR300" s="7"/>
      <c r="KS300" s="7"/>
      <c r="KT300" s="7"/>
      <c r="KU300" s="7"/>
      <c r="KV300" s="7"/>
      <c r="KW300" s="103"/>
      <c r="KX300" s="103"/>
      <c r="KY300" s="7"/>
      <c r="KZ300" s="7"/>
      <c r="LA300" s="7"/>
      <c r="LB300" s="7"/>
      <c r="LC300" s="7"/>
      <c r="LD300" s="7"/>
      <c r="LE300" s="7"/>
      <c r="LF300" s="7"/>
      <c r="LG300" s="7"/>
      <c r="LH300" s="7"/>
      <c r="LI300" s="7"/>
      <c r="LJ300" s="7"/>
      <c r="LK300" s="7"/>
      <c r="LL300" s="7"/>
      <c r="LM300" s="7"/>
      <c r="LN300" s="7"/>
      <c r="LO300" s="7"/>
      <c r="LP300" s="7"/>
      <c r="LQ300" s="7"/>
      <c r="LR300" s="7"/>
      <c r="LS300" s="7"/>
      <c r="LT300" s="7"/>
      <c r="LU300" s="7"/>
      <c r="LV300" s="7"/>
      <c r="LW300" s="7"/>
      <c r="LX300" s="7"/>
      <c r="LY300" s="7"/>
      <c r="LZ300" s="7"/>
      <c r="MA300" s="7"/>
      <c r="MB300" s="7"/>
      <c r="MC300" s="7"/>
      <c r="MD300" s="7"/>
      <c r="ME300" s="7"/>
      <c r="MF300" s="7"/>
      <c r="MG300" s="7"/>
      <c r="MH300" s="7"/>
      <c r="MI300" s="7"/>
      <c r="MJ300" s="7"/>
      <c r="MK300" s="7"/>
      <c r="ML300" s="7"/>
      <c r="MM300" s="7"/>
      <c r="MN300" s="7"/>
      <c r="MO300" s="7"/>
      <c r="MP300" s="7"/>
      <c r="MQ300" s="7"/>
      <c r="MR300" s="7"/>
      <c r="MS300" s="7"/>
      <c r="MT300" s="7"/>
      <c r="MU300" s="6"/>
      <c r="MV300" s="6"/>
      <c r="MW300" s="6"/>
      <c r="MX300" s="6"/>
      <c r="MY300" s="6"/>
      <c r="MZ300" s="6"/>
      <c r="NA300" s="6"/>
      <c r="NB300" s="6"/>
      <c r="NC300" s="6"/>
      <c r="ND300" s="6"/>
      <c r="NE300" s="6"/>
      <c r="NF300" s="6"/>
      <c r="NG300" s="6"/>
      <c r="NH300" s="6"/>
      <c r="NI300" s="6"/>
      <c r="NJ300" s="6"/>
      <c r="NK300" s="6"/>
      <c r="NL300" s="6"/>
      <c r="NM300" s="6"/>
      <c r="NN300" s="6"/>
      <c r="NO300" s="6"/>
      <c r="NP300" s="6"/>
      <c r="NQ300" s="6"/>
      <c r="NR300" s="6"/>
      <c r="NS300" s="6"/>
      <c r="NT300" s="6"/>
      <c r="NU300" s="6"/>
      <c r="NV300" s="6"/>
      <c r="NW300" s="6"/>
      <c r="NX300" s="6"/>
      <c r="NY300" s="6"/>
      <c r="NZ300" s="6"/>
      <c r="OA300" s="6"/>
      <c r="OB300" s="6"/>
      <c r="OC300" s="6"/>
      <c r="OD300" s="6"/>
      <c r="OE300" s="6"/>
      <c r="OF300" s="6"/>
      <c r="OG300" s="6"/>
      <c r="OH300" s="6"/>
      <c r="OI300" s="6"/>
      <c r="OJ300" s="6"/>
      <c r="OK300" s="6"/>
      <c r="OL300" s="6"/>
      <c r="OM300" s="6"/>
      <c r="ON300" s="6"/>
      <c r="OO300" s="6"/>
      <c r="OP300" s="6"/>
      <c r="OQ300" s="6"/>
      <c r="OR300" s="6"/>
      <c r="OS300" s="6"/>
      <c r="OT300" s="6"/>
      <c r="OU300" s="6"/>
      <c r="OV300" s="6"/>
      <c r="OW300" s="6"/>
      <c r="OX300" s="6"/>
      <c r="OY300" s="6"/>
      <c r="OZ300" s="6"/>
      <c r="PA300" s="6"/>
      <c r="PB300" s="5"/>
      <c r="PC300" s="5"/>
      <c r="PD300" s="5"/>
      <c r="PE300" s="5"/>
      <c r="PF300" s="5"/>
      <c r="PG300" s="5"/>
      <c r="PH300" s="5"/>
      <c r="PI300" s="5"/>
      <c r="PJ300" s="5"/>
      <c r="PK300" s="5"/>
      <c r="PL300" s="5"/>
      <c r="PM300" s="5"/>
      <c r="PN300" s="5"/>
      <c r="PO300" s="5"/>
      <c r="PP300" s="5"/>
      <c r="PQ300" s="5"/>
      <c r="PR300" s="5"/>
      <c r="PS300" s="5"/>
      <c r="PT300" s="5"/>
      <c r="PU300" s="5"/>
      <c r="PV300" s="5"/>
      <c r="PW300" s="5"/>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row>
    <row r="301" spans="1:743" x14ac:dyDescent="0.25">
      <c r="A301" s="93"/>
      <c r="B301" s="8"/>
      <c r="C301" s="8"/>
      <c r="D301" s="8"/>
      <c r="E301" s="8"/>
      <c r="F301" s="8"/>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c r="JC301" s="7"/>
      <c r="JD301" s="7"/>
      <c r="JE301" s="7"/>
      <c r="JF301" s="7"/>
      <c r="JG301" s="7"/>
      <c r="JH301" s="7"/>
      <c r="JI301" s="7"/>
      <c r="JJ301" s="7"/>
      <c r="JK301" s="7"/>
      <c r="JL301" s="7"/>
      <c r="JM301" s="7"/>
      <c r="JN301" s="7"/>
      <c r="JO301" s="7"/>
      <c r="JP301" s="7"/>
      <c r="JQ301" s="7"/>
      <c r="JR301" s="7"/>
      <c r="JS301" s="7"/>
      <c r="JT301" s="7"/>
      <c r="JU301" s="7"/>
      <c r="JV301" s="7"/>
      <c r="JW301" s="7"/>
      <c r="JX301" s="7"/>
      <c r="JY301" s="7"/>
      <c r="JZ301" s="7"/>
      <c r="KA301" s="7"/>
      <c r="KB301" s="7"/>
      <c r="KC301" s="7"/>
      <c r="KD301" s="7"/>
      <c r="KE301" s="7"/>
      <c r="KF301" s="7"/>
      <c r="KG301" s="7"/>
      <c r="KH301" s="7"/>
      <c r="KI301" s="7"/>
      <c r="KJ301" s="7"/>
      <c r="KK301" s="7"/>
      <c r="KL301" s="7"/>
      <c r="KM301" s="7"/>
      <c r="KN301" s="7"/>
      <c r="KO301" s="7"/>
      <c r="KP301" s="7"/>
      <c r="KQ301" s="7"/>
      <c r="KR301" s="7"/>
      <c r="KS301" s="7"/>
      <c r="KT301" s="7"/>
      <c r="KU301" s="7"/>
      <c r="KV301" s="7"/>
      <c r="KW301" s="103"/>
      <c r="KX301" s="103"/>
      <c r="KY301" s="7"/>
      <c r="KZ301" s="7"/>
      <c r="LA301" s="7"/>
      <c r="LB301" s="7"/>
      <c r="LC301" s="7"/>
      <c r="LD301" s="7"/>
      <c r="LE301" s="7"/>
      <c r="LF301" s="7"/>
      <c r="LG301" s="7"/>
      <c r="LH301" s="7"/>
      <c r="LI301" s="7"/>
      <c r="LJ301" s="7"/>
      <c r="LK301" s="7"/>
      <c r="LL301" s="7"/>
      <c r="LM301" s="7"/>
      <c r="LN301" s="7"/>
      <c r="LO301" s="7"/>
      <c r="LP301" s="7"/>
      <c r="LQ301" s="7"/>
      <c r="LR301" s="7"/>
      <c r="LS301" s="7"/>
      <c r="LT301" s="7"/>
      <c r="LU301" s="7"/>
      <c r="LV301" s="7"/>
      <c r="LW301" s="7"/>
      <c r="LX301" s="7"/>
      <c r="LY301" s="7"/>
      <c r="LZ301" s="7"/>
      <c r="MA301" s="7"/>
      <c r="MB301" s="7"/>
      <c r="MC301" s="7"/>
      <c r="MD301" s="7"/>
      <c r="ME301" s="7"/>
      <c r="MF301" s="7"/>
      <c r="MG301" s="7"/>
      <c r="MH301" s="7"/>
      <c r="MI301" s="7"/>
      <c r="MJ301" s="7"/>
      <c r="MK301" s="7"/>
      <c r="ML301" s="7"/>
      <c r="MM301" s="7"/>
      <c r="MN301" s="7"/>
      <c r="MO301" s="7"/>
      <c r="MP301" s="7"/>
      <c r="MQ301" s="7"/>
      <c r="MR301" s="7"/>
      <c r="MS301" s="7"/>
      <c r="MT301" s="7"/>
      <c r="MU301" s="6"/>
      <c r="MV301" s="6"/>
      <c r="MW301" s="6"/>
      <c r="MX301" s="6"/>
      <c r="MY301" s="6"/>
      <c r="MZ301" s="6"/>
      <c r="NA301" s="6"/>
      <c r="NB301" s="6"/>
      <c r="NC301" s="6"/>
      <c r="ND301" s="6"/>
      <c r="NE301" s="6"/>
      <c r="NF301" s="6"/>
      <c r="NG301" s="6"/>
      <c r="NH301" s="6"/>
      <c r="NI301" s="6"/>
      <c r="NJ301" s="6"/>
      <c r="NK301" s="6"/>
      <c r="NL301" s="6"/>
      <c r="NM301" s="6"/>
      <c r="NN301" s="6"/>
      <c r="NO301" s="6"/>
      <c r="NP301" s="6"/>
      <c r="NQ301" s="6"/>
      <c r="NR301" s="6"/>
      <c r="NS301" s="6"/>
      <c r="NT301" s="6"/>
      <c r="NU301" s="6"/>
      <c r="NV301" s="6"/>
      <c r="NW301" s="6"/>
      <c r="NX301" s="6"/>
      <c r="NY301" s="6"/>
      <c r="NZ301" s="6"/>
      <c r="OA301" s="6"/>
      <c r="OB301" s="6"/>
      <c r="OC301" s="6"/>
      <c r="OD301" s="6"/>
      <c r="OE301" s="6"/>
      <c r="OF301" s="6"/>
      <c r="OG301" s="6"/>
      <c r="OH301" s="6"/>
      <c r="OI301" s="6"/>
      <c r="OJ301" s="6"/>
      <c r="OK301" s="6"/>
      <c r="OL301" s="6"/>
      <c r="OM301" s="6"/>
      <c r="ON301" s="6"/>
      <c r="OO301" s="6"/>
      <c r="OP301" s="6"/>
      <c r="OQ301" s="6"/>
      <c r="OR301" s="6"/>
      <c r="OS301" s="6"/>
      <c r="OT301" s="6"/>
      <c r="OU301" s="6"/>
      <c r="OV301" s="6"/>
      <c r="OW301" s="6"/>
      <c r="OX301" s="6"/>
      <c r="OY301" s="6"/>
      <c r="OZ301" s="6"/>
      <c r="PA301" s="6"/>
      <c r="PB301" s="5"/>
      <c r="PC301" s="5"/>
      <c r="PD301" s="5"/>
      <c r="PE301" s="5"/>
      <c r="PF301" s="5"/>
      <c r="PG301" s="5"/>
      <c r="PH301" s="5"/>
      <c r="PI301" s="5"/>
      <c r="PJ301" s="5"/>
      <c r="PK301" s="5"/>
      <c r="PL301" s="5"/>
      <c r="PM301" s="5"/>
      <c r="PN301" s="5"/>
      <c r="PO301" s="5"/>
      <c r="PP301" s="5"/>
      <c r="PQ301" s="5"/>
      <c r="PR301" s="5"/>
      <c r="PS301" s="5"/>
      <c r="PT301" s="5"/>
      <c r="PU301" s="5"/>
      <c r="PV301" s="5"/>
      <c r="PW301" s="5"/>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row>
    <row r="302" spans="1:743" x14ac:dyDescent="0.25">
      <c r="A302" s="93"/>
      <c r="B302" s="8"/>
      <c r="C302" s="8"/>
      <c r="D302" s="8"/>
      <c r="E302" s="8"/>
      <c r="F302" s="8"/>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c r="JC302" s="7"/>
      <c r="JD302" s="7"/>
      <c r="JE302" s="7"/>
      <c r="JF302" s="7"/>
      <c r="JG302" s="7"/>
      <c r="JH302" s="7"/>
      <c r="JI302" s="7"/>
      <c r="JJ302" s="7"/>
      <c r="JK302" s="7"/>
      <c r="JL302" s="7"/>
      <c r="JM302" s="7"/>
      <c r="JN302" s="7"/>
      <c r="JO302" s="7"/>
      <c r="JP302" s="7"/>
      <c r="JQ302" s="7"/>
      <c r="JR302" s="7"/>
      <c r="JS302" s="7"/>
      <c r="JT302" s="7"/>
      <c r="JU302" s="7"/>
      <c r="JV302" s="7"/>
      <c r="JW302" s="7"/>
      <c r="JX302" s="7"/>
      <c r="JY302" s="7"/>
      <c r="JZ302" s="7"/>
      <c r="KA302" s="7"/>
      <c r="KB302" s="7"/>
      <c r="KC302" s="7"/>
      <c r="KD302" s="7"/>
      <c r="KE302" s="7"/>
      <c r="KF302" s="7"/>
      <c r="KG302" s="7"/>
      <c r="KH302" s="7"/>
      <c r="KI302" s="7"/>
      <c r="KJ302" s="7"/>
      <c r="KK302" s="7"/>
      <c r="KL302" s="7"/>
      <c r="KM302" s="7"/>
      <c r="KN302" s="7"/>
      <c r="KO302" s="7"/>
      <c r="KP302" s="7"/>
      <c r="KQ302" s="7"/>
      <c r="KR302" s="7"/>
      <c r="KS302" s="7"/>
      <c r="KT302" s="7"/>
      <c r="KU302" s="7"/>
      <c r="KV302" s="7"/>
      <c r="KW302" s="103"/>
      <c r="KX302" s="103"/>
      <c r="KY302" s="7"/>
      <c r="KZ302" s="7"/>
      <c r="LA302" s="7"/>
      <c r="LB302" s="7"/>
      <c r="LC302" s="7"/>
      <c r="LD302" s="7"/>
      <c r="LE302" s="7"/>
      <c r="LF302" s="7"/>
      <c r="LG302" s="7"/>
      <c r="LH302" s="7"/>
      <c r="LI302" s="7"/>
      <c r="LJ302" s="7"/>
      <c r="LK302" s="7"/>
      <c r="LL302" s="7"/>
      <c r="LM302" s="7"/>
      <c r="LN302" s="7"/>
      <c r="LO302" s="7"/>
      <c r="LP302" s="7"/>
      <c r="LQ302" s="7"/>
      <c r="LR302" s="7"/>
      <c r="LS302" s="7"/>
      <c r="LT302" s="7"/>
      <c r="LU302" s="7"/>
      <c r="LV302" s="7"/>
      <c r="LW302" s="7"/>
      <c r="LX302" s="7"/>
      <c r="LY302" s="7"/>
      <c r="LZ302" s="7"/>
      <c r="MA302" s="7"/>
      <c r="MB302" s="7"/>
      <c r="MC302" s="7"/>
      <c r="MD302" s="7"/>
      <c r="ME302" s="7"/>
      <c r="MF302" s="7"/>
      <c r="MG302" s="7"/>
      <c r="MH302" s="7"/>
      <c r="MI302" s="7"/>
      <c r="MJ302" s="7"/>
      <c r="MK302" s="7"/>
      <c r="ML302" s="7"/>
      <c r="MM302" s="7"/>
      <c r="MN302" s="7"/>
      <c r="MO302" s="7"/>
      <c r="MP302" s="7"/>
      <c r="MQ302" s="7"/>
      <c r="MR302" s="7"/>
      <c r="MS302" s="7"/>
      <c r="MT302" s="7"/>
      <c r="MU302" s="6"/>
      <c r="MV302" s="6"/>
      <c r="MW302" s="6"/>
      <c r="MX302" s="6"/>
      <c r="MY302" s="6"/>
      <c r="MZ302" s="6"/>
      <c r="NA302" s="6"/>
      <c r="NB302" s="6"/>
      <c r="NC302" s="6"/>
      <c r="ND302" s="6"/>
      <c r="NE302" s="6"/>
      <c r="NF302" s="6"/>
      <c r="NG302" s="6"/>
      <c r="NH302" s="6"/>
      <c r="NI302" s="6"/>
      <c r="NJ302" s="6"/>
      <c r="NK302" s="6"/>
      <c r="NL302" s="6"/>
      <c r="NM302" s="6"/>
      <c r="NN302" s="6"/>
      <c r="NO302" s="6"/>
      <c r="NP302" s="6"/>
      <c r="NQ302" s="6"/>
      <c r="NR302" s="6"/>
      <c r="NS302" s="6"/>
      <c r="NT302" s="6"/>
      <c r="NU302" s="6"/>
      <c r="NV302" s="6"/>
      <c r="NW302" s="6"/>
      <c r="NX302" s="6"/>
      <c r="NY302" s="6"/>
      <c r="NZ302" s="6"/>
      <c r="OA302" s="6"/>
      <c r="OB302" s="6"/>
      <c r="OC302" s="6"/>
      <c r="OD302" s="6"/>
      <c r="OE302" s="6"/>
      <c r="OF302" s="6"/>
      <c r="OG302" s="6"/>
      <c r="OH302" s="6"/>
      <c r="OI302" s="6"/>
      <c r="OJ302" s="6"/>
      <c r="OK302" s="6"/>
      <c r="OL302" s="6"/>
      <c r="OM302" s="6"/>
      <c r="ON302" s="6"/>
      <c r="OO302" s="6"/>
      <c r="OP302" s="6"/>
      <c r="OQ302" s="6"/>
      <c r="OR302" s="6"/>
      <c r="OS302" s="6"/>
      <c r="OT302" s="6"/>
      <c r="OU302" s="6"/>
      <c r="OV302" s="6"/>
      <c r="OW302" s="6"/>
      <c r="OX302" s="6"/>
      <c r="OY302" s="6"/>
      <c r="OZ302" s="6"/>
      <c r="PA302" s="6"/>
      <c r="PB302" s="5"/>
      <c r="PC302" s="5"/>
      <c r="PD302" s="5"/>
      <c r="PE302" s="5"/>
      <c r="PF302" s="5"/>
      <c r="PG302" s="5"/>
      <c r="PH302" s="5"/>
      <c r="PI302" s="5"/>
      <c r="PJ302" s="5"/>
      <c r="PK302" s="5"/>
      <c r="PL302" s="5"/>
      <c r="PM302" s="5"/>
      <c r="PN302" s="5"/>
      <c r="PO302" s="5"/>
      <c r="PP302" s="5"/>
      <c r="PQ302" s="5"/>
      <c r="PR302" s="5"/>
      <c r="PS302" s="5"/>
      <c r="PT302" s="5"/>
      <c r="PU302" s="5"/>
      <c r="PV302" s="5"/>
      <c r="PW302" s="5"/>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row>
    <row r="303" spans="1:743" x14ac:dyDescent="0.25">
      <c r="A303" s="93"/>
      <c r="B303" s="8"/>
      <c r="C303" s="8"/>
      <c r="D303" s="8"/>
      <c r="E303" s="8"/>
      <c r="F303" s="8"/>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c r="JC303" s="7"/>
      <c r="JD303" s="7"/>
      <c r="JE303" s="7"/>
      <c r="JF303" s="7"/>
      <c r="JG303" s="7"/>
      <c r="JH303" s="7"/>
      <c r="JI303" s="7"/>
      <c r="JJ303" s="7"/>
      <c r="JK303" s="7"/>
      <c r="JL303" s="7"/>
      <c r="JM303" s="7"/>
      <c r="JN303" s="7"/>
      <c r="JO303" s="7"/>
      <c r="JP303" s="7"/>
      <c r="JQ303" s="7"/>
      <c r="JR303" s="7"/>
      <c r="JS303" s="7"/>
      <c r="JT303" s="7"/>
      <c r="JU303" s="7"/>
      <c r="JV303" s="7"/>
      <c r="JW303" s="7"/>
      <c r="JX303" s="7"/>
      <c r="JY303" s="7"/>
      <c r="JZ303" s="7"/>
      <c r="KA303" s="7"/>
      <c r="KB303" s="7"/>
      <c r="KC303" s="7"/>
      <c r="KD303" s="7"/>
      <c r="KE303" s="7"/>
      <c r="KF303" s="7"/>
      <c r="KG303" s="7"/>
      <c r="KH303" s="7"/>
      <c r="KI303" s="7"/>
      <c r="KJ303" s="7"/>
      <c r="KK303" s="7"/>
      <c r="KL303" s="7"/>
      <c r="KM303" s="7"/>
      <c r="KN303" s="7"/>
      <c r="KO303" s="7"/>
      <c r="KP303" s="7"/>
      <c r="KQ303" s="7"/>
      <c r="KR303" s="7"/>
      <c r="KS303" s="7"/>
      <c r="KT303" s="7"/>
      <c r="KU303" s="7"/>
      <c r="KV303" s="7"/>
      <c r="KW303" s="103"/>
      <c r="KX303" s="103"/>
      <c r="KY303" s="7"/>
      <c r="KZ303" s="7"/>
      <c r="LA303" s="7"/>
      <c r="LB303" s="7"/>
      <c r="LC303" s="7"/>
      <c r="LD303" s="7"/>
      <c r="LE303" s="7"/>
      <c r="LF303" s="7"/>
      <c r="LG303" s="7"/>
      <c r="LH303" s="7"/>
      <c r="LI303" s="7"/>
      <c r="LJ303" s="7"/>
      <c r="LK303" s="7"/>
      <c r="LL303" s="7"/>
      <c r="LM303" s="7"/>
      <c r="LN303" s="7"/>
      <c r="LO303" s="7"/>
      <c r="LP303" s="7"/>
      <c r="LQ303" s="7"/>
      <c r="LR303" s="7"/>
      <c r="LS303" s="7"/>
      <c r="LT303" s="7"/>
      <c r="LU303" s="7"/>
      <c r="LV303" s="7"/>
      <c r="LW303" s="7"/>
      <c r="LX303" s="7"/>
      <c r="LY303" s="7"/>
      <c r="LZ303" s="7"/>
      <c r="MA303" s="7"/>
      <c r="MB303" s="7"/>
      <c r="MC303" s="7"/>
      <c r="MD303" s="7"/>
      <c r="ME303" s="7"/>
      <c r="MF303" s="7"/>
      <c r="MG303" s="7"/>
      <c r="MH303" s="7"/>
      <c r="MI303" s="7"/>
      <c r="MJ303" s="7"/>
      <c r="MK303" s="7"/>
      <c r="ML303" s="7"/>
      <c r="MM303" s="7"/>
      <c r="MN303" s="7"/>
      <c r="MO303" s="7"/>
      <c r="MP303" s="7"/>
      <c r="MQ303" s="7"/>
      <c r="MR303" s="7"/>
      <c r="MS303" s="7"/>
      <c r="MT303" s="7"/>
      <c r="MU303" s="6"/>
      <c r="MV303" s="6"/>
      <c r="MW303" s="6"/>
      <c r="MX303" s="6"/>
      <c r="MY303" s="6"/>
      <c r="MZ303" s="6"/>
      <c r="NA303" s="6"/>
      <c r="NB303" s="6"/>
      <c r="NC303" s="6"/>
      <c r="ND303" s="6"/>
      <c r="NE303" s="6"/>
      <c r="NF303" s="6"/>
      <c r="NG303" s="6"/>
      <c r="NH303" s="6"/>
      <c r="NI303" s="6"/>
      <c r="NJ303" s="6"/>
      <c r="NK303" s="6"/>
      <c r="NL303" s="6"/>
      <c r="NM303" s="6"/>
      <c r="NN303" s="6"/>
      <c r="NO303" s="6"/>
      <c r="NP303" s="6"/>
      <c r="NQ303" s="6"/>
      <c r="NR303" s="6"/>
      <c r="NS303" s="6"/>
      <c r="NT303" s="6"/>
      <c r="NU303" s="6"/>
      <c r="NV303" s="6"/>
      <c r="NW303" s="6"/>
      <c r="NX303" s="6"/>
      <c r="NY303" s="6"/>
      <c r="NZ303" s="6"/>
      <c r="OA303" s="6"/>
      <c r="OB303" s="6"/>
      <c r="OC303" s="6"/>
      <c r="OD303" s="6"/>
      <c r="OE303" s="6"/>
      <c r="OF303" s="6"/>
      <c r="OG303" s="6"/>
      <c r="OH303" s="6"/>
      <c r="OI303" s="6"/>
      <c r="OJ303" s="6"/>
      <c r="OK303" s="6"/>
      <c r="OL303" s="6"/>
      <c r="OM303" s="6"/>
      <c r="ON303" s="6"/>
      <c r="OO303" s="6"/>
      <c r="OP303" s="6"/>
      <c r="OQ303" s="6"/>
      <c r="OR303" s="6"/>
      <c r="OS303" s="6"/>
      <c r="OT303" s="6"/>
      <c r="OU303" s="6"/>
      <c r="OV303" s="6"/>
      <c r="OW303" s="6"/>
      <c r="OX303" s="6"/>
      <c r="OY303" s="6"/>
      <c r="OZ303" s="6"/>
      <c r="PA303" s="6"/>
      <c r="PB303" s="5"/>
      <c r="PC303" s="5"/>
      <c r="PD303" s="5"/>
      <c r="PE303" s="5"/>
      <c r="PF303" s="5"/>
      <c r="PG303" s="5"/>
      <c r="PH303" s="5"/>
      <c r="PI303" s="5"/>
      <c r="PJ303" s="5"/>
      <c r="PK303" s="5"/>
      <c r="PL303" s="5"/>
      <c r="PM303" s="5"/>
      <c r="PN303" s="5"/>
      <c r="PO303" s="5"/>
      <c r="PP303" s="5"/>
      <c r="PQ303" s="5"/>
      <c r="PR303" s="5"/>
      <c r="PS303" s="5"/>
      <c r="PT303" s="5"/>
      <c r="PU303" s="5"/>
      <c r="PV303" s="5"/>
      <c r="PW303" s="5"/>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row>
    <row r="304" spans="1:743" x14ac:dyDescent="0.25">
      <c r="A304" s="93"/>
      <c r="B304" s="8"/>
      <c r="C304" s="8"/>
      <c r="D304" s="8"/>
      <c r="E304" s="8"/>
      <c r="F304" s="8"/>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c r="JC304" s="7"/>
      <c r="JD304" s="7"/>
      <c r="JE304" s="7"/>
      <c r="JF304" s="7"/>
      <c r="JG304" s="7"/>
      <c r="JH304" s="7"/>
      <c r="JI304" s="7"/>
      <c r="JJ304" s="7"/>
      <c r="JK304" s="7"/>
      <c r="JL304" s="7"/>
      <c r="JM304" s="7"/>
      <c r="JN304" s="7"/>
      <c r="JO304" s="7"/>
      <c r="JP304" s="7"/>
      <c r="JQ304" s="7"/>
      <c r="JR304" s="7"/>
      <c r="JS304" s="7"/>
      <c r="JT304" s="7"/>
      <c r="JU304" s="7"/>
      <c r="JV304" s="7"/>
      <c r="JW304" s="7"/>
      <c r="JX304" s="7"/>
      <c r="JY304" s="7"/>
      <c r="JZ304" s="7"/>
      <c r="KA304" s="7"/>
      <c r="KB304" s="7"/>
      <c r="KC304" s="7"/>
      <c r="KD304" s="7"/>
      <c r="KE304" s="7"/>
      <c r="KF304" s="7"/>
      <c r="KG304" s="7"/>
      <c r="KH304" s="7"/>
      <c r="KI304" s="7"/>
      <c r="KJ304" s="7"/>
      <c r="KK304" s="7"/>
      <c r="KL304" s="7"/>
      <c r="KM304" s="7"/>
      <c r="KN304" s="7"/>
      <c r="KO304" s="7"/>
      <c r="KP304" s="7"/>
      <c r="KQ304" s="7"/>
      <c r="KR304" s="7"/>
      <c r="KS304" s="7"/>
      <c r="KT304" s="7"/>
      <c r="KU304" s="7"/>
      <c r="KV304" s="7"/>
      <c r="KW304" s="103"/>
      <c r="KX304" s="103"/>
      <c r="KY304" s="7"/>
      <c r="KZ304" s="7"/>
      <c r="LA304" s="7"/>
      <c r="LB304" s="7"/>
      <c r="LC304" s="7"/>
      <c r="LD304" s="7"/>
      <c r="LE304" s="7"/>
      <c r="LF304" s="7"/>
      <c r="LG304" s="7"/>
      <c r="LH304" s="7"/>
      <c r="LI304" s="7"/>
      <c r="LJ304" s="7"/>
      <c r="LK304" s="7"/>
      <c r="LL304" s="7"/>
      <c r="LM304" s="7"/>
      <c r="LN304" s="7"/>
      <c r="LO304" s="7"/>
      <c r="LP304" s="7"/>
      <c r="LQ304" s="7"/>
      <c r="LR304" s="7"/>
      <c r="LS304" s="7"/>
      <c r="LT304" s="7"/>
      <c r="LU304" s="7"/>
      <c r="LV304" s="7"/>
      <c r="LW304" s="7"/>
      <c r="LX304" s="7"/>
      <c r="LY304" s="7"/>
      <c r="LZ304" s="7"/>
      <c r="MA304" s="7"/>
      <c r="MB304" s="7"/>
      <c r="MC304" s="7"/>
      <c r="MD304" s="7"/>
      <c r="ME304" s="7"/>
      <c r="MF304" s="7"/>
      <c r="MG304" s="7"/>
      <c r="MH304" s="7"/>
      <c r="MI304" s="7"/>
      <c r="MJ304" s="7"/>
      <c r="MK304" s="7"/>
      <c r="ML304" s="7"/>
      <c r="MM304" s="7"/>
      <c r="MN304" s="7"/>
      <c r="MO304" s="7"/>
      <c r="MP304" s="7"/>
      <c r="MQ304" s="7"/>
      <c r="MR304" s="7"/>
      <c r="MS304" s="7"/>
      <c r="MT304" s="7"/>
      <c r="MU304" s="6"/>
      <c r="MV304" s="6"/>
      <c r="MW304" s="6"/>
      <c r="MX304" s="6"/>
      <c r="MY304" s="6"/>
      <c r="MZ304" s="6"/>
      <c r="NA304" s="6"/>
      <c r="NB304" s="6"/>
      <c r="NC304" s="6"/>
      <c r="ND304" s="6"/>
      <c r="NE304" s="6"/>
      <c r="NF304" s="6"/>
      <c r="NG304" s="6"/>
      <c r="NH304" s="6"/>
      <c r="NI304" s="6"/>
      <c r="NJ304" s="6"/>
      <c r="NK304" s="6"/>
      <c r="NL304" s="6"/>
      <c r="NM304" s="6"/>
      <c r="NN304" s="6"/>
      <c r="NO304" s="6"/>
      <c r="NP304" s="6"/>
      <c r="NQ304" s="6"/>
      <c r="NR304" s="6"/>
      <c r="NS304" s="6"/>
      <c r="NT304" s="6"/>
      <c r="NU304" s="6"/>
      <c r="NV304" s="6"/>
      <c r="NW304" s="6"/>
      <c r="NX304" s="6"/>
      <c r="NY304" s="6"/>
      <c r="NZ304" s="6"/>
      <c r="OA304" s="6"/>
      <c r="OB304" s="6"/>
      <c r="OC304" s="6"/>
      <c r="OD304" s="6"/>
      <c r="OE304" s="6"/>
      <c r="OF304" s="6"/>
      <c r="OG304" s="6"/>
      <c r="OH304" s="6"/>
      <c r="OI304" s="6"/>
      <c r="OJ304" s="6"/>
      <c r="OK304" s="6"/>
      <c r="OL304" s="6"/>
      <c r="OM304" s="6"/>
      <c r="ON304" s="6"/>
      <c r="OO304" s="6"/>
      <c r="OP304" s="6"/>
      <c r="OQ304" s="6"/>
      <c r="OR304" s="6"/>
      <c r="OS304" s="6"/>
      <c r="OT304" s="6"/>
      <c r="OU304" s="6"/>
      <c r="OV304" s="6"/>
      <c r="OW304" s="6"/>
      <c r="OX304" s="6"/>
      <c r="OY304" s="6"/>
      <c r="OZ304" s="6"/>
      <c r="PA304" s="6"/>
      <c r="PB304" s="5"/>
      <c r="PC304" s="5"/>
      <c r="PD304" s="5"/>
      <c r="PE304" s="5"/>
      <c r="PF304" s="5"/>
      <c r="PG304" s="5"/>
      <c r="PH304" s="5"/>
      <c r="PI304" s="5"/>
      <c r="PJ304" s="5"/>
      <c r="PK304" s="5"/>
      <c r="PL304" s="5"/>
      <c r="PM304" s="5"/>
      <c r="PN304" s="5"/>
      <c r="PO304" s="5"/>
      <c r="PP304" s="5"/>
      <c r="PQ304" s="5"/>
      <c r="PR304" s="5"/>
      <c r="PS304" s="5"/>
      <c r="PT304" s="5"/>
      <c r="PU304" s="5"/>
      <c r="PV304" s="5"/>
      <c r="PW304" s="5"/>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row>
    <row r="305" spans="1:743" x14ac:dyDescent="0.25">
      <c r="A305" s="93"/>
      <c r="B305" s="8"/>
      <c r="C305" s="8"/>
      <c r="D305" s="8"/>
      <c r="E305" s="8"/>
      <c r="F305" s="8"/>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c r="JC305" s="7"/>
      <c r="JD305" s="7"/>
      <c r="JE305" s="7"/>
      <c r="JF305" s="7"/>
      <c r="JG305" s="7"/>
      <c r="JH305" s="7"/>
      <c r="JI305" s="7"/>
      <c r="JJ305" s="7"/>
      <c r="JK305" s="7"/>
      <c r="JL305" s="7"/>
      <c r="JM305" s="7"/>
      <c r="JN305" s="7"/>
      <c r="JO305" s="7"/>
      <c r="JP305" s="7"/>
      <c r="JQ305" s="7"/>
      <c r="JR305" s="7"/>
      <c r="JS305" s="7"/>
      <c r="JT305" s="7"/>
      <c r="JU305" s="7"/>
      <c r="JV305" s="7"/>
      <c r="JW305" s="7"/>
      <c r="JX305" s="7"/>
      <c r="JY305" s="7"/>
      <c r="JZ305" s="7"/>
      <c r="KA305" s="7"/>
      <c r="KB305" s="7"/>
      <c r="KC305" s="7"/>
      <c r="KD305" s="7"/>
      <c r="KE305" s="7"/>
      <c r="KF305" s="7"/>
      <c r="KG305" s="7"/>
      <c r="KH305" s="7"/>
      <c r="KI305" s="7"/>
      <c r="KJ305" s="7"/>
      <c r="KK305" s="7"/>
      <c r="KL305" s="7"/>
      <c r="KM305" s="7"/>
      <c r="KN305" s="7"/>
      <c r="KO305" s="7"/>
      <c r="KP305" s="7"/>
      <c r="KQ305" s="7"/>
      <c r="KR305" s="7"/>
      <c r="KS305" s="7"/>
      <c r="KT305" s="7"/>
      <c r="KU305" s="7"/>
      <c r="KV305" s="7"/>
      <c r="KW305" s="103"/>
      <c r="KX305" s="103"/>
      <c r="KY305" s="7"/>
      <c r="KZ305" s="7"/>
      <c r="LA305" s="7"/>
      <c r="LB305" s="7"/>
      <c r="LC305" s="7"/>
      <c r="LD305" s="7"/>
      <c r="LE305" s="7"/>
      <c r="LF305" s="7"/>
      <c r="LG305" s="7"/>
      <c r="LH305" s="7"/>
      <c r="LI305" s="7"/>
      <c r="LJ305" s="7"/>
      <c r="LK305" s="7"/>
      <c r="LL305" s="7"/>
      <c r="LM305" s="7"/>
      <c r="LN305" s="7"/>
      <c r="LO305" s="7"/>
      <c r="LP305" s="7"/>
      <c r="LQ305" s="7"/>
      <c r="LR305" s="7"/>
      <c r="LS305" s="7"/>
      <c r="LT305" s="7"/>
      <c r="LU305" s="7"/>
      <c r="LV305" s="7"/>
      <c r="LW305" s="7"/>
      <c r="LX305" s="7"/>
      <c r="LY305" s="7"/>
      <c r="LZ305" s="7"/>
      <c r="MA305" s="7"/>
      <c r="MB305" s="7"/>
      <c r="MC305" s="7"/>
      <c r="MD305" s="7"/>
      <c r="ME305" s="7"/>
      <c r="MF305" s="7"/>
      <c r="MG305" s="7"/>
      <c r="MH305" s="7"/>
      <c r="MI305" s="7"/>
      <c r="MJ305" s="7"/>
      <c r="MK305" s="7"/>
      <c r="ML305" s="7"/>
      <c r="MM305" s="7"/>
      <c r="MN305" s="7"/>
      <c r="MO305" s="7"/>
      <c r="MP305" s="7"/>
      <c r="MQ305" s="7"/>
      <c r="MR305" s="7"/>
      <c r="MS305" s="7"/>
      <c r="MT305" s="7"/>
      <c r="MU305" s="6"/>
      <c r="MV305" s="6"/>
      <c r="MW305" s="6"/>
      <c r="MX305" s="6"/>
      <c r="MY305" s="6"/>
      <c r="MZ305" s="6"/>
      <c r="NA305" s="6"/>
      <c r="NB305" s="6"/>
      <c r="NC305" s="6"/>
      <c r="ND305" s="6"/>
      <c r="NE305" s="6"/>
      <c r="NF305" s="6"/>
      <c r="NG305" s="6"/>
      <c r="NH305" s="6"/>
      <c r="NI305" s="6"/>
      <c r="NJ305" s="6"/>
      <c r="NK305" s="6"/>
      <c r="NL305" s="6"/>
      <c r="NM305" s="6"/>
      <c r="NN305" s="6"/>
      <c r="NO305" s="6"/>
      <c r="NP305" s="6"/>
      <c r="NQ305" s="6"/>
      <c r="NR305" s="6"/>
      <c r="NS305" s="6"/>
      <c r="NT305" s="6"/>
      <c r="NU305" s="6"/>
      <c r="NV305" s="6"/>
      <c r="NW305" s="6"/>
      <c r="NX305" s="6"/>
      <c r="NY305" s="6"/>
      <c r="NZ305" s="6"/>
      <c r="OA305" s="6"/>
      <c r="OB305" s="6"/>
      <c r="OC305" s="6"/>
      <c r="OD305" s="6"/>
      <c r="OE305" s="6"/>
      <c r="OF305" s="6"/>
      <c r="OG305" s="6"/>
      <c r="OH305" s="6"/>
      <c r="OI305" s="6"/>
      <c r="OJ305" s="6"/>
      <c r="OK305" s="6"/>
      <c r="OL305" s="6"/>
      <c r="OM305" s="6"/>
      <c r="ON305" s="6"/>
      <c r="OO305" s="6"/>
      <c r="OP305" s="6"/>
      <c r="OQ305" s="6"/>
      <c r="OR305" s="6"/>
      <c r="OS305" s="6"/>
      <c r="OT305" s="6"/>
      <c r="OU305" s="6"/>
      <c r="OV305" s="6"/>
      <c r="OW305" s="6"/>
      <c r="OX305" s="6"/>
      <c r="OY305" s="6"/>
      <c r="OZ305" s="6"/>
      <c r="PA305" s="6"/>
      <c r="PB305" s="5"/>
      <c r="PC305" s="5"/>
      <c r="PD305" s="5"/>
      <c r="PE305" s="5"/>
      <c r="PF305" s="5"/>
      <c r="PG305" s="5"/>
      <c r="PH305" s="5"/>
      <c r="PI305" s="5"/>
      <c r="PJ305" s="5"/>
      <c r="PK305" s="5"/>
      <c r="PL305" s="5"/>
      <c r="PM305" s="5"/>
      <c r="PN305" s="5"/>
      <c r="PO305" s="5"/>
      <c r="PP305" s="5"/>
      <c r="PQ305" s="5"/>
      <c r="PR305" s="5"/>
      <c r="PS305" s="5"/>
      <c r="PT305" s="5"/>
      <c r="PU305" s="5"/>
      <c r="PV305" s="5"/>
      <c r="PW305" s="5"/>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row>
    <row r="306" spans="1:743" x14ac:dyDescent="0.25">
      <c r="A306" s="93"/>
      <c r="B306" s="8"/>
      <c r="C306" s="8"/>
      <c r="D306" s="8"/>
      <c r="E306" s="8"/>
      <c r="F306" s="8"/>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c r="JC306" s="7"/>
      <c r="JD306" s="7"/>
      <c r="JE306" s="7"/>
      <c r="JF306" s="7"/>
      <c r="JG306" s="7"/>
      <c r="JH306" s="7"/>
      <c r="JI306" s="7"/>
      <c r="JJ306" s="7"/>
      <c r="JK306" s="7"/>
      <c r="JL306" s="7"/>
      <c r="JM306" s="7"/>
      <c r="JN306" s="7"/>
      <c r="JO306" s="7"/>
      <c r="JP306" s="7"/>
      <c r="JQ306" s="7"/>
      <c r="JR306" s="7"/>
      <c r="JS306" s="7"/>
      <c r="JT306" s="7"/>
      <c r="JU306" s="7"/>
      <c r="JV306" s="7"/>
      <c r="JW306" s="7"/>
      <c r="JX306" s="7"/>
      <c r="JY306" s="7"/>
      <c r="JZ306" s="7"/>
      <c r="KA306" s="7"/>
      <c r="KB306" s="7"/>
      <c r="KC306" s="7"/>
      <c r="KD306" s="7"/>
      <c r="KE306" s="7"/>
      <c r="KF306" s="7"/>
      <c r="KG306" s="7"/>
      <c r="KH306" s="7"/>
      <c r="KI306" s="7"/>
      <c r="KJ306" s="7"/>
      <c r="KK306" s="7"/>
      <c r="KL306" s="7"/>
      <c r="KM306" s="7"/>
      <c r="KN306" s="7"/>
      <c r="KO306" s="7"/>
      <c r="KP306" s="7"/>
      <c r="KQ306" s="7"/>
      <c r="KR306" s="7"/>
      <c r="KS306" s="7"/>
      <c r="KT306" s="7"/>
      <c r="KU306" s="7"/>
      <c r="KV306" s="7"/>
      <c r="KW306" s="7"/>
      <c r="KX306" s="7"/>
      <c r="KY306" s="7"/>
      <c r="KZ306" s="7"/>
      <c r="LA306" s="7"/>
      <c r="LB306" s="7"/>
      <c r="LC306" s="7"/>
      <c r="LD306" s="7"/>
      <c r="LE306" s="7"/>
      <c r="LF306" s="7"/>
      <c r="LG306" s="7"/>
      <c r="LH306" s="7"/>
      <c r="LI306" s="7"/>
      <c r="LJ306" s="7"/>
      <c r="LK306" s="7"/>
      <c r="LL306" s="7"/>
      <c r="LM306" s="7"/>
      <c r="LN306" s="7"/>
      <c r="LO306" s="7"/>
      <c r="LP306" s="7"/>
      <c r="LQ306" s="7"/>
      <c r="LR306" s="7"/>
      <c r="LS306" s="7"/>
      <c r="LT306" s="7"/>
      <c r="LU306" s="7"/>
      <c r="LV306" s="7"/>
      <c r="LW306" s="7"/>
      <c r="LX306" s="7"/>
      <c r="LY306" s="7"/>
      <c r="LZ306" s="7"/>
      <c r="MA306" s="7"/>
      <c r="MB306" s="7"/>
      <c r="MC306" s="7"/>
      <c r="MD306" s="7"/>
      <c r="ME306" s="7"/>
      <c r="MF306" s="7"/>
      <c r="MG306" s="7"/>
      <c r="MH306" s="7"/>
      <c r="MI306" s="7"/>
      <c r="MJ306" s="7"/>
      <c r="MK306" s="7"/>
      <c r="ML306" s="7"/>
      <c r="MM306" s="7"/>
      <c r="MN306" s="7"/>
      <c r="MO306" s="7"/>
      <c r="MP306" s="7"/>
      <c r="MQ306" s="7"/>
      <c r="MR306" s="7"/>
      <c r="MS306" s="7"/>
      <c r="MT306" s="7"/>
      <c r="MU306" s="6"/>
      <c r="MV306" s="6"/>
      <c r="MW306" s="6"/>
      <c r="MX306" s="6"/>
      <c r="MY306" s="6"/>
      <c r="MZ306" s="6"/>
      <c r="NA306" s="6"/>
      <c r="NB306" s="6"/>
      <c r="NC306" s="6"/>
      <c r="ND306" s="6"/>
      <c r="NE306" s="6"/>
      <c r="NF306" s="6"/>
      <c r="NG306" s="6"/>
      <c r="NH306" s="6"/>
      <c r="NI306" s="6"/>
      <c r="NJ306" s="6"/>
      <c r="NK306" s="6"/>
      <c r="NL306" s="6"/>
      <c r="NM306" s="6"/>
      <c r="NN306" s="6"/>
      <c r="NO306" s="6"/>
      <c r="NP306" s="6"/>
      <c r="NQ306" s="6"/>
      <c r="NR306" s="6"/>
      <c r="NS306" s="6"/>
      <c r="NT306" s="6"/>
      <c r="NU306" s="6"/>
      <c r="NV306" s="6"/>
      <c r="NW306" s="6"/>
      <c r="NX306" s="6"/>
      <c r="NY306" s="6"/>
      <c r="NZ306" s="6"/>
      <c r="OA306" s="6"/>
      <c r="OB306" s="6"/>
      <c r="OC306" s="6"/>
      <c r="OD306" s="6"/>
      <c r="OE306" s="6"/>
      <c r="OF306" s="6"/>
      <c r="OG306" s="6"/>
      <c r="OH306" s="6"/>
      <c r="OI306" s="6"/>
      <c r="OJ306" s="6"/>
      <c r="OK306" s="6"/>
      <c r="OL306" s="6"/>
      <c r="OM306" s="6"/>
      <c r="ON306" s="6"/>
      <c r="OO306" s="6"/>
      <c r="OP306" s="6"/>
      <c r="OQ306" s="6"/>
      <c r="OR306" s="6"/>
      <c r="OS306" s="6"/>
      <c r="OT306" s="6"/>
      <c r="OU306" s="6"/>
      <c r="OV306" s="6"/>
      <c r="OW306" s="6"/>
      <c r="OX306" s="6"/>
      <c r="OY306" s="6"/>
      <c r="OZ306" s="6"/>
      <c r="PA306" s="6"/>
      <c r="PB306" s="5"/>
      <c r="PC306" s="5"/>
      <c r="PD306" s="5"/>
      <c r="PE306" s="5"/>
      <c r="PF306" s="5"/>
      <c r="PG306" s="5"/>
      <c r="PH306" s="5"/>
      <c r="PI306" s="5"/>
      <c r="PJ306" s="5"/>
      <c r="PK306" s="5"/>
      <c r="PL306" s="5"/>
      <c r="PM306" s="5"/>
      <c r="PN306" s="5"/>
      <c r="PO306" s="5"/>
      <c r="PP306" s="5"/>
      <c r="PQ306" s="5"/>
      <c r="PR306" s="5"/>
      <c r="PS306" s="5"/>
      <c r="PT306" s="5"/>
      <c r="PU306" s="5"/>
      <c r="PV306" s="5"/>
      <c r="PW306" s="5"/>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row>
    <row r="307" spans="1:743" x14ac:dyDescent="0.25">
      <c r="A307" s="93"/>
      <c r="B307" s="2"/>
      <c r="C307" s="2"/>
      <c r="D307" s="2"/>
      <c r="E307" s="2"/>
      <c r="F307" s="2"/>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row>
    <row r="308" spans="1:743" x14ac:dyDescent="0.25">
      <c r="A308" s="93"/>
      <c r="B308" s="2"/>
      <c r="C308" s="2"/>
      <c r="D308" s="2"/>
      <c r="E308" s="2"/>
      <c r="F308" s="2"/>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row>
    <row r="309" spans="1:743" x14ac:dyDescent="0.25">
      <c r="A309" s="93"/>
      <c r="B309" s="2"/>
      <c r="C309" s="2"/>
      <c r="D309" s="2"/>
      <c r="E309" s="2"/>
      <c r="F309" s="2"/>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3"/>
      <c r="NX309" s="3"/>
      <c r="NY309" s="3"/>
      <c r="NZ309" s="3"/>
      <c r="OA309" s="3"/>
      <c r="OB309" s="3"/>
      <c r="OC309" s="3"/>
      <c r="OD309" s="3"/>
      <c r="OE309" s="3"/>
      <c r="OF309" s="3"/>
      <c r="OG309" s="3"/>
      <c r="OH309" s="3"/>
      <c r="OI309" s="3"/>
      <c r="OJ309" s="3"/>
      <c r="OK309" s="3"/>
      <c r="OL309" s="3"/>
      <c r="OM309" s="3"/>
      <c r="ON309" s="3"/>
      <c r="OO309" s="3"/>
      <c r="OP309" s="3"/>
      <c r="OQ309" s="3"/>
      <c r="OR309" s="3"/>
      <c r="OS309" s="3"/>
      <c r="OT309" s="3"/>
      <c r="OU309" s="3"/>
      <c r="OV309" s="3"/>
      <c r="OW309" s="3"/>
      <c r="OX309" s="3"/>
      <c r="OY309" s="3"/>
      <c r="OZ309" s="3"/>
      <c r="PA309" s="3"/>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row>
    <row r="310" spans="1:743" x14ac:dyDescent="0.25">
      <c r="A310" s="93"/>
      <c r="B310" s="2"/>
      <c r="C310" s="2"/>
      <c r="D310" s="2"/>
      <c r="E310" s="2"/>
      <c r="F310" s="2"/>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row>
    <row r="311" spans="1:743" x14ac:dyDescent="0.25">
      <c r="A311" s="93"/>
      <c r="B311" s="2"/>
      <c r="C311" s="2"/>
      <c r="D311" s="2"/>
      <c r="E311" s="2"/>
      <c r="F311" s="2"/>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row>
    <row r="312" spans="1:743" x14ac:dyDescent="0.25">
      <c r="A312" s="93"/>
      <c r="B312" s="2"/>
      <c r="C312" s="2"/>
      <c r="D312" s="2"/>
      <c r="E312" s="2"/>
      <c r="F312" s="2"/>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row>
    <row r="313" spans="1:743" x14ac:dyDescent="0.25">
      <c r="A313" s="93"/>
      <c r="B313" s="2"/>
      <c r="C313" s="2"/>
      <c r="D313" s="2"/>
      <c r="E313" s="2"/>
      <c r="F313" s="2"/>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3"/>
      <c r="NX313" s="3"/>
      <c r="NY313" s="3"/>
      <c r="NZ313" s="3"/>
      <c r="OA313" s="3"/>
      <c r="OB313" s="3"/>
      <c r="OC313" s="3"/>
      <c r="OD313" s="3"/>
      <c r="OE313" s="3"/>
      <c r="OF313" s="3"/>
      <c r="OG313" s="3"/>
      <c r="OH313" s="3"/>
      <c r="OI313" s="3"/>
      <c r="OJ313" s="3"/>
      <c r="OK313" s="3"/>
      <c r="OL313" s="3"/>
      <c r="OM313" s="3"/>
      <c r="ON313" s="3"/>
      <c r="OO313" s="3"/>
      <c r="OP313" s="3"/>
      <c r="OQ313" s="3"/>
      <c r="OR313" s="3"/>
      <c r="OS313" s="3"/>
      <c r="OT313" s="3"/>
      <c r="OU313" s="3"/>
      <c r="OV313" s="3"/>
      <c r="OW313" s="3"/>
      <c r="OX313" s="3"/>
      <c r="OY313" s="3"/>
      <c r="OZ313" s="3"/>
      <c r="PA313" s="3"/>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row>
    <row r="314" spans="1:743" x14ac:dyDescent="0.25">
      <c r="A314" s="93"/>
      <c r="B314" s="2"/>
      <c r="C314" s="2"/>
      <c r="D314" s="2"/>
      <c r="E314" s="2"/>
      <c r="F314" s="2"/>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3"/>
      <c r="MV314" s="3"/>
      <c r="MW314" s="3"/>
      <c r="MX314" s="3"/>
      <c r="MY314" s="3"/>
      <c r="MZ314" s="3"/>
      <c r="NA314" s="3"/>
      <c r="NB314" s="3"/>
      <c r="NC314" s="3"/>
      <c r="ND314" s="3"/>
      <c r="NE314" s="3"/>
      <c r="NF314" s="3"/>
      <c r="NG314" s="3"/>
      <c r="NH314" s="3"/>
      <c r="NI314" s="3"/>
      <c r="NJ314" s="3"/>
      <c r="NK314" s="3"/>
      <c r="NL314" s="3"/>
      <c r="NM314" s="3"/>
      <c r="NN314" s="3"/>
      <c r="NO314" s="3"/>
      <c r="NP314" s="3"/>
      <c r="NQ314" s="3"/>
      <c r="NR314" s="3"/>
      <c r="NS314" s="3"/>
      <c r="NT314" s="3"/>
      <c r="NU314" s="3"/>
      <c r="NV314" s="3"/>
      <c r="NW314" s="3"/>
      <c r="NX314" s="3"/>
      <c r="NY314" s="3"/>
      <c r="NZ314" s="3"/>
      <c r="OA314" s="3"/>
      <c r="OB314" s="3"/>
      <c r="OC314" s="3"/>
      <c r="OD314" s="3"/>
      <c r="OE314" s="3"/>
      <c r="OF314" s="3"/>
      <c r="OG314" s="3"/>
      <c r="OH314" s="3"/>
      <c r="OI314" s="3"/>
      <c r="OJ314" s="3"/>
      <c r="OK314" s="3"/>
      <c r="OL314" s="3"/>
      <c r="OM314" s="3"/>
      <c r="ON314" s="3"/>
      <c r="OO314" s="3"/>
      <c r="OP314" s="3"/>
      <c r="OQ314" s="3"/>
      <c r="OR314" s="3"/>
      <c r="OS314" s="3"/>
      <c r="OT314" s="3"/>
      <c r="OU314" s="3"/>
      <c r="OV314" s="3"/>
      <c r="OW314" s="3"/>
      <c r="OX314" s="3"/>
      <c r="OY314" s="3"/>
      <c r="OZ314" s="3"/>
      <c r="PA314" s="3"/>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row>
    <row r="315" spans="1:743" x14ac:dyDescent="0.25">
      <c r="A315" s="93"/>
      <c r="B315" s="2"/>
      <c r="C315" s="2"/>
      <c r="D315" s="2"/>
      <c r="E315" s="2"/>
      <c r="F315" s="2"/>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3"/>
      <c r="MV315" s="3"/>
      <c r="MW315" s="3"/>
      <c r="MX315" s="3"/>
      <c r="MY315" s="3"/>
      <c r="MZ315" s="3"/>
      <c r="NA315" s="3"/>
      <c r="NB315" s="3"/>
      <c r="NC315" s="3"/>
      <c r="ND315" s="3"/>
      <c r="NE315" s="3"/>
      <c r="NF315" s="3"/>
      <c r="NG315" s="3"/>
      <c r="NH315" s="3"/>
      <c r="NI315" s="3"/>
      <c r="NJ315" s="3"/>
      <c r="NK315" s="3"/>
      <c r="NL315" s="3"/>
      <c r="NM315" s="3"/>
      <c r="NN315" s="3"/>
      <c r="NO315" s="3"/>
      <c r="NP315" s="3"/>
      <c r="NQ315" s="3"/>
      <c r="NR315" s="3"/>
      <c r="NS315" s="3"/>
      <c r="NT315" s="3"/>
      <c r="NU315" s="3"/>
      <c r="NV315" s="3"/>
      <c r="NW315" s="3"/>
      <c r="NX315" s="3"/>
      <c r="NY315" s="3"/>
      <c r="NZ315" s="3"/>
      <c r="OA315" s="3"/>
      <c r="OB315" s="3"/>
      <c r="OC315" s="3"/>
      <c r="OD315" s="3"/>
      <c r="OE315" s="3"/>
      <c r="OF315" s="3"/>
      <c r="OG315" s="3"/>
      <c r="OH315" s="3"/>
      <c r="OI315" s="3"/>
      <c r="OJ315" s="3"/>
      <c r="OK315" s="3"/>
      <c r="OL315" s="3"/>
      <c r="OM315" s="3"/>
      <c r="ON315" s="3"/>
      <c r="OO315" s="3"/>
      <c r="OP315" s="3"/>
      <c r="OQ315" s="3"/>
      <c r="OR315" s="3"/>
      <c r="OS315" s="3"/>
      <c r="OT315" s="3"/>
      <c r="OU315" s="3"/>
      <c r="OV315" s="3"/>
      <c r="OW315" s="3"/>
      <c r="OX315" s="3"/>
      <c r="OY315" s="3"/>
      <c r="OZ315" s="3"/>
      <c r="PA315" s="3"/>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row>
    <row r="316" spans="1:743" x14ac:dyDescent="0.25">
      <c r="A316" s="93"/>
      <c r="B316" s="2"/>
      <c r="C316" s="2"/>
      <c r="D316" s="2"/>
      <c r="E316" s="2"/>
      <c r="F316" s="2"/>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row>
    <row r="317" spans="1:743" x14ac:dyDescent="0.25">
      <c r="A317" s="93"/>
      <c r="B317" s="2"/>
      <c r="C317" s="2"/>
      <c r="D317" s="2"/>
      <c r="E317" s="2"/>
      <c r="F317" s="2"/>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row>
    <row r="318" spans="1:743" x14ac:dyDescent="0.25">
      <c r="A318" s="93"/>
      <c r="B318" s="2"/>
      <c r="C318" s="2"/>
      <c r="D318" s="2"/>
      <c r="E318" s="2"/>
      <c r="F318" s="2"/>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row>
    <row r="319" spans="1:743" x14ac:dyDescent="0.25">
      <c r="A319" s="93"/>
      <c r="B319" s="2"/>
      <c r="C319" s="2"/>
      <c r="D319" s="2"/>
      <c r="E319" s="2"/>
      <c r="F319" s="2"/>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row>
    <row r="320" spans="1:743" x14ac:dyDescent="0.25">
      <c r="A320" s="93"/>
      <c r="B320" s="2"/>
      <c r="C320" s="2"/>
      <c r="D320" s="2"/>
      <c r="E320" s="2"/>
      <c r="F320" s="2"/>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row>
    <row r="321" spans="1:743" x14ac:dyDescent="0.25">
      <c r="A321" s="93"/>
      <c r="B321" s="2"/>
      <c r="C321" s="2"/>
      <c r="D321" s="2"/>
      <c r="E321" s="2"/>
      <c r="F321" s="2"/>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row>
    <row r="322" spans="1:743" x14ac:dyDescent="0.25">
      <c r="A322" s="93"/>
      <c r="B322" s="2"/>
      <c r="C322" s="2"/>
      <c r="D322" s="2"/>
      <c r="E322" s="2"/>
      <c r="F322" s="2"/>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row>
    <row r="323" spans="1:743" x14ac:dyDescent="0.25">
      <c r="A323" s="93"/>
      <c r="B323" s="2"/>
      <c r="C323" s="2"/>
      <c r="D323" s="2"/>
      <c r="E323" s="2"/>
      <c r="F323" s="2"/>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row>
    <row r="324" spans="1:743" x14ac:dyDescent="0.25">
      <c r="A324" s="93"/>
      <c r="B324" s="2"/>
      <c r="C324" s="2"/>
      <c r="D324" s="2"/>
      <c r="E324" s="2"/>
      <c r="F324" s="2"/>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row>
    <row r="325" spans="1:743" x14ac:dyDescent="0.25">
      <c r="A325" s="93"/>
      <c r="B325" s="2"/>
      <c r="C325" s="2"/>
      <c r="D325" s="2"/>
      <c r="E325" s="2"/>
      <c r="F325" s="2"/>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row>
    <row r="326" spans="1:743" x14ac:dyDescent="0.25">
      <c r="A326" s="93"/>
      <c r="B326" s="2"/>
      <c r="C326" s="2"/>
      <c r="D326" s="2"/>
      <c r="E326" s="2"/>
      <c r="F326" s="2"/>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row>
    <row r="327" spans="1:743" x14ac:dyDescent="0.25">
      <c r="A327" s="93"/>
      <c r="B327" s="2"/>
      <c r="C327" s="2"/>
      <c r="D327" s="2"/>
      <c r="E327" s="2"/>
      <c r="F327" s="2"/>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row>
    <row r="328" spans="1:743" x14ac:dyDescent="0.25">
      <c r="A328" s="93"/>
      <c r="B328" s="2"/>
      <c r="C328" s="2"/>
      <c r="D328" s="2"/>
      <c r="E328" s="2"/>
      <c r="F328" s="2"/>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row>
    <row r="329" spans="1:743" x14ac:dyDescent="0.25">
      <c r="A329" s="93"/>
      <c r="B329" s="2"/>
      <c r="C329" s="2"/>
      <c r="D329" s="2"/>
      <c r="E329" s="2"/>
      <c r="F329" s="2"/>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row>
    <row r="330" spans="1:743" x14ac:dyDescent="0.25">
      <c r="A330" s="93"/>
      <c r="B330" s="2"/>
      <c r="C330" s="2"/>
      <c r="D330" s="2"/>
      <c r="E330" s="2"/>
      <c r="F330" s="2"/>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row>
    <row r="331" spans="1:743" x14ac:dyDescent="0.25">
      <c r="A331" s="93"/>
      <c r="B331" s="2"/>
      <c r="C331" s="2"/>
      <c r="D331" s="2"/>
      <c r="E331" s="2"/>
      <c r="F331" s="2"/>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row>
    <row r="332" spans="1:743" x14ac:dyDescent="0.25">
      <c r="A332" s="93"/>
      <c r="B332" s="2"/>
      <c r="C332" s="2"/>
      <c r="D332" s="2"/>
      <c r="E332" s="2"/>
      <c r="F332" s="2"/>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row>
    <row r="333" spans="1:743" x14ac:dyDescent="0.25">
      <c r="A333" s="93"/>
      <c r="B333" s="2"/>
      <c r="C333" s="2"/>
      <c r="D333" s="2"/>
      <c r="E333" s="2"/>
      <c r="F333" s="2"/>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row>
    <row r="334" spans="1:743" x14ac:dyDescent="0.25">
      <c r="A334" s="93"/>
      <c r="B334" s="2"/>
      <c r="C334" s="2"/>
      <c r="D334" s="2"/>
      <c r="E334" s="2"/>
      <c r="F334" s="2"/>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row>
    <row r="335" spans="1:743" x14ac:dyDescent="0.25">
      <c r="A335" s="93"/>
      <c r="B335" s="2"/>
      <c r="C335" s="2"/>
      <c r="D335" s="2"/>
      <c r="E335" s="2"/>
      <c r="F335" s="2"/>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row>
    <row r="336" spans="1:743" x14ac:dyDescent="0.25">
      <c r="A336" s="93"/>
      <c r="B336" s="2"/>
      <c r="C336" s="2"/>
      <c r="D336" s="2"/>
      <c r="E336" s="2"/>
      <c r="F336" s="2"/>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row>
    <row r="337" spans="1:743" x14ac:dyDescent="0.25">
      <c r="A337" s="93"/>
      <c r="B337" s="2"/>
      <c r="C337" s="2"/>
      <c r="D337" s="2"/>
      <c r="E337" s="2"/>
      <c r="F337" s="2"/>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row>
    <row r="338" spans="1:743" x14ac:dyDescent="0.25">
      <c r="A338" s="93"/>
      <c r="B338" s="2"/>
      <c r="C338" s="2"/>
      <c r="D338" s="2"/>
      <c r="E338" s="2"/>
      <c r="F338" s="2"/>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row>
    <row r="339" spans="1:743" x14ac:dyDescent="0.25">
      <c r="A339" s="93"/>
      <c r="B339" s="2"/>
      <c r="C339" s="2"/>
      <c r="D339" s="2"/>
      <c r="E339" s="2"/>
      <c r="F339" s="2"/>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row>
    <row r="340" spans="1:743" x14ac:dyDescent="0.25">
      <c r="A340" s="93"/>
      <c r="B340" s="2"/>
      <c r="C340" s="2"/>
      <c r="D340" s="2"/>
      <c r="E340" s="2"/>
      <c r="F340" s="2"/>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row>
    <row r="341" spans="1:743" x14ac:dyDescent="0.25">
      <c r="A341" s="93"/>
      <c r="B341" s="2"/>
      <c r="C341" s="2"/>
      <c r="D341" s="2"/>
      <c r="E341" s="2"/>
      <c r="F341" s="2"/>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row>
    <row r="342" spans="1:743" x14ac:dyDescent="0.25">
      <c r="A342" s="93"/>
      <c r="B342" s="2"/>
      <c r="C342" s="2"/>
      <c r="D342" s="2"/>
      <c r="E342" s="2"/>
      <c r="F342" s="2"/>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row>
    <row r="343" spans="1:743" x14ac:dyDescent="0.25">
      <c r="A343" s="93"/>
      <c r="B343" s="2"/>
      <c r="C343" s="2"/>
      <c r="D343" s="2"/>
      <c r="E343" s="2"/>
      <c r="F343" s="2"/>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row>
    <row r="344" spans="1:743" x14ac:dyDescent="0.25">
      <c r="A344" s="93"/>
      <c r="B344" s="2"/>
      <c r="C344" s="2"/>
      <c r="D344" s="2"/>
      <c r="E344" s="2"/>
      <c r="F344" s="2"/>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row>
    <row r="345" spans="1:743" x14ac:dyDescent="0.25">
      <c r="A345" s="93"/>
      <c r="B345" s="2"/>
      <c r="C345" s="2"/>
      <c r="D345" s="2"/>
      <c r="E345" s="2"/>
      <c r="F345" s="2"/>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row>
    <row r="346" spans="1:743" x14ac:dyDescent="0.25">
      <c r="A346" s="93"/>
      <c r="B346" s="2"/>
      <c r="C346" s="2"/>
      <c r="D346" s="2"/>
      <c r="E346" s="2"/>
      <c r="F346" s="2"/>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row>
    <row r="347" spans="1:743" x14ac:dyDescent="0.25">
      <c r="A347" s="93"/>
      <c r="B347" s="2"/>
      <c r="C347" s="2"/>
      <c r="D347" s="2"/>
      <c r="E347" s="2"/>
      <c r="F347" s="2"/>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row>
    <row r="348" spans="1:743" x14ac:dyDescent="0.25">
      <c r="A348" s="93"/>
      <c r="B348" s="2"/>
      <c r="C348" s="2"/>
      <c r="D348" s="2"/>
      <c r="E348" s="2"/>
      <c r="F348" s="2"/>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row>
    <row r="349" spans="1:743" x14ac:dyDescent="0.25">
      <c r="A349" s="93"/>
      <c r="B349" s="2"/>
      <c r="C349" s="2"/>
      <c r="D349" s="2"/>
      <c r="E349" s="2"/>
      <c r="F349" s="2"/>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row>
    <row r="350" spans="1:743" x14ac:dyDescent="0.25">
      <c r="A350" s="93"/>
      <c r="B350" s="2"/>
      <c r="C350" s="2"/>
      <c r="D350" s="2"/>
      <c r="E350" s="2"/>
      <c r="F350" s="2"/>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row>
    <row r="351" spans="1:743" x14ac:dyDescent="0.25">
      <c r="A351" s="93"/>
      <c r="B351" s="2"/>
      <c r="C351" s="2"/>
      <c r="D351" s="2"/>
      <c r="E351" s="2"/>
      <c r="F351" s="2"/>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row>
    <row r="352" spans="1:743" x14ac:dyDescent="0.25">
      <c r="A352" s="93"/>
      <c r="B352" s="2"/>
      <c r="C352" s="2"/>
      <c r="D352" s="2"/>
      <c r="E352" s="2"/>
      <c r="F352" s="2"/>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c r="JF352" s="4"/>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row>
    <row r="353" spans="1:743" x14ac:dyDescent="0.25">
      <c r="A353" s="93"/>
      <c r="B353" s="2"/>
      <c r="C353" s="2"/>
      <c r="D353" s="2"/>
      <c r="E353" s="2"/>
      <c r="F353" s="2"/>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c r="JF353" s="4"/>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row>
    <row r="354" spans="1:743" x14ac:dyDescent="0.25">
      <c r="A354" s="93"/>
      <c r="B354" s="2"/>
      <c r="C354" s="2"/>
      <c r="D354" s="2"/>
      <c r="E354" s="2"/>
      <c r="F354" s="2"/>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3"/>
      <c r="MV354" s="3"/>
      <c r="MW354" s="3"/>
      <c r="MX354" s="3"/>
      <c r="MY354" s="3"/>
      <c r="MZ354" s="3"/>
      <c r="NA354" s="3"/>
      <c r="NB354" s="3"/>
      <c r="NC354" s="3"/>
      <c r="ND354" s="3"/>
      <c r="NE354" s="3"/>
      <c r="NF354" s="3"/>
      <c r="NG354" s="3"/>
      <c r="NH354" s="3"/>
      <c r="NI354" s="3"/>
      <c r="NJ354" s="3"/>
      <c r="NK354" s="3"/>
      <c r="NL354" s="3"/>
      <c r="NM354" s="3"/>
      <c r="NN354" s="3"/>
      <c r="NO354" s="3"/>
      <c r="NP354" s="3"/>
      <c r="NQ354" s="3"/>
      <c r="NR354" s="3"/>
      <c r="NS354" s="3"/>
      <c r="NT354" s="3"/>
      <c r="NU354" s="3"/>
      <c r="NV354" s="3"/>
      <c r="NW354" s="3"/>
      <c r="NX354" s="3"/>
      <c r="NY354" s="3"/>
      <c r="NZ354" s="3"/>
      <c r="OA354" s="3"/>
      <c r="OB354" s="3"/>
      <c r="OC354" s="3"/>
      <c r="OD354" s="3"/>
      <c r="OE354" s="3"/>
      <c r="OF354" s="3"/>
      <c r="OG354" s="3"/>
      <c r="OH354" s="3"/>
      <c r="OI354" s="3"/>
      <c r="OJ354" s="3"/>
      <c r="OK354" s="3"/>
      <c r="OL354" s="3"/>
      <c r="OM354" s="3"/>
      <c r="ON354" s="3"/>
      <c r="OO354" s="3"/>
      <c r="OP354" s="3"/>
      <c r="OQ354" s="3"/>
      <c r="OR354" s="3"/>
      <c r="OS354" s="3"/>
      <c r="OT354" s="3"/>
      <c r="OU354" s="3"/>
      <c r="OV354" s="3"/>
      <c r="OW354" s="3"/>
      <c r="OX354" s="3"/>
      <c r="OY354" s="3"/>
      <c r="OZ354" s="3"/>
      <c r="PA354" s="3"/>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row>
    <row r="355" spans="1:743" x14ac:dyDescent="0.25">
      <c r="A355" s="93"/>
      <c r="B355" s="2"/>
      <c r="C355" s="2"/>
      <c r="D355" s="2"/>
      <c r="E355" s="2"/>
      <c r="F355" s="2"/>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3"/>
      <c r="MV355" s="3"/>
      <c r="MW355" s="3"/>
      <c r="MX355" s="3"/>
      <c r="MY355" s="3"/>
      <c r="MZ355" s="3"/>
      <c r="NA355" s="3"/>
      <c r="NB355" s="3"/>
      <c r="NC355" s="3"/>
      <c r="ND355" s="3"/>
      <c r="NE355" s="3"/>
      <c r="NF355" s="3"/>
      <c r="NG355" s="3"/>
      <c r="NH355" s="3"/>
      <c r="NI355" s="3"/>
      <c r="NJ355" s="3"/>
      <c r="NK355" s="3"/>
      <c r="NL355" s="3"/>
      <c r="NM355" s="3"/>
      <c r="NN355" s="3"/>
      <c r="NO355" s="3"/>
      <c r="NP355" s="3"/>
      <c r="NQ355" s="3"/>
      <c r="NR355" s="3"/>
      <c r="NS355" s="3"/>
      <c r="NT355" s="3"/>
      <c r="NU355" s="3"/>
      <c r="NV355" s="3"/>
      <c r="NW355" s="3"/>
      <c r="NX355" s="3"/>
      <c r="NY355" s="3"/>
      <c r="NZ355" s="3"/>
      <c r="OA355" s="3"/>
      <c r="OB355" s="3"/>
      <c r="OC355" s="3"/>
      <c r="OD355" s="3"/>
      <c r="OE355" s="3"/>
      <c r="OF355" s="3"/>
      <c r="OG355" s="3"/>
      <c r="OH355" s="3"/>
      <c r="OI355" s="3"/>
      <c r="OJ355" s="3"/>
      <c r="OK355" s="3"/>
      <c r="OL355" s="3"/>
      <c r="OM355" s="3"/>
      <c r="ON355" s="3"/>
      <c r="OO355" s="3"/>
      <c r="OP355" s="3"/>
      <c r="OQ355" s="3"/>
      <c r="OR355" s="3"/>
      <c r="OS355" s="3"/>
      <c r="OT355" s="3"/>
      <c r="OU355" s="3"/>
      <c r="OV355" s="3"/>
      <c r="OW355" s="3"/>
      <c r="OX355" s="3"/>
      <c r="OY355" s="3"/>
      <c r="OZ355" s="3"/>
      <c r="PA355" s="3"/>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row>
    <row r="356" spans="1:743" x14ac:dyDescent="0.25">
      <c r="A356" s="93"/>
      <c r="B356" s="2"/>
      <c r="C356" s="2"/>
      <c r="D356" s="2"/>
      <c r="E356" s="2"/>
      <c r="F356" s="2"/>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3"/>
      <c r="MV356" s="3"/>
      <c r="MW356" s="3"/>
      <c r="MX356" s="3"/>
      <c r="MY356" s="3"/>
      <c r="MZ356" s="3"/>
      <c r="NA356" s="3"/>
      <c r="NB356" s="3"/>
      <c r="NC356" s="3"/>
      <c r="ND356" s="3"/>
      <c r="NE356" s="3"/>
      <c r="NF356" s="3"/>
      <c r="NG356" s="3"/>
      <c r="NH356" s="3"/>
      <c r="NI356" s="3"/>
      <c r="NJ356" s="3"/>
      <c r="NK356" s="3"/>
      <c r="NL356" s="3"/>
      <c r="NM356" s="3"/>
      <c r="NN356" s="3"/>
      <c r="NO356" s="3"/>
      <c r="NP356" s="3"/>
      <c r="NQ356" s="3"/>
      <c r="NR356" s="3"/>
      <c r="NS356" s="3"/>
      <c r="NT356" s="3"/>
      <c r="NU356" s="3"/>
      <c r="NV356" s="3"/>
      <c r="NW356" s="3"/>
      <c r="NX356" s="3"/>
      <c r="NY356" s="3"/>
      <c r="NZ356" s="3"/>
      <c r="OA356" s="3"/>
      <c r="OB356" s="3"/>
      <c r="OC356" s="3"/>
      <c r="OD356" s="3"/>
      <c r="OE356" s="3"/>
      <c r="OF356" s="3"/>
      <c r="OG356" s="3"/>
      <c r="OH356" s="3"/>
      <c r="OI356" s="3"/>
      <c r="OJ356" s="3"/>
      <c r="OK356" s="3"/>
      <c r="OL356" s="3"/>
      <c r="OM356" s="3"/>
      <c r="ON356" s="3"/>
      <c r="OO356" s="3"/>
      <c r="OP356" s="3"/>
      <c r="OQ356" s="3"/>
      <c r="OR356" s="3"/>
      <c r="OS356" s="3"/>
      <c r="OT356" s="3"/>
      <c r="OU356" s="3"/>
      <c r="OV356" s="3"/>
      <c r="OW356" s="3"/>
      <c r="OX356" s="3"/>
      <c r="OY356" s="3"/>
      <c r="OZ356" s="3"/>
      <c r="PA356" s="3"/>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row>
    <row r="357" spans="1:743" x14ac:dyDescent="0.25">
      <c r="A357" s="93"/>
      <c r="B357" s="2"/>
      <c r="C357" s="2"/>
      <c r="D357" s="2"/>
      <c r="E357" s="2"/>
      <c r="F357" s="2"/>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3"/>
      <c r="MV357" s="3"/>
      <c r="MW357" s="3"/>
      <c r="MX357" s="3"/>
      <c r="MY357" s="3"/>
      <c r="MZ357" s="3"/>
      <c r="NA357" s="3"/>
      <c r="NB357" s="3"/>
      <c r="NC357" s="3"/>
      <c r="ND357" s="3"/>
      <c r="NE357" s="3"/>
      <c r="NF357" s="3"/>
      <c r="NG357" s="3"/>
      <c r="NH357" s="3"/>
      <c r="NI357" s="3"/>
      <c r="NJ357" s="3"/>
      <c r="NK357" s="3"/>
      <c r="NL357" s="3"/>
      <c r="NM357" s="3"/>
      <c r="NN357" s="3"/>
      <c r="NO357" s="3"/>
      <c r="NP357" s="3"/>
      <c r="NQ357" s="3"/>
      <c r="NR357" s="3"/>
      <c r="NS357" s="3"/>
      <c r="NT357" s="3"/>
      <c r="NU357" s="3"/>
      <c r="NV357" s="3"/>
      <c r="NW357" s="3"/>
      <c r="NX357" s="3"/>
      <c r="NY357" s="3"/>
      <c r="NZ357" s="3"/>
      <c r="OA357" s="3"/>
      <c r="OB357" s="3"/>
      <c r="OC357" s="3"/>
      <c r="OD357" s="3"/>
      <c r="OE357" s="3"/>
      <c r="OF357" s="3"/>
      <c r="OG357" s="3"/>
      <c r="OH357" s="3"/>
      <c r="OI357" s="3"/>
      <c r="OJ357" s="3"/>
      <c r="OK357" s="3"/>
      <c r="OL357" s="3"/>
      <c r="OM357" s="3"/>
      <c r="ON357" s="3"/>
      <c r="OO357" s="3"/>
      <c r="OP357" s="3"/>
      <c r="OQ357" s="3"/>
      <c r="OR357" s="3"/>
      <c r="OS357" s="3"/>
      <c r="OT357" s="3"/>
      <c r="OU357" s="3"/>
      <c r="OV357" s="3"/>
      <c r="OW357" s="3"/>
      <c r="OX357" s="3"/>
      <c r="OY357" s="3"/>
      <c r="OZ357" s="3"/>
      <c r="PA357" s="3"/>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row>
    <row r="358" spans="1:743" x14ac:dyDescent="0.25">
      <c r="A358" s="93"/>
      <c r="B358" s="2"/>
      <c r="C358" s="2"/>
      <c r="D358" s="2"/>
      <c r="E358" s="2"/>
      <c r="F358" s="2"/>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3"/>
      <c r="MV358" s="3"/>
      <c r="MW358" s="3"/>
      <c r="MX358" s="3"/>
      <c r="MY358" s="3"/>
      <c r="MZ358" s="3"/>
      <c r="NA358" s="3"/>
      <c r="NB358" s="3"/>
      <c r="NC358" s="3"/>
      <c r="ND358" s="3"/>
      <c r="NE358" s="3"/>
      <c r="NF358" s="3"/>
      <c r="NG358" s="3"/>
      <c r="NH358" s="3"/>
      <c r="NI358" s="3"/>
      <c r="NJ358" s="3"/>
      <c r="NK358" s="3"/>
      <c r="NL358" s="3"/>
      <c r="NM358" s="3"/>
      <c r="NN358" s="3"/>
      <c r="NO358" s="3"/>
      <c r="NP358" s="3"/>
      <c r="NQ358" s="3"/>
      <c r="NR358" s="3"/>
      <c r="NS358" s="3"/>
      <c r="NT358" s="3"/>
      <c r="NU358" s="3"/>
      <c r="NV358" s="3"/>
      <c r="NW358" s="3"/>
      <c r="NX358" s="3"/>
      <c r="NY358" s="3"/>
      <c r="NZ358" s="3"/>
      <c r="OA358" s="3"/>
      <c r="OB358" s="3"/>
      <c r="OC358" s="3"/>
      <c r="OD358" s="3"/>
      <c r="OE358" s="3"/>
      <c r="OF358" s="3"/>
      <c r="OG358" s="3"/>
      <c r="OH358" s="3"/>
      <c r="OI358" s="3"/>
      <c r="OJ358" s="3"/>
      <c r="OK358" s="3"/>
      <c r="OL358" s="3"/>
      <c r="OM358" s="3"/>
      <c r="ON358" s="3"/>
      <c r="OO358" s="3"/>
      <c r="OP358" s="3"/>
      <c r="OQ358" s="3"/>
      <c r="OR358" s="3"/>
      <c r="OS358" s="3"/>
      <c r="OT358" s="3"/>
      <c r="OU358" s="3"/>
      <c r="OV358" s="3"/>
      <c r="OW358" s="3"/>
      <c r="OX358" s="3"/>
      <c r="OY358" s="3"/>
      <c r="OZ358" s="3"/>
      <c r="PA358" s="3"/>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row>
    <row r="359" spans="1:743" x14ac:dyDescent="0.25">
      <c r="A359" s="93"/>
      <c r="B359" s="2"/>
      <c r="C359" s="2"/>
      <c r="D359" s="2"/>
      <c r="E359" s="2"/>
      <c r="F359" s="2"/>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3"/>
      <c r="MV359" s="3"/>
      <c r="MW359" s="3"/>
      <c r="MX359" s="3"/>
      <c r="MY359" s="3"/>
      <c r="MZ359" s="3"/>
      <c r="NA359" s="3"/>
      <c r="NB359" s="3"/>
      <c r="NC359" s="3"/>
      <c r="ND359" s="3"/>
      <c r="NE359" s="3"/>
      <c r="NF359" s="3"/>
      <c r="NG359" s="3"/>
      <c r="NH359" s="3"/>
      <c r="NI359" s="3"/>
      <c r="NJ359" s="3"/>
      <c r="NK359" s="3"/>
      <c r="NL359" s="3"/>
      <c r="NM359" s="3"/>
      <c r="NN359" s="3"/>
      <c r="NO359" s="3"/>
      <c r="NP359" s="3"/>
      <c r="NQ359" s="3"/>
      <c r="NR359" s="3"/>
      <c r="NS359" s="3"/>
      <c r="NT359" s="3"/>
      <c r="NU359" s="3"/>
      <c r="NV359" s="3"/>
      <c r="NW359" s="3"/>
      <c r="NX359" s="3"/>
      <c r="NY359" s="3"/>
      <c r="NZ359" s="3"/>
      <c r="OA359" s="3"/>
      <c r="OB359" s="3"/>
      <c r="OC359" s="3"/>
      <c r="OD359" s="3"/>
      <c r="OE359" s="3"/>
      <c r="OF359" s="3"/>
      <c r="OG359" s="3"/>
      <c r="OH359" s="3"/>
      <c r="OI359" s="3"/>
      <c r="OJ359" s="3"/>
      <c r="OK359" s="3"/>
      <c r="OL359" s="3"/>
      <c r="OM359" s="3"/>
      <c r="ON359" s="3"/>
      <c r="OO359" s="3"/>
      <c r="OP359" s="3"/>
      <c r="OQ359" s="3"/>
      <c r="OR359" s="3"/>
      <c r="OS359" s="3"/>
      <c r="OT359" s="3"/>
      <c r="OU359" s="3"/>
      <c r="OV359" s="3"/>
      <c r="OW359" s="3"/>
      <c r="OX359" s="3"/>
      <c r="OY359" s="3"/>
      <c r="OZ359" s="3"/>
      <c r="PA359" s="3"/>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row>
    <row r="360" spans="1:743" x14ac:dyDescent="0.25">
      <c r="A360" s="93"/>
      <c r="B360" s="2"/>
      <c r="C360" s="2"/>
      <c r="D360" s="2"/>
      <c r="E360" s="2"/>
      <c r="F360" s="2"/>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3"/>
      <c r="MV360" s="3"/>
      <c r="MW360" s="3"/>
      <c r="MX360" s="3"/>
      <c r="MY360" s="3"/>
      <c r="MZ360" s="3"/>
      <c r="NA360" s="3"/>
      <c r="NB360" s="3"/>
      <c r="NC360" s="3"/>
      <c r="ND360" s="3"/>
      <c r="NE360" s="3"/>
      <c r="NF360" s="3"/>
      <c r="NG360" s="3"/>
      <c r="NH360" s="3"/>
      <c r="NI360" s="3"/>
      <c r="NJ360" s="3"/>
      <c r="NK360" s="3"/>
      <c r="NL360" s="3"/>
      <c r="NM360" s="3"/>
      <c r="NN360" s="3"/>
      <c r="NO360" s="3"/>
      <c r="NP360" s="3"/>
      <c r="NQ360" s="3"/>
      <c r="NR360" s="3"/>
      <c r="NS360" s="3"/>
      <c r="NT360" s="3"/>
      <c r="NU360" s="3"/>
      <c r="NV360" s="3"/>
      <c r="NW360" s="3"/>
      <c r="NX360" s="3"/>
      <c r="NY360" s="3"/>
      <c r="NZ360" s="3"/>
      <c r="OA360" s="3"/>
      <c r="OB360" s="3"/>
      <c r="OC360" s="3"/>
      <c r="OD360" s="3"/>
      <c r="OE360" s="3"/>
      <c r="OF360" s="3"/>
      <c r="OG360" s="3"/>
      <c r="OH360" s="3"/>
      <c r="OI360" s="3"/>
      <c r="OJ360" s="3"/>
      <c r="OK360" s="3"/>
      <c r="OL360" s="3"/>
      <c r="OM360" s="3"/>
      <c r="ON360" s="3"/>
      <c r="OO360" s="3"/>
      <c r="OP360" s="3"/>
      <c r="OQ360" s="3"/>
      <c r="OR360" s="3"/>
      <c r="OS360" s="3"/>
      <c r="OT360" s="3"/>
      <c r="OU360" s="3"/>
      <c r="OV360" s="3"/>
      <c r="OW360" s="3"/>
      <c r="OX360" s="3"/>
      <c r="OY360" s="3"/>
      <c r="OZ360" s="3"/>
      <c r="PA360" s="3"/>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row>
    <row r="361" spans="1:743" x14ac:dyDescent="0.25">
      <c r="A361" s="93"/>
      <c r="B361" s="2"/>
      <c r="C361" s="2"/>
      <c r="D361" s="2"/>
      <c r="E361" s="2"/>
      <c r="F361" s="2"/>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3"/>
      <c r="MV361" s="3"/>
      <c r="MW361" s="3"/>
      <c r="MX361" s="3"/>
      <c r="MY361" s="3"/>
      <c r="MZ361" s="3"/>
      <c r="NA361" s="3"/>
      <c r="NB361" s="3"/>
      <c r="NC361" s="3"/>
      <c r="ND361" s="3"/>
      <c r="NE361" s="3"/>
      <c r="NF361" s="3"/>
      <c r="NG361" s="3"/>
      <c r="NH361" s="3"/>
      <c r="NI361" s="3"/>
      <c r="NJ361" s="3"/>
      <c r="NK361" s="3"/>
      <c r="NL361" s="3"/>
      <c r="NM361" s="3"/>
      <c r="NN361" s="3"/>
      <c r="NO361" s="3"/>
      <c r="NP361" s="3"/>
      <c r="NQ361" s="3"/>
      <c r="NR361" s="3"/>
      <c r="NS361" s="3"/>
      <c r="NT361" s="3"/>
      <c r="NU361" s="3"/>
      <c r="NV361" s="3"/>
      <c r="NW361" s="3"/>
      <c r="NX361" s="3"/>
      <c r="NY361" s="3"/>
      <c r="NZ361" s="3"/>
      <c r="OA361" s="3"/>
      <c r="OB361" s="3"/>
      <c r="OC361" s="3"/>
      <c r="OD361" s="3"/>
      <c r="OE361" s="3"/>
      <c r="OF361" s="3"/>
      <c r="OG361" s="3"/>
      <c r="OH361" s="3"/>
      <c r="OI361" s="3"/>
      <c r="OJ361" s="3"/>
      <c r="OK361" s="3"/>
      <c r="OL361" s="3"/>
      <c r="OM361" s="3"/>
      <c r="ON361" s="3"/>
      <c r="OO361" s="3"/>
      <c r="OP361" s="3"/>
      <c r="OQ361" s="3"/>
      <c r="OR361" s="3"/>
      <c r="OS361" s="3"/>
      <c r="OT361" s="3"/>
      <c r="OU361" s="3"/>
      <c r="OV361" s="3"/>
      <c r="OW361" s="3"/>
      <c r="OX361" s="3"/>
      <c r="OY361" s="3"/>
      <c r="OZ361" s="3"/>
      <c r="PA361" s="3"/>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row>
    <row r="362" spans="1:743" x14ac:dyDescent="0.25">
      <c r="A362" s="93"/>
      <c r="B362" s="2"/>
      <c r="C362" s="2"/>
      <c r="D362" s="2"/>
      <c r="E362" s="2"/>
      <c r="F362" s="2"/>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3"/>
      <c r="MV362" s="3"/>
      <c r="MW362" s="3"/>
      <c r="MX362" s="3"/>
      <c r="MY362" s="3"/>
      <c r="MZ362" s="3"/>
      <c r="NA362" s="3"/>
      <c r="NB362" s="3"/>
      <c r="NC362" s="3"/>
      <c r="ND362" s="3"/>
      <c r="NE362" s="3"/>
      <c r="NF362" s="3"/>
      <c r="NG362" s="3"/>
      <c r="NH362" s="3"/>
      <c r="NI362" s="3"/>
      <c r="NJ362" s="3"/>
      <c r="NK362" s="3"/>
      <c r="NL362" s="3"/>
      <c r="NM362" s="3"/>
      <c r="NN362" s="3"/>
      <c r="NO362" s="3"/>
      <c r="NP362" s="3"/>
      <c r="NQ362" s="3"/>
      <c r="NR362" s="3"/>
      <c r="NS362" s="3"/>
      <c r="NT362" s="3"/>
      <c r="NU362" s="3"/>
      <c r="NV362" s="3"/>
      <c r="NW362" s="3"/>
      <c r="NX362" s="3"/>
      <c r="NY362" s="3"/>
      <c r="NZ362" s="3"/>
      <c r="OA362" s="3"/>
      <c r="OB362" s="3"/>
      <c r="OC362" s="3"/>
      <c r="OD362" s="3"/>
      <c r="OE362" s="3"/>
      <c r="OF362" s="3"/>
      <c r="OG362" s="3"/>
      <c r="OH362" s="3"/>
      <c r="OI362" s="3"/>
      <c r="OJ362" s="3"/>
      <c r="OK362" s="3"/>
      <c r="OL362" s="3"/>
      <c r="OM362" s="3"/>
      <c r="ON362" s="3"/>
      <c r="OO362" s="3"/>
      <c r="OP362" s="3"/>
      <c r="OQ362" s="3"/>
      <c r="OR362" s="3"/>
      <c r="OS362" s="3"/>
      <c r="OT362" s="3"/>
      <c r="OU362" s="3"/>
      <c r="OV362" s="3"/>
      <c r="OW362" s="3"/>
      <c r="OX362" s="3"/>
      <c r="OY362" s="3"/>
      <c r="OZ362" s="3"/>
      <c r="PA362" s="3"/>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row>
    <row r="363" spans="1:743" x14ac:dyDescent="0.25">
      <c r="A363" s="93"/>
      <c r="B363" s="2"/>
      <c r="C363" s="2"/>
      <c r="D363" s="2"/>
      <c r="E363" s="2"/>
      <c r="F363" s="2"/>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3"/>
      <c r="MV363" s="3"/>
      <c r="MW363" s="3"/>
      <c r="MX363" s="3"/>
      <c r="MY363" s="3"/>
      <c r="MZ363" s="3"/>
      <c r="NA363" s="3"/>
      <c r="NB363" s="3"/>
      <c r="NC363" s="3"/>
      <c r="ND363" s="3"/>
      <c r="NE363" s="3"/>
      <c r="NF363" s="3"/>
      <c r="NG363" s="3"/>
      <c r="NH363" s="3"/>
      <c r="NI363" s="3"/>
      <c r="NJ363" s="3"/>
      <c r="NK363" s="3"/>
      <c r="NL363" s="3"/>
      <c r="NM363" s="3"/>
      <c r="NN363" s="3"/>
      <c r="NO363" s="3"/>
      <c r="NP363" s="3"/>
      <c r="NQ363" s="3"/>
      <c r="NR363" s="3"/>
      <c r="NS363" s="3"/>
      <c r="NT363" s="3"/>
      <c r="NU363" s="3"/>
      <c r="NV363" s="3"/>
      <c r="NW363" s="3"/>
      <c r="NX363" s="3"/>
      <c r="NY363" s="3"/>
      <c r="NZ363" s="3"/>
      <c r="OA363" s="3"/>
      <c r="OB363" s="3"/>
      <c r="OC363" s="3"/>
      <c r="OD363" s="3"/>
      <c r="OE363" s="3"/>
      <c r="OF363" s="3"/>
      <c r="OG363" s="3"/>
      <c r="OH363" s="3"/>
      <c r="OI363" s="3"/>
      <c r="OJ363" s="3"/>
      <c r="OK363" s="3"/>
      <c r="OL363" s="3"/>
      <c r="OM363" s="3"/>
      <c r="ON363" s="3"/>
      <c r="OO363" s="3"/>
      <c r="OP363" s="3"/>
      <c r="OQ363" s="3"/>
      <c r="OR363" s="3"/>
      <c r="OS363" s="3"/>
      <c r="OT363" s="3"/>
      <c r="OU363" s="3"/>
      <c r="OV363" s="3"/>
      <c r="OW363" s="3"/>
      <c r="OX363" s="3"/>
      <c r="OY363" s="3"/>
      <c r="OZ363" s="3"/>
      <c r="PA363" s="3"/>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row>
    <row r="364" spans="1:743" x14ac:dyDescent="0.25">
      <c r="A364" s="93"/>
      <c r="B364" s="2"/>
      <c r="C364" s="2"/>
      <c r="D364" s="2"/>
      <c r="E364" s="2"/>
      <c r="F364" s="2"/>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3"/>
      <c r="MV364" s="3"/>
      <c r="MW364" s="3"/>
      <c r="MX364" s="3"/>
      <c r="MY364" s="3"/>
      <c r="MZ364" s="3"/>
      <c r="NA364" s="3"/>
      <c r="NB364" s="3"/>
      <c r="NC364" s="3"/>
      <c r="ND364" s="3"/>
      <c r="NE364" s="3"/>
      <c r="NF364" s="3"/>
      <c r="NG364" s="3"/>
      <c r="NH364" s="3"/>
      <c r="NI364" s="3"/>
      <c r="NJ364" s="3"/>
      <c r="NK364" s="3"/>
      <c r="NL364" s="3"/>
      <c r="NM364" s="3"/>
      <c r="NN364" s="3"/>
      <c r="NO364" s="3"/>
      <c r="NP364" s="3"/>
      <c r="NQ364" s="3"/>
      <c r="NR364" s="3"/>
      <c r="NS364" s="3"/>
      <c r="NT364" s="3"/>
      <c r="NU364" s="3"/>
      <c r="NV364" s="3"/>
      <c r="NW364" s="3"/>
      <c r="NX364" s="3"/>
      <c r="NY364" s="3"/>
      <c r="NZ364" s="3"/>
      <c r="OA364" s="3"/>
      <c r="OB364" s="3"/>
      <c r="OC364" s="3"/>
      <c r="OD364" s="3"/>
      <c r="OE364" s="3"/>
      <c r="OF364" s="3"/>
      <c r="OG364" s="3"/>
      <c r="OH364" s="3"/>
      <c r="OI364" s="3"/>
      <c r="OJ364" s="3"/>
      <c r="OK364" s="3"/>
      <c r="OL364" s="3"/>
      <c r="OM364" s="3"/>
      <c r="ON364" s="3"/>
      <c r="OO364" s="3"/>
      <c r="OP364" s="3"/>
      <c r="OQ364" s="3"/>
      <c r="OR364" s="3"/>
      <c r="OS364" s="3"/>
      <c r="OT364" s="3"/>
      <c r="OU364" s="3"/>
      <c r="OV364" s="3"/>
      <c r="OW364" s="3"/>
      <c r="OX364" s="3"/>
      <c r="OY364" s="3"/>
      <c r="OZ364" s="3"/>
      <c r="PA364" s="3"/>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row>
    <row r="365" spans="1:743" x14ac:dyDescent="0.25">
      <c r="A365" s="93"/>
      <c r="B365" s="2"/>
      <c r="C365" s="2"/>
      <c r="D365" s="2"/>
      <c r="E365" s="2"/>
      <c r="F365" s="2"/>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3"/>
      <c r="MV365" s="3"/>
      <c r="MW365" s="3"/>
      <c r="MX365" s="3"/>
      <c r="MY365" s="3"/>
      <c r="MZ365" s="3"/>
      <c r="NA365" s="3"/>
      <c r="NB365" s="3"/>
      <c r="NC365" s="3"/>
      <c r="ND365" s="3"/>
      <c r="NE365" s="3"/>
      <c r="NF365" s="3"/>
      <c r="NG365" s="3"/>
      <c r="NH365" s="3"/>
      <c r="NI365" s="3"/>
      <c r="NJ365" s="3"/>
      <c r="NK365" s="3"/>
      <c r="NL365" s="3"/>
      <c r="NM365" s="3"/>
      <c r="NN365" s="3"/>
      <c r="NO365" s="3"/>
      <c r="NP365" s="3"/>
      <c r="NQ365" s="3"/>
      <c r="NR365" s="3"/>
      <c r="NS365" s="3"/>
      <c r="NT365" s="3"/>
      <c r="NU365" s="3"/>
      <c r="NV365" s="3"/>
      <c r="NW365" s="3"/>
      <c r="NX365" s="3"/>
      <c r="NY365" s="3"/>
      <c r="NZ365" s="3"/>
      <c r="OA365" s="3"/>
      <c r="OB365" s="3"/>
      <c r="OC365" s="3"/>
      <c r="OD365" s="3"/>
      <c r="OE365" s="3"/>
      <c r="OF365" s="3"/>
      <c r="OG365" s="3"/>
      <c r="OH365" s="3"/>
      <c r="OI365" s="3"/>
      <c r="OJ365" s="3"/>
      <c r="OK365" s="3"/>
      <c r="OL365" s="3"/>
      <c r="OM365" s="3"/>
      <c r="ON365" s="3"/>
      <c r="OO365" s="3"/>
      <c r="OP365" s="3"/>
      <c r="OQ365" s="3"/>
      <c r="OR365" s="3"/>
      <c r="OS365" s="3"/>
      <c r="OT365" s="3"/>
      <c r="OU365" s="3"/>
      <c r="OV365" s="3"/>
      <c r="OW365" s="3"/>
      <c r="OX365" s="3"/>
      <c r="OY365" s="3"/>
      <c r="OZ365" s="3"/>
      <c r="PA365" s="3"/>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row>
    <row r="366" spans="1:743" x14ac:dyDescent="0.25">
      <c r="A366" s="93"/>
      <c r="B366" s="2"/>
      <c r="C366" s="2"/>
      <c r="D366" s="2"/>
      <c r="E366" s="2"/>
      <c r="F366" s="2"/>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3"/>
      <c r="MV366" s="3"/>
      <c r="MW366" s="3"/>
      <c r="MX366" s="3"/>
      <c r="MY366" s="3"/>
      <c r="MZ366" s="3"/>
      <c r="NA366" s="3"/>
      <c r="NB366" s="3"/>
      <c r="NC366" s="3"/>
      <c r="ND366" s="3"/>
      <c r="NE366" s="3"/>
      <c r="NF366" s="3"/>
      <c r="NG366" s="3"/>
      <c r="NH366" s="3"/>
      <c r="NI366" s="3"/>
      <c r="NJ366" s="3"/>
      <c r="NK366" s="3"/>
      <c r="NL366" s="3"/>
      <c r="NM366" s="3"/>
      <c r="NN366" s="3"/>
      <c r="NO366" s="3"/>
      <c r="NP366" s="3"/>
      <c r="NQ366" s="3"/>
      <c r="NR366" s="3"/>
      <c r="NS366" s="3"/>
      <c r="NT366" s="3"/>
      <c r="NU366" s="3"/>
      <c r="NV366" s="3"/>
      <c r="NW366" s="3"/>
      <c r="NX366" s="3"/>
      <c r="NY366" s="3"/>
      <c r="NZ366" s="3"/>
      <c r="OA366" s="3"/>
      <c r="OB366" s="3"/>
      <c r="OC366" s="3"/>
      <c r="OD366" s="3"/>
      <c r="OE366" s="3"/>
      <c r="OF366" s="3"/>
      <c r="OG366" s="3"/>
      <c r="OH366" s="3"/>
      <c r="OI366" s="3"/>
      <c r="OJ366" s="3"/>
      <c r="OK366" s="3"/>
      <c r="OL366" s="3"/>
      <c r="OM366" s="3"/>
      <c r="ON366" s="3"/>
      <c r="OO366" s="3"/>
      <c r="OP366" s="3"/>
      <c r="OQ366" s="3"/>
      <c r="OR366" s="3"/>
      <c r="OS366" s="3"/>
      <c r="OT366" s="3"/>
      <c r="OU366" s="3"/>
      <c r="OV366" s="3"/>
      <c r="OW366" s="3"/>
      <c r="OX366" s="3"/>
      <c r="OY366" s="3"/>
      <c r="OZ366" s="3"/>
      <c r="PA366" s="3"/>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row>
    <row r="367" spans="1:743" x14ac:dyDescent="0.25">
      <c r="A367" s="93"/>
      <c r="B367" s="2"/>
      <c r="C367" s="2"/>
      <c r="D367" s="2"/>
      <c r="E367" s="2"/>
      <c r="F367" s="2"/>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c r="LT367" s="4"/>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3"/>
      <c r="MV367" s="3"/>
      <c r="MW367" s="3"/>
      <c r="MX367" s="3"/>
      <c r="MY367" s="3"/>
      <c r="MZ367" s="3"/>
      <c r="NA367" s="3"/>
      <c r="NB367" s="3"/>
      <c r="NC367" s="3"/>
      <c r="ND367" s="3"/>
      <c r="NE367" s="3"/>
      <c r="NF367" s="3"/>
      <c r="NG367" s="3"/>
      <c r="NH367" s="3"/>
      <c r="NI367" s="3"/>
      <c r="NJ367" s="3"/>
      <c r="NK367" s="3"/>
      <c r="NL367" s="3"/>
      <c r="NM367" s="3"/>
      <c r="NN367" s="3"/>
      <c r="NO367" s="3"/>
      <c r="NP367" s="3"/>
      <c r="NQ367" s="3"/>
      <c r="NR367" s="3"/>
      <c r="NS367" s="3"/>
      <c r="NT367" s="3"/>
      <c r="NU367" s="3"/>
      <c r="NV367" s="3"/>
      <c r="NW367" s="3"/>
      <c r="NX367" s="3"/>
      <c r="NY367" s="3"/>
      <c r="NZ367" s="3"/>
      <c r="OA367" s="3"/>
      <c r="OB367" s="3"/>
      <c r="OC367" s="3"/>
      <c r="OD367" s="3"/>
      <c r="OE367" s="3"/>
      <c r="OF367" s="3"/>
      <c r="OG367" s="3"/>
      <c r="OH367" s="3"/>
      <c r="OI367" s="3"/>
      <c r="OJ367" s="3"/>
      <c r="OK367" s="3"/>
      <c r="OL367" s="3"/>
      <c r="OM367" s="3"/>
      <c r="ON367" s="3"/>
      <c r="OO367" s="3"/>
      <c r="OP367" s="3"/>
      <c r="OQ367" s="3"/>
      <c r="OR367" s="3"/>
      <c r="OS367" s="3"/>
      <c r="OT367" s="3"/>
      <c r="OU367" s="3"/>
      <c r="OV367" s="3"/>
      <c r="OW367" s="3"/>
      <c r="OX367" s="3"/>
      <c r="OY367" s="3"/>
      <c r="OZ367" s="3"/>
      <c r="PA367" s="3"/>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row>
    <row r="368" spans="1:743" x14ac:dyDescent="0.25">
      <c r="A368" s="93"/>
      <c r="B368" s="2"/>
      <c r="C368" s="2"/>
      <c r="D368" s="2"/>
      <c r="E368" s="2"/>
      <c r="F368" s="2"/>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3"/>
      <c r="MV368" s="3"/>
      <c r="MW368" s="3"/>
      <c r="MX368" s="3"/>
      <c r="MY368" s="3"/>
      <c r="MZ368" s="3"/>
      <c r="NA368" s="3"/>
      <c r="NB368" s="3"/>
      <c r="NC368" s="3"/>
      <c r="ND368" s="3"/>
      <c r="NE368" s="3"/>
      <c r="NF368" s="3"/>
      <c r="NG368" s="3"/>
      <c r="NH368" s="3"/>
      <c r="NI368" s="3"/>
      <c r="NJ368" s="3"/>
      <c r="NK368" s="3"/>
      <c r="NL368" s="3"/>
      <c r="NM368" s="3"/>
      <c r="NN368" s="3"/>
      <c r="NO368" s="3"/>
      <c r="NP368" s="3"/>
      <c r="NQ368" s="3"/>
      <c r="NR368" s="3"/>
      <c r="NS368" s="3"/>
      <c r="NT368" s="3"/>
      <c r="NU368" s="3"/>
      <c r="NV368" s="3"/>
      <c r="NW368" s="3"/>
      <c r="NX368" s="3"/>
      <c r="NY368" s="3"/>
      <c r="NZ368" s="3"/>
      <c r="OA368" s="3"/>
      <c r="OB368" s="3"/>
      <c r="OC368" s="3"/>
      <c r="OD368" s="3"/>
      <c r="OE368" s="3"/>
      <c r="OF368" s="3"/>
      <c r="OG368" s="3"/>
      <c r="OH368" s="3"/>
      <c r="OI368" s="3"/>
      <c r="OJ368" s="3"/>
      <c r="OK368" s="3"/>
      <c r="OL368" s="3"/>
      <c r="OM368" s="3"/>
      <c r="ON368" s="3"/>
      <c r="OO368" s="3"/>
      <c r="OP368" s="3"/>
      <c r="OQ368" s="3"/>
      <c r="OR368" s="3"/>
      <c r="OS368" s="3"/>
      <c r="OT368" s="3"/>
      <c r="OU368" s="3"/>
      <c r="OV368" s="3"/>
      <c r="OW368" s="3"/>
      <c r="OX368" s="3"/>
      <c r="OY368" s="3"/>
      <c r="OZ368" s="3"/>
      <c r="PA368" s="3"/>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row>
    <row r="369" spans="1:743" x14ac:dyDescent="0.25">
      <c r="A369" s="93"/>
      <c r="B369" s="2"/>
      <c r="C369" s="2"/>
      <c r="D369" s="2"/>
      <c r="E369" s="2"/>
      <c r="F369" s="2"/>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3"/>
      <c r="MV369" s="3"/>
      <c r="MW369" s="3"/>
      <c r="MX369" s="3"/>
      <c r="MY369" s="3"/>
      <c r="MZ369" s="3"/>
      <c r="NA369" s="3"/>
      <c r="NB369" s="3"/>
      <c r="NC369" s="3"/>
      <c r="ND369" s="3"/>
      <c r="NE369" s="3"/>
      <c r="NF369" s="3"/>
      <c r="NG369" s="3"/>
      <c r="NH369" s="3"/>
      <c r="NI369" s="3"/>
      <c r="NJ369" s="3"/>
      <c r="NK369" s="3"/>
      <c r="NL369" s="3"/>
      <c r="NM369" s="3"/>
      <c r="NN369" s="3"/>
      <c r="NO369" s="3"/>
      <c r="NP369" s="3"/>
      <c r="NQ369" s="3"/>
      <c r="NR369" s="3"/>
      <c r="NS369" s="3"/>
      <c r="NT369" s="3"/>
      <c r="NU369" s="3"/>
      <c r="NV369" s="3"/>
      <c r="NW369" s="3"/>
      <c r="NX369" s="3"/>
      <c r="NY369" s="3"/>
      <c r="NZ369" s="3"/>
      <c r="OA369" s="3"/>
      <c r="OB369" s="3"/>
      <c r="OC369" s="3"/>
      <c r="OD369" s="3"/>
      <c r="OE369" s="3"/>
      <c r="OF369" s="3"/>
      <c r="OG369" s="3"/>
      <c r="OH369" s="3"/>
      <c r="OI369" s="3"/>
      <c r="OJ369" s="3"/>
      <c r="OK369" s="3"/>
      <c r="OL369" s="3"/>
      <c r="OM369" s="3"/>
      <c r="ON369" s="3"/>
      <c r="OO369" s="3"/>
      <c r="OP369" s="3"/>
      <c r="OQ369" s="3"/>
      <c r="OR369" s="3"/>
      <c r="OS369" s="3"/>
      <c r="OT369" s="3"/>
      <c r="OU369" s="3"/>
      <c r="OV369" s="3"/>
      <c r="OW369" s="3"/>
      <c r="OX369" s="3"/>
      <c r="OY369" s="3"/>
      <c r="OZ369" s="3"/>
      <c r="PA369" s="3"/>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row>
    <row r="370" spans="1:743" x14ac:dyDescent="0.25">
      <c r="A370" s="93"/>
      <c r="B370" s="2"/>
      <c r="C370" s="2"/>
      <c r="D370" s="2"/>
      <c r="E370" s="2"/>
      <c r="F370" s="2"/>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3"/>
      <c r="MV370" s="3"/>
      <c r="MW370" s="3"/>
      <c r="MX370" s="3"/>
      <c r="MY370" s="3"/>
      <c r="MZ370" s="3"/>
      <c r="NA370" s="3"/>
      <c r="NB370" s="3"/>
      <c r="NC370" s="3"/>
      <c r="ND370" s="3"/>
      <c r="NE370" s="3"/>
      <c r="NF370" s="3"/>
      <c r="NG370" s="3"/>
      <c r="NH370" s="3"/>
      <c r="NI370" s="3"/>
      <c r="NJ370" s="3"/>
      <c r="NK370" s="3"/>
      <c r="NL370" s="3"/>
      <c r="NM370" s="3"/>
      <c r="NN370" s="3"/>
      <c r="NO370" s="3"/>
      <c r="NP370" s="3"/>
      <c r="NQ370" s="3"/>
      <c r="NR370" s="3"/>
      <c r="NS370" s="3"/>
      <c r="NT370" s="3"/>
      <c r="NU370" s="3"/>
      <c r="NV370" s="3"/>
      <c r="NW370" s="3"/>
      <c r="NX370" s="3"/>
      <c r="NY370" s="3"/>
      <c r="NZ370" s="3"/>
      <c r="OA370" s="3"/>
      <c r="OB370" s="3"/>
      <c r="OC370" s="3"/>
      <c r="OD370" s="3"/>
      <c r="OE370" s="3"/>
      <c r="OF370" s="3"/>
      <c r="OG370" s="3"/>
      <c r="OH370" s="3"/>
      <c r="OI370" s="3"/>
      <c r="OJ370" s="3"/>
      <c r="OK370" s="3"/>
      <c r="OL370" s="3"/>
      <c r="OM370" s="3"/>
      <c r="ON370" s="3"/>
      <c r="OO370" s="3"/>
      <c r="OP370" s="3"/>
      <c r="OQ370" s="3"/>
      <c r="OR370" s="3"/>
      <c r="OS370" s="3"/>
      <c r="OT370" s="3"/>
      <c r="OU370" s="3"/>
      <c r="OV370" s="3"/>
      <c r="OW370" s="3"/>
      <c r="OX370" s="3"/>
      <c r="OY370" s="3"/>
      <c r="OZ370" s="3"/>
      <c r="PA370" s="3"/>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row>
    <row r="371" spans="1:743" x14ac:dyDescent="0.25">
      <c r="A371" s="93"/>
      <c r="B371" s="2"/>
      <c r="C371" s="2"/>
      <c r="D371" s="2"/>
      <c r="E371" s="2"/>
      <c r="F371" s="2"/>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3"/>
      <c r="MV371" s="3"/>
      <c r="MW371" s="3"/>
      <c r="MX371" s="3"/>
      <c r="MY371" s="3"/>
      <c r="MZ371" s="3"/>
      <c r="NA371" s="3"/>
      <c r="NB371" s="3"/>
      <c r="NC371" s="3"/>
      <c r="ND371" s="3"/>
      <c r="NE371" s="3"/>
      <c r="NF371" s="3"/>
      <c r="NG371" s="3"/>
      <c r="NH371" s="3"/>
      <c r="NI371" s="3"/>
      <c r="NJ371" s="3"/>
      <c r="NK371" s="3"/>
      <c r="NL371" s="3"/>
      <c r="NM371" s="3"/>
      <c r="NN371" s="3"/>
      <c r="NO371" s="3"/>
      <c r="NP371" s="3"/>
      <c r="NQ371" s="3"/>
      <c r="NR371" s="3"/>
      <c r="NS371" s="3"/>
      <c r="NT371" s="3"/>
      <c r="NU371" s="3"/>
      <c r="NV371" s="3"/>
      <c r="NW371" s="3"/>
      <c r="NX371" s="3"/>
      <c r="NY371" s="3"/>
      <c r="NZ371" s="3"/>
      <c r="OA371" s="3"/>
      <c r="OB371" s="3"/>
      <c r="OC371" s="3"/>
      <c r="OD371" s="3"/>
      <c r="OE371" s="3"/>
      <c r="OF371" s="3"/>
      <c r="OG371" s="3"/>
      <c r="OH371" s="3"/>
      <c r="OI371" s="3"/>
      <c r="OJ371" s="3"/>
      <c r="OK371" s="3"/>
      <c r="OL371" s="3"/>
      <c r="OM371" s="3"/>
      <c r="ON371" s="3"/>
      <c r="OO371" s="3"/>
      <c r="OP371" s="3"/>
      <c r="OQ371" s="3"/>
      <c r="OR371" s="3"/>
      <c r="OS371" s="3"/>
      <c r="OT371" s="3"/>
      <c r="OU371" s="3"/>
      <c r="OV371" s="3"/>
      <c r="OW371" s="3"/>
      <c r="OX371" s="3"/>
      <c r="OY371" s="3"/>
      <c r="OZ371" s="3"/>
      <c r="PA371" s="3"/>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row>
    <row r="372" spans="1:743" x14ac:dyDescent="0.25">
      <c r="A372" s="93"/>
      <c r="B372" s="2"/>
      <c r="C372" s="2"/>
      <c r="D372" s="2"/>
      <c r="E372" s="2"/>
      <c r="F372" s="2"/>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3"/>
      <c r="MV372" s="3"/>
      <c r="MW372" s="3"/>
      <c r="MX372" s="3"/>
      <c r="MY372" s="3"/>
      <c r="MZ372" s="3"/>
      <c r="NA372" s="3"/>
      <c r="NB372" s="3"/>
      <c r="NC372" s="3"/>
      <c r="ND372" s="3"/>
      <c r="NE372" s="3"/>
      <c r="NF372" s="3"/>
      <c r="NG372" s="3"/>
      <c r="NH372" s="3"/>
      <c r="NI372" s="3"/>
      <c r="NJ372" s="3"/>
      <c r="NK372" s="3"/>
      <c r="NL372" s="3"/>
      <c r="NM372" s="3"/>
      <c r="NN372" s="3"/>
      <c r="NO372" s="3"/>
      <c r="NP372" s="3"/>
      <c r="NQ372" s="3"/>
      <c r="NR372" s="3"/>
      <c r="NS372" s="3"/>
      <c r="NT372" s="3"/>
      <c r="NU372" s="3"/>
      <c r="NV372" s="3"/>
      <c r="NW372" s="3"/>
      <c r="NX372" s="3"/>
      <c r="NY372" s="3"/>
      <c r="NZ372" s="3"/>
      <c r="OA372" s="3"/>
      <c r="OB372" s="3"/>
      <c r="OC372" s="3"/>
      <c r="OD372" s="3"/>
      <c r="OE372" s="3"/>
      <c r="OF372" s="3"/>
      <c r="OG372" s="3"/>
      <c r="OH372" s="3"/>
      <c r="OI372" s="3"/>
      <c r="OJ372" s="3"/>
      <c r="OK372" s="3"/>
      <c r="OL372" s="3"/>
      <c r="OM372" s="3"/>
      <c r="ON372" s="3"/>
      <c r="OO372" s="3"/>
      <c r="OP372" s="3"/>
      <c r="OQ372" s="3"/>
      <c r="OR372" s="3"/>
      <c r="OS372" s="3"/>
      <c r="OT372" s="3"/>
      <c r="OU372" s="3"/>
      <c r="OV372" s="3"/>
      <c r="OW372" s="3"/>
      <c r="OX372" s="3"/>
      <c r="OY372" s="3"/>
      <c r="OZ372" s="3"/>
      <c r="PA372" s="3"/>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row>
    <row r="373" spans="1:743" x14ac:dyDescent="0.25">
      <c r="A373" s="93"/>
      <c r="B373" s="2"/>
      <c r="C373" s="2"/>
      <c r="D373" s="2"/>
      <c r="E373" s="2"/>
      <c r="F373" s="2"/>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3"/>
      <c r="MV373" s="3"/>
      <c r="MW373" s="3"/>
      <c r="MX373" s="3"/>
      <c r="MY373" s="3"/>
      <c r="MZ373" s="3"/>
      <c r="NA373" s="3"/>
      <c r="NB373" s="3"/>
      <c r="NC373" s="3"/>
      <c r="ND373" s="3"/>
      <c r="NE373" s="3"/>
      <c r="NF373" s="3"/>
      <c r="NG373" s="3"/>
      <c r="NH373" s="3"/>
      <c r="NI373" s="3"/>
      <c r="NJ373" s="3"/>
      <c r="NK373" s="3"/>
      <c r="NL373" s="3"/>
      <c r="NM373" s="3"/>
      <c r="NN373" s="3"/>
      <c r="NO373" s="3"/>
      <c r="NP373" s="3"/>
      <c r="NQ373" s="3"/>
      <c r="NR373" s="3"/>
      <c r="NS373" s="3"/>
      <c r="NT373" s="3"/>
      <c r="NU373" s="3"/>
      <c r="NV373" s="3"/>
      <c r="NW373" s="3"/>
      <c r="NX373" s="3"/>
      <c r="NY373" s="3"/>
      <c r="NZ373" s="3"/>
      <c r="OA373" s="3"/>
      <c r="OB373" s="3"/>
      <c r="OC373" s="3"/>
      <c r="OD373" s="3"/>
      <c r="OE373" s="3"/>
      <c r="OF373" s="3"/>
      <c r="OG373" s="3"/>
      <c r="OH373" s="3"/>
      <c r="OI373" s="3"/>
      <c r="OJ373" s="3"/>
      <c r="OK373" s="3"/>
      <c r="OL373" s="3"/>
      <c r="OM373" s="3"/>
      <c r="ON373" s="3"/>
      <c r="OO373" s="3"/>
      <c r="OP373" s="3"/>
      <c r="OQ373" s="3"/>
      <c r="OR373" s="3"/>
      <c r="OS373" s="3"/>
      <c r="OT373" s="3"/>
      <c r="OU373" s="3"/>
      <c r="OV373" s="3"/>
      <c r="OW373" s="3"/>
      <c r="OX373" s="3"/>
      <c r="OY373" s="3"/>
      <c r="OZ373" s="3"/>
      <c r="PA373" s="3"/>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row>
    <row r="374" spans="1:743" x14ac:dyDescent="0.25">
      <c r="A374" s="93"/>
      <c r="B374" s="2"/>
      <c r="C374" s="2"/>
      <c r="D374" s="2"/>
      <c r="E374" s="2"/>
      <c r="F374" s="2"/>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3"/>
      <c r="MV374" s="3"/>
      <c r="MW374" s="3"/>
      <c r="MX374" s="3"/>
      <c r="MY374" s="3"/>
      <c r="MZ374" s="3"/>
      <c r="NA374" s="3"/>
      <c r="NB374" s="3"/>
      <c r="NC374" s="3"/>
      <c r="ND374" s="3"/>
      <c r="NE374" s="3"/>
      <c r="NF374" s="3"/>
      <c r="NG374" s="3"/>
      <c r="NH374" s="3"/>
      <c r="NI374" s="3"/>
      <c r="NJ374" s="3"/>
      <c r="NK374" s="3"/>
      <c r="NL374" s="3"/>
      <c r="NM374" s="3"/>
      <c r="NN374" s="3"/>
      <c r="NO374" s="3"/>
      <c r="NP374" s="3"/>
      <c r="NQ374" s="3"/>
      <c r="NR374" s="3"/>
      <c r="NS374" s="3"/>
      <c r="NT374" s="3"/>
      <c r="NU374" s="3"/>
      <c r="NV374" s="3"/>
      <c r="NW374" s="3"/>
      <c r="NX374" s="3"/>
      <c r="NY374" s="3"/>
      <c r="NZ374" s="3"/>
      <c r="OA374" s="3"/>
      <c r="OB374" s="3"/>
      <c r="OC374" s="3"/>
      <c r="OD374" s="3"/>
      <c r="OE374" s="3"/>
      <c r="OF374" s="3"/>
      <c r="OG374" s="3"/>
      <c r="OH374" s="3"/>
      <c r="OI374" s="3"/>
      <c r="OJ374" s="3"/>
      <c r="OK374" s="3"/>
      <c r="OL374" s="3"/>
      <c r="OM374" s="3"/>
      <c r="ON374" s="3"/>
      <c r="OO374" s="3"/>
      <c r="OP374" s="3"/>
      <c r="OQ374" s="3"/>
      <c r="OR374" s="3"/>
      <c r="OS374" s="3"/>
      <c r="OT374" s="3"/>
      <c r="OU374" s="3"/>
      <c r="OV374" s="3"/>
      <c r="OW374" s="3"/>
      <c r="OX374" s="3"/>
      <c r="OY374" s="3"/>
      <c r="OZ374" s="3"/>
      <c r="PA374" s="3"/>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row>
    <row r="375" spans="1:743" x14ac:dyDescent="0.25">
      <c r="A375" s="93"/>
      <c r="B375" s="2"/>
      <c r="C375" s="2"/>
      <c r="D375" s="2"/>
      <c r="E375" s="2"/>
      <c r="F375" s="2"/>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3"/>
      <c r="MV375" s="3"/>
      <c r="MW375" s="3"/>
      <c r="MX375" s="3"/>
      <c r="MY375" s="3"/>
      <c r="MZ375" s="3"/>
      <c r="NA375" s="3"/>
      <c r="NB375" s="3"/>
      <c r="NC375" s="3"/>
      <c r="ND375" s="3"/>
      <c r="NE375" s="3"/>
      <c r="NF375" s="3"/>
      <c r="NG375" s="3"/>
      <c r="NH375" s="3"/>
      <c r="NI375" s="3"/>
      <c r="NJ375" s="3"/>
      <c r="NK375" s="3"/>
      <c r="NL375" s="3"/>
      <c r="NM375" s="3"/>
      <c r="NN375" s="3"/>
      <c r="NO375" s="3"/>
      <c r="NP375" s="3"/>
      <c r="NQ375" s="3"/>
      <c r="NR375" s="3"/>
      <c r="NS375" s="3"/>
      <c r="NT375" s="3"/>
      <c r="NU375" s="3"/>
      <c r="NV375" s="3"/>
      <c r="NW375" s="3"/>
      <c r="NX375" s="3"/>
      <c r="NY375" s="3"/>
      <c r="NZ375" s="3"/>
      <c r="OA375" s="3"/>
      <c r="OB375" s="3"/>
      <c r="OC375" s="3"/>
      <c r="OD375" s="3"/>
      <c r="OE375" s="3"/>
      <c r="OF375" s="3"/>
      <c r="OG375" s="3"/>
      <c r="OH375" s="3"/>
      <c r="OI375" s="3"/>
      <c r="OJ375" s="3"/>
      <c r="OK375" s="3"/>
      <c r="OL375" s="3"/>
      <c r="OM375" s="3"/>
      <c r="ON375" s="3"/>
      <c r="OO375" s="3"/>
      <c r="OP375" s="3"/>
      <c r="OQ375" s="3"/>
      <c r="OR375" s="3"/>
      <c r="OS375" s="3"/>
      <c r="OT375" s="3"/>
      <c r="OU375" s="3"/>
      <c r="OV375" s="3"/>
      <c r="OW375" s="3"/>
      <c r="OX375" s="3"/>
      <c r="OY375" s="3"/>
      <c r="OZ375" s="3"/>
      <c r="PA375" s="3"/>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row>
    <row r="376" spans="1:743" x14ac:dyDescent="0.25">
      <c r="A376" s="93"/>
      <c r="B376" s="2"/>
      <c r="C376" s="2"/>
      <c r="D376" s="2"/>
      <c r="E376" s="2"/>
      <c r="F376" s="2"/>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3"/>
      <c r="MV376" s="3"/>
      <c r="MW376" s="3"/>
      <c r="MX376" s="3"/>
      <c r="MY376" s="3"/>
      <c r="MZ376" s="3"/>
      <c r="NA376" s="3"/>
      <c r="NB376" s="3"/>
      <c r="NC376" s="3"/>
      <c r="ND376" s="3"/>
      <c r="NE376" s="3"/>
      <c r="NF376" s="3"/>
      <c r="NG376" s="3"/>
      <c r="NH376" s="3"/>
      <c r="NI376" s="3"/>
      <c r="NJ376" s="3"/>
      <c r="NK376" s="3"/>
      <c r="NL376" s="3"/>
      <c r="NM376" s="3"/>
      <c r="NN376" s="3"/>
      <c r="NO376" s="3"/>
      <c r="NP376" s="3"/>
      <c r="NQ376" s="3"/>
      <c r="NR376" s="3"/>
      <c r="NS376" s="3"/>
      <c r="NT376" s="3"/>
      <c r="NU376" s="3"/>
      <c r="NV376" s="3"/>
      <c r="NW376" s="3"/>
      <c r="NX376" s="3"/>
      <c r="NY376" s="3"/>
      <c r="NZ376" s="3"/>
      <c r="OA376" s="3"/>
      <c r="OB376" s="3"/>
      <c r="OC376" s="3"/>
      <c r="OD376" s="3"/>
      <c r="OE376" s="3"/>
      <c r="OF376" s="3"/>
      <c r="OG376" s="3"/>
      <c r="OH376" s="3"/>
      <c r="OI376" s="3"/>
      <c r="OJ376" s="3"/>
      <c r="OK376" s="3"/>
      <c r="OL376" s="3"/>
      <c r="OM376" s="3"/>
      <c r="ON376" s="3"/>
      <c r="OO376" s="3"/>
      <c r="OP376" s="3"/>
      <c r="OQ376" s="3"/>
      <c r="OR376" s="3"/>
      <c r="OS376" s="3"/>
      <c r="OT376" s="3"/>
      <c r="OU376" s="3"/>
      <c r="OV376" s="3"/>
      <c r="OW376" s="3"/>
      <c r="OX376" s="3"/>
      <c r="OY376" s="3"/>
      <c r="OZ376" s="3"/>
      <c r="PA376" s="3"/>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row>
    <row r="377" spans="1:743" x14ac:dyDescent="0.25">
      <c r="A377" s="93"/>
      <c r="B377" s="2"/>
      <c r="C377" s="2"/>
      <c r="D377" s="2"/>
      <c r="E377" s="2"/>
      <c r="F377" s="2"/>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3"/>
      <c r="MV377" s="3"/>
      <c r="MW377" s="3"/>
      <c r="MX377" s="3"/>
      <c r="MY377" s="3"/>
      <c r="MZ377" s="3"/>
      <c r="NA377" s="3"/>
      <c r="NB377" s="3"/>
      <c r="NC377" s="3"/>
      <c r="ND377" s="3"/>
      <c r="NE377" s="3"/>
      <c r="NF377" s="3"/>
      <c r="NG377" s="3"/>
      <c r="NH377" s="3"/>
      <c r="NI377" s="3"/>
      <c r="NJ377" s="3"/>
      <c r="NK377" s="3"/>
      <c r="NL377" s="3"/>
      <c r="NM377" s="3"/>
      <c r="NN377" s="3"/>
      <c r="NO377" s="3"/>
      <c r="NP377" s="3"/>
      <c r="NQ377" s="3"/>
      <c r="NR377" s="3"/>
      <c r="NS377" s="3"/>
      <c r="NT377" s="3"/>
      <c r="NU377" s="3"/>
      <c r="NV377" s="3"/>
      <c r="NW377" s="3"/>
      <c r="NX377" s="3"/>
      <c r="NY377" s="3"/>
      <c r="NZ377" s="3"/>
      <c r="OA377" s="3"/>
      <c r="OB377" s="3"/>
      <c r="OC377" s="3"/>
      <c r="OD377" s="3"/>
      <c r="OE377" s="3"/>
      <c r="OF377" s="3"/>
      <c r="OG377" s="3"/>
      <c r="OH377" s="3"/>
      <c r="OI377" s="3"/>
      <c r="OJ377" s="3"/>
      <c r="OK377" s="3"/>
      <c r="OL377" s="3"/>
      <c r="OM377" s="3"/>
      <c r="ON377" s="3"/>
      <c r="OO377" s="3"/>
      <c r="OP377" s="3"/>
      <c r="OQ377" s="3"/>
      <c r="OR377" s="3"/>
      <c r="OS377" s="3"/>
      <c r="OT377" s="3"/>
      <c r="OU377" s="3"/>
      <c r="OV377" s="3"/>
      <c r="OW377" s="3"/>
      <c r="OX377" s="3"/>
      <c r="OY377" s="3"/>
      <c r="OZ377" s="3"/>
      <c r="PA377" s="3"/>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row>
    <row r="378" spans="1:743" x14ac:dyDescent="0.25">
      <c r="A378" s="93"/>
      <c r="B378" s="2"/>
      <c r="C378" s="2"/>
      <c r="D378" s="2"/>
      <c r="E378" s="2"/>
      <c r="F378" s="2"/>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c r="LT378" s="4"/>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3"/>
      <c r="MV378" s="3"/>
      <c r="MW378" s="3"/>
      <c r="MX378" s="3"/>
      <c r="MY378" s="3"/>
      <c r="MZ378" s="3"/>
      <c r="NA378" s="3"/>
      <c r="NB378" s="3"/>
      <c r="NC378" s="3"/>
      <c r="ND378" s="3"/>
      <c r="NE378" s="3"/>
      <c r="NF378" s="3"/>
      <c r="NG378" s="3"/>
      <c r="NH378" s="3"/>
      <c r="NI378" s="3"/>
      <c r="NJ378" s="3"/>
      <c r="NK378" s="3"/>
      <c r="NL378" s="3"/>
      <c r="NM378" s="3"/>
      <c r="NN378" s="3"/>
      <c r="NO378" s="3"/>
      <c r="NP378" s="3"/>
      <c r="NQ378" s="3"/>
      <c r="NR378" s="3"/>
      <c r="NS378" s="3"/>
      <c r="NT378" s="3"/>
      <c r="NU378" s="3"/>
      <c r="NV378" s="3"/>
      <c r="NW378" s="3"/>
      <c r="NX378" s="3"/>
      <c r="NY378" s="3"/>
      <c r="NZ378" s="3"/>
      <c r="OA378" s="3"/>
      <c r="OB378" s="3"/>
      <c r="OC378" s="3"/>
      <c r="OD378" s="3"/>
      <c r="OE378" s="3"/>
      <c r="OF378" s="3"/>
      <c r="OG378" s="3"/>
      <c r="OH378" s="3"/>
      <c r="OI378" s="3"/>
      <c r="OJ378" s="3"/>
      <c r="OK378" s="3"/>
      <c r="OL378" s="3"/>
      <c r="OM378" s="3"/>
      <c r="ON378" s="3"/>
      <c r="OO378" s="3"/>
      <c r="OP378" s="3"/>
      <c r="OQ378" s="3"/>
      <c r="OR378" s="3"/>
      <c r="OS378" s="3"/>
      <c r="OT378" s="3"/>
      <c r="OU378" s="3"/>
      <c r="OV378" s="3"/>
      <c r="OW378" s="3"/>
      <c r="OX378" s="3"/>
      <c r="OY378" s="3"/>
      <c r="OZ378" s="3"/>
      <c r="PA378" s="3"/>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row>
    <row r="379" spans="1:743" x14ac:dyDescent="0.25">
      <c r="A379" s="93"/>
      <c r="B379" s="2"/>
      <c r="C379" s="2"/>
      <c r="D379" s="2"/>
      <c r="E379" s="2"/>
      <c r="F379" s="2"/>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3"/>
      <c r="MV379" s="3"/>
      <c r="MW379" s="3"/>
      <c r="MX379" s="3"/>
      <c r="MY379" s="3"/>
      <c r="MZ379" s="3"/>
      <c r="NA379" s="3"/>
      <c r="NB379" s="3"/>
      <c r="NC379" s="3"/>
      <c r="ND379" s="3"/>
      <c r="NE379" s="3"/>
      <c r="NF379" s="3"/>
      <c r="NG379" s="3"/>
      <c r="NH379" s="3"/>
      <c r="NI379" s="3"/>
      <c r="NJ379" s="3"/>
      <c r="NK379" s="3"/>
      <c r="NL379" s="3"/>
      <c r="NM379" s="3"/>
      <c r="NN379" s="3"/>
      <c r="NO379" s="3"/>
      <c r="NP379" s="3"/>
      <c r="NQ379" s="3"/>
      <c r="NR379" s="3"/>
      <c r="NS379" s="3"/>
      <c r="NT379" s="3"/>
      <c r="NU379" s="3"/>
      <c r="NV379" s="3"/>
      <c r="NW379" s="3"/>
      <c r="NX379" s="3"/>
      <c r="NY379" s="3"/>
      <c r="NZ379" s="3"/>
      <c r="OA379" s="3"/>
      <c r="OB379" s="3"/>
      <c r="OC379" s="3"/>
      <c r="OD379" s="3"/>
      <c r="OE379" s="3"/>
      <c r="OF379" s="3"/>
      <c r="OG379" s="3"/>
      <c r="OH379" s="3"/>
      <c r="OI379" s="3"/>
      <c r="OJ379" s="3"/>
      <c r="OK379" s="3"/>
      <c r="OL379" s="3"/>
      <c r="OM379" s="3"/>
      <c r="ON379" s="3"/>
      <c r="OO379" s="3"/>
      <c r="OP379" s="3"/>
      <c r="OQ379" s="3"/>
      <c r="OR379" s="3"/>
      <c r="OS379" s="3"/>
      <c r="OT379" s="3"/>
      <c r="OU379" s="3"/>
      <c r="OV379" s="3"/>
      <c r="OW379" s="3"/>
      <c r="OX379" s="3"/>
      <c r="OY379" s="3"/>
      <c r="OZ379" s="3"/>
      <c r="PA379" s="3"/>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row>
    <row r="380" spans="1:743" x14ac:dyDescent="0.25">
      <c r="A380" s="93"/>
      <c r="B380" s="2"/>
      <c r="C380" s="2"/>
      <c r="D380" s="2"/>
      <c r="E380" s="2"/>
      <c r="F380" s="2"/>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3"/>
      <c r="MV380" s="3"/>
      <c r="MW380" s="3"/>
      <c r="MX380" s="3"/>
      <c r="MY380" s="3"/>
      <c r="MZ380" s="3"/>
      <c r="NA380" s="3"/>
      <c r="NB380" s="3"/>
      <c r="NC380" s="3"/>
      <c r="ND380" s="3"/>
      <c r="NE380" s="3"/>
      <c r="NF380" s="3"/>
      <c r="NG380" s="3"/>
      <c r="NH380" s="3"/>
      <c r="NI380" s="3"/>
      <c r="NJ380" s="3"/>
      <c r="NK380" s="3"/>
      <c r="NL380" s="3"/>
      <c r="NM380" s="3"/>
      <c r="NN380" s="3"/>
      <c r="NO380" s="3"/>
      <c r="NP380" s="3"/>
      <c r="NQ380" s="3"/>
      <c r="NR380" s="3"/>
      <c r="NS380" s="3"/>
      <c r="NT380" s="3"/>
      <c r="NU380" s="3"/>
      <c r="NV380" s="3"/>
      <c r="NW380" s="3"/>
      <c r="NX380" s="3"/>
      <c r="NY380" s="3"/>
      <c r="NZ380" s="3"/>
      <c r="OA380" s="3"/>
      <c r="OB380" s="3"/>
      <c r="OC380" s="3"/>
      <c r="OD380" s="3"/>
      <c r="OE380" s="3"/>
      <c r="OF380" s="3"/>
      <c r="OG380" s="3"/>
      <c r="OH380" s="3"/>
      <c r="OI380" s="3"/>
      <c r="OJ380" s="3"/>
      <c r="OK380" s="3"/>
      <c r="OL380" s="3"/>
      <c r="OM380" s="3"/>
      <c r="ON380" s="3"/>
      <c r="OO380" s="3"/>
      <c r="OP380" s="3"/>
      <c r="OQ380" s="3"/>
      <c r="OR380" s="3"/>
      <c r="OS380" s="3"/>
      <c r="OT380" s="3"/>
      <c r="OU380" s="3"/>
      <c r="OV380" s="3"/>
      <c r="OW380" s="3"/>
      <c r="OX380" s="3"/>
      <c r="OY380" s="3"/>
      <c r="OZ380" s="3"/>
      <c r="PA380" s="3"/>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row>
    <row r="381" spans="1:743" x14ac:dyDescent="0.25">
      <c r="A381" s="93"/>
      <c r="B381" s="2"/>
      <c r="C381" s="2"/>
      <c r="D381" s="2"/>
      <c r="E381" s="2"/>
      <c r="F381" s="2"/>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3"/>
      <c r="MV381" s="3"/>
      <c r="MW381" s="3"/>
      <c r="MX381" s="3"/>
      <c r="MY381" s="3"/>
      <c r="MZ381" s="3"/>
      <c r="NA381" s="3"/>
      <c r="NB381" s="3"/>
      <c r="NC381" s="3"/>
      <c r="ND381" s="3"/>
      <c r="NE381" s="3"/>
      <c r="NF381" s="3"/>
      <c r="NG381" s="3"/>
      <c r="NH381" s="3"/>
      <c r="NI381" s="3"/>
      <c r="NJ381" s="3"/>
      <c r="NK381" s="3"/>
      <c r="NL381" s="3"/>
      <c r="NM381" s="3"/>
      <c r="NN381" s="3"/>
      <c r="NO381" s="3"/>
      <c r="NP381" s="3"/>
      <c r="NQ381" s="3"/>
      <c r="NR381" s="3"/>
      <c r="NS381" s="3"/>
      <c r="NT381" s="3"/>
      <c r="NU381" s="3"/>
      <c r="NV381" s="3"/>
      <c r="NW381" s="3"/>
      <c r="NX381" s="3"/>
      <c r="NY381" s="3"/>
      <c r="NZ381" s="3"/>
      <c r="OA381" s="3"/>
      <c r="OB381" s="3"/>
      <c r="OC381" s="3"/>
      <c r="OD381" s="3"/>
      <c r="OE381" s="3"/>
      <c r="OF381" s="3"/>
      <c r="OG381" s="3"/>
      <c r="OH381" s="3"/>
      <c r="OI381" s="3"/>
      <c r="OJ381" s="3"/>
      <c r="OK381" s="3"/>
      <c r="OL381" s="3"/>
      <c r="OM381" s="3"/>
      <c r="ON381" s="3"/>
      <c r="OO381" s="3"/>
      <c r="OP381" s="3"/>
      <c r="OQ381" s="3"/>
      <c r="OR381" s="3"/>
      <c r="OS381" s="3"/>
      <c r="OT381" s="3"/>
      <c r="OU381" s="3"/>
      <c r="OV381" s="3"/>
      <c r="OW381" s="3"/>
      <c r="OX381" s="3"/>
      <c r="OY381" s="3"/>
      <c r="OZ381" s="3"/>
      <c r="PA381" s="3"/>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row>
    <row r="382" spans="1:743" x14ac:dyDescent="0.25">
      <c r="A382" s="93"/>
      <c r="B382" s="2"/>
      <c r="C382" s="2"/>
      <c r="D382" s="2"/>
      <c r="E382" s="2"/>
      <c r="F382" s="2"/>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3"/>
      <c r="MV382" s="3"/>
      <c r="MW382" s="3"/>
      <c r="MX382" s="3"/>
      <c r="MY382" s="3"/>
      <c r="MZ382" s="3"/>
      <c r="NA382" s="3"/>
      <c r="NB382" s="3"/>
      <c r="NC382" s="3"/>
      <c r="ND382" s="3"/>
      <c r="NE382" s="3"/>
      <c r="NF382" s="3"/>
      <c r="NG382" s="3"/>
      <c r="NH382" s="3"/>
      <c r="NI382" s="3"/>
      <c r="NJ382" s="3"/>
      <c r="NK382" s="3"/>
      <c r="NL382" s="3"/>
      <c r="NM382" s="3"/>
      <c r="NN382" s="3"/>
      <c r="NO382" s="3"/>
      <c r="NP382" s="3"/>
      <c r="NQ382" s="3"/>
      <c r="NR382" s="3"/>
      <c r="NS382" s="3"/>
      <c r="NT382" s="3"/>
      <c r="NU382" s="3"/>
      <c r="NV382" s="3"/>
      <c r="NW382" s="3"/>
      <c r="NX382" s="3"/>
      <c r="NY382" s="3"/>
      <c r="NZ382" s="3"/>
      <c r="OA382" s="3"/>
      <c r="OB382" s="3"/>
      <c r="OC382" s="3"/>
      <c r="OD382" s="3"/>
      <c r="OE382" s="3"/>
      <c r="OF382" s="3"/>
      <c r="OG382" s="3"/>
      <c r="OH382" s="3"/>
      <c r="OI382" s="3"/>
      <c r="OJ382" s="3"/>
      <c r="OK382" s="3"/>
      <c r="OL382" s="3"/>
      <c r="OM382" s="3"/>
      <c r="ON382" s="3"/>
      <c r="OO382" s="3"/>
      <c r="OP382" s="3"/>
      <c r="OQ382" s="3"/>
      <c r="OR382" s="3"/>
      <c r="OS382" s="3"/>
      <c r="OT382" s="3"/>
      <c r="OU382" s="3"/>
      <c r="OV382" s="3"/>
      <c r="OW382" s="3"/>
      <c r="OX382" s="3"/>
      <c r="OY382" s="3"/>
      <c r="OZ382" s="3"/>
      <c r="PA382" s="3"/>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c r="RD382" s="1"/>
      <c r="RE382" s="1"/>
      <c r="RF382" s="1"/>
      <c r="RG382" s="1"/>
      <c r="RH382" s="1"/>
      <c r="RI382" s="1"/>
      <c r="RJ382" s="1"/>
      <c r="RK382" s="1"/>
      <c r="RL382" s="1"/>
      <c r="RM382" s="1"/>
      <c r="RN382" s="1"/>
      <c r="RO382" s="1"/>
      <c r="RP382" s="1"/>
      <c r="RQ382" s="1"/>
      <c r="RR382" s="1"/>
      <c r="RS382" s="1"/>
      <c r="RT382" s="1"/>
      <c r="RU382" s="1"/>
      <c r="RV382" s="1"/>
      <c r="RW382" s="1"/>
      <c r="RX382" s="1"/>
      <c r="RY382" s="1"/>
      <c r="RZ382" s="1"/>
      <c r="SA382" s="1"/>
      <c r="SB382" s="1"/>
      <c r="SC382" s="1"/>
      <c r="SD382" s="1"/>
      <c r="SE382" s="1"/>
      <c r="SF382" s="1"/>
      <c r="SG382" s="1"/>
      <c r="SH382" s="1"/>
      <c r="SI382" s="1"/>
      <c r="SJ382" s="1"/>
      <c r="SK382" s="1"/>
      <c r="SL382" s="1"/>
      <c r="SM382" s="1"/>
      <c r="SN382" s="1"/>
      <c r="SO382" s="1"/>
      <c r="SP382" s="1"/>
      <c r="SQ382" s="1"/>
      <c r="SR382" s="1"/>
      <c r="SS382" s="1"/>
      <c r="ST382" s="1"/>
      <c r="SU382" s="1"/>
      <c r="SV382" s="1"/>
      <c r="SW382" s="1"/>
      <c r="SX382" s="1"/>
      <c r="SY382" s="1"/>
      <c r="SZ382" s="1"/>
      <c r="TA382" s="1"/>
      <c r="TB382" s="1"/>
      <c r="TC382" s="1"/>
      <c r="TD382" s="1"/>
      <c r="TE382" s="1"/>
      <c r="TF382" s="1"/>
      <c r="TG382" s="1"/>
      <c r="TH382" s="1"/>
      <c r="TI382" s="1"/>
      <c r="TJ382" s="1"/>
      <c r="TK382" s="1"/>
      <c r="TL382" s="1"/>
      <c r="TM382" s="1"/>
      <c r="TN382" s="1"/>
      <c r="TO382" s="1"/>
      <c r="TP382" s="1"/>
      <c r="TQ382" s="1"/>
      <c r="TR382" s="1"/>
      <c r="TS382" s="1"/>
      <c r="TT382" s="1"/>
      <c r="TU382" s="1"/>
      <c r="TV382" s="1"/>
      <c r="TW382" s="1"/>
      <c r="TX382" s="1"/>
      <c r="TY382" s="1"/>
      <c r="TZ382" s="1"/>
      <c r="UA382" s="1"/>
      <c r="UB382" s="1"/>
      <c r="UC382" s="1"/>
      <c r="UD382" s="1"/>
      <c r="UE382" s="1"/>
      <c r="UF382" s="1"/>
      <c r="UG382" s="1"/>
      <c r="UH382" s="1"/>
      <c r="UI382" s="1"/>
      <c r="UJ382" s="1"/>
      <c r="UK382" s="1"/>
      <c r="UL382" s="1"/>
      <c r="UM382" s="1"/>
      <c r="UN382" s="1"/>
      <c r="UO382" s="1"/>
      <c r="UP382" s="1"/>
      <c r="UQ382" s="1"/>
      <c r="UR382" s="1"/>
      <c r="US382" s="1"/>
      <c r="UT382" s="1"/>
      <c r="UU382" s="1"/>
      <c r="UV382" s="1"/>
      <c r="UW382" s="1"/>
      <c r="UX382" s="1"/>
      <c r="UY382" s="1"/>
      <c r="UZ382" s="1"/>
      <c r="VA382" s="1"/>
      <c r="VB382" s="1"/>
      <c r="VC382" s="1"/>
      <c r="VD382" s="1"/>
      <c r="VE382" s="1"/>
      <c r="VF382" s="1"/>
      <c r="VG382" s="1"/>
      <c r="VH382" s="1"/>
      <c r="VI382" s="1"/>
      <c r="VJ382" s="1"/>
      <c r="VK382" s="1"/>
      <c r="VL382" s="1"/>
      <c r="VM382" s="1"/>
      <c r="VN382" s="1"/>
      <c r="VO382" s="1"/>
      <c r="VP382" s="1"/>
      <c r="VQ382" s="1"/>
      <c r="VR382" s="1"/>
      <c r="VS382" s="1"/>
      <c r="VT382" s="1"/>
      <c r="VU382" s="1"/>
      <c r="VV382" s="1"/>
      <c r="VW382" s="1"/>
      <c r="VX382" s="1"/>
      <c r="VY382" s="1"/>
      <c r="VZ382" s="1"/>
      <c r="WA382" s="1"/>
      <c r="WB382" s="1"/>
      <c r="WC382" s="1"/>
      <c r="WD382" s="1"/>
      <c r="WE382" s="1"/>
      <c r="WF382" s="1"/>
      <c r="WG382" s="1"/>
      <c r="WH382" s="1"/>
      <c r="WI382" s="1"/>
      <c r="WJ382" s="1"/>
      <c r="WK382" s="1"/>
      <c r="WL382" s="1"/>
      <c r="WM382" s="1"/>
      <c r="WN382" s="1"/>
      <c r="WO382" s="1"/>
      <c r="WP382" s="1"/>
      <c r="WQ382" s="1"/>
      <c r="WR382" s="1"/>
      <c r="WS382" s="1"/>
      <c r="WT382" s="1"/>
      <c r="WU382" s="1"/>
      <c r="WV382" s="1"/>
      <c r="WW382" s="1"/>
      <c r="WX382" s="1"/>
      <c r="WY382" s="1"/>
      <c r="WZ382" s="1"/>
      <c r="XA382" s="1"/>
      <c r="XB382" s="1"/>
      <c r="XC382" s="1"/>
      <c r="XD382" s="1"/>
      <c r="XE382" s="1"/>
      <c r="XF382" s="1"/>
      <c r="XG382" s="1"/>
      <c r="XH382" s="1"/>
      <c r="XI382" s="1"/>
      <c r="XJ382" s="1"/>
      <c r="XK382" s="1"/>
      <c r="XL382" s="1"/>
      <c r="XM382" s="1"/>
      <c r="XN382" s="1"/>
      <c r="XO382" s="1"/>
      <c r="XP382" s="1"/>
      <c r="XQ382" s="1"/>
      <c r="XR382" s="1"/>
      <c r="XS382" s="1"/>
      <c r="XT382" s="1"/>
      <c r="XU382" s="1"/>
      <c r="XV382" s="1"/>
      <c r="XW382" s="1"/>
      <c r="XX382" s="1"/>
      <c r="XY382" s="1"/>
      <c r="XZ382" s="1"/>
      <c r="YA382" s="1"/>
      <c r="YB382" s="1"/>
      <c r="YC382" s="1"/>
      <c r="YD382" s="1"/>
      <c r="YE382" s="1"/>
      <c r="YF382" s="1"/>
      <c r="YG382" s="1"/>
      <c r="YH382" s="1"/>
      <c r="YI382" s="1"/>
      <c r="YJ382" s="1"/>
      <c r="YK382" s="1"/>
      <c r="YL382" s="1"/>
      <c r="YM382" s="1"/>
      <c r="YN382" s="1"/>
      <c r="YO382" s="1"/>
      <c r="YP382" s="1"/>
      <c r="YQ382" s="1"/>
      <c r="YR382" s="1"/>
      <c r="YS382" s="1"/>
      <c r="YT382" s="1"/>
      <c r="YU382" s="1"/>
      <c r="YV382" s="1"/>
      <c r="YW382" s="1"/>
      <c r="YX382" s="1"/>
      <c r="YY382" s="1"/>
      <c r="YZ382" s="1"/>
      <c r="ZA382" s="1"/>
      <c r="ZB382" s="1"/>
      <c r="ZC382" s="1"/>
      <c r="ZD382" s="1"/>
      <c r="ZE382" s="1"/>
      <c r="ZF382" s="1"/>
      <c r="ZG382" s="1"/>
      <c r="ZH382" s="1"/>
      <c r="ZI382" s="1"/>
      <c r="ZJ382" s="1"/>
      <c r="ZK382" s="1"/>
      <c r="ZL382" s="1"/>
      <c r="ZM382" s="1"/>
      <c r="ZN382" s="1"/>
      <c r="ZO382" s="1"/>
      <c r="ZP382" s="1"/>
      <c r="ZQ382" s="1"/>
      <c r="ZR382" s="1"/>
      <c r="ZS382" s="1"/>
      <c r="ZT382" s="1"/>
      <c r="ZU382" s="1"/>
      <c r="ZV382" s="1"/>
      <c r="ZW382" s="1"/>
      <c r="ZX382" s="1"/>
      <c r="ZY382" s="1"/>
      <c r="ZZ382" s="1"/>
      <c r="AAA382" s="1"/>
      <c r="AAB382" s="1"/>
      <c r="AAC382" s="1"/>
      <c r="AAD382" s="1"/>
      <c r="AAE382" s="1"/>
      <c r="AAF382" s="1"/>
      <c r="AAG382" s="1"/>
      <c r="AAH382" s="1"/>
      <c r="AAI382" s="1"/>
      <c r="AAJ382" s="1"/>
      <c r="AAK382" s="1"/>
      <c r="AAL382" s="1"/>
      <c r="AAM382" s="1"/>
      <c r="AAN382" s="1"/>
      <c r="AAO382" s="1"/>
      <c r="AAP382" s="1"/>
      <c r="AAQ382" s="1"/>
      <c r="AAR382" s="1"/>
      <c r="AAS382" s="1"/>
      <c r="AAT382" s="1"/>
      <c r="AAU382" s="1"/>
      <c r="AAV382" s="1"/>
      <c r="AAW382" s="1"/>
      <c r="AAX382" s="1"/>
      <c r="AAY382" s="1"/>
      <c r="AAZ382" s="1"/>
      <c r="ABA382" s="1"/>
      <c r="ABB382" s="1"/>
      <c r="ABC382" s="1"/>
      <c r="ABD382" s="1"/>
      <c r="ABE382" s="1"/>
      <c r="ABF382" s="1"/>
      <c r="ABG382" s="1"/>
      <c r="ABH382" s="1"/>
      <c r="ABI382" s="1"/>
      <c r="ABJ382" s="1"/>
      <c r="ABK382" s="1"/>
      <c r="ABL382" s="1"/>
      <c r="ABM382" s="1"/>
      <c r="ABN382" s="1"/>
      <c r="ABO382" s="1"/>
    </row>
    <row r="383" spans="1:743" x14ac:dyDescent="0.25">
      <c r="A383" s="93"/>
      <c r="B383" s="2"/>
      <c r="C383" s="2"/>
      <c r="D383" s="2"/>
      <c r="E383" s="2"/>
      <c r="F383" s="2"/>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3"/>
      <c r="MV383" s="3"/>
      <c r="MW383" s="3"/>
      <c r="MX383" s="3"/>
      <c r="MY383" s="3"/>
      <c r="MZ383" s="3"/>
      <c r="NA383" s="3"/>
      <c r="NB383" s="3"/>
      <c r="NC383" s="3"/>
      <c r="ND383" s="3"/>
      <c r="NE383" s="3"/>
      <c r="NF383" s="3"/>
      <c r="NG383" s="3"/>
      <c r="NH383" s="3"/>
      <c r="NI383" s="3"/>
      <c r="NJ383" s="3"/>
      <c r="NK383" s="3"/>
      <c r="NL383" s="3"/>
      <c r="NM383" s="3"/>
      <c r="NN383" s="3"/>
      <c r="NO383" s="3"/>
      <c r="NP383" s="3"/>
      <c r="NQ383" s="3"/>
      <c r="NR383" s="3"/>
      <c r="NS383" s="3"/>
      <c r="NT383" s="3"/>
      <c r="NU383" s="3"/>
      <c r="NV383" s="3"/>
      <c r="NW383" s="3"/>
      <c r="NX383" s="3"/>
      <c r="NY383" s="3"/>
      <c r="NZ383" s="3"/>
      <c r="OA383" s="3"/>
      <c r="OB383" s="3"/>
      <c r="OC383" s="3"/>
      <c r="OD383" s="3"/>
      <c r="OE383" s="3"/>
      <c r="OF383" s="3"/>
      <c r="OG383" s="3"/>
      <c r="OH383" s="3"/>
      <c r="OI383" s="3"/>
      <c r="OJ383" s="3"/>
      <c r="OK383" s="3"/>
      <c r="OL383" s="3"/>
      <c r="OM383" s="3"/>
      <c r="ON383" s="3"/>
      <c r="OO383" s="3"/>
      <c r="OP383" s="3"/>
      <c r="OQ383" s="3"/>
      <c r="OR383" s="3"/>
      <c r="OS383" s="3"/>
      <c r="OT383" s="3"/>
      <c r="OU383" s="3"/>
      <c r="OV383" s="3"/>
      <c r="OW383" s="3"/>
      <c r="OX383" s="3"/>
      <c r="OY383" s="3"/>
      <c r="OZ383" s="3"/>
      <c r="PA383" s="3"/>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row>
    <row r="384" spans="1:743" x14ac:dyDescent="0.25">
      <c r="A384" s="93"/>
      <c r="B384" s="2"/>
      <c r="C384" s="2"/>
      <c r="D384" s="2"/>
      <c r="E384" s="2"/>
      <c r="F384" s="2"/>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3"/>
      <c r="MV384" s="3"/>
      <c r="MW384" s="3"/>
      <c r="MX384" s="3"/>
      <c r="MY384" s="3"/>
      <c r="MZ384" s="3"/>
      <c r="NA384" s="3"/>
      <c r="NB384" s="3"/>
      <c r="NC384" s="3"/>
      <c r="ND384" s="3"/>
      <c r="NE384" s="3"/>
      <c r="NF384" s="3"/>
      <c r="NG384" s="3"/>
      <c r="NH384" s="3"/>
      <c r="NI384" s="3"/>
      <c r="NJ384" s="3"/>
      <c r="NK384" s="3"/>
      <c r="NL384" s="3"/>
      <c r="NM384" s="3"/>
      <c r="NN384" s="3"/>
      <c r="NO384" s="3"/>
      <c r="NP384" s="3"/>
      <c r="NQ384" s="3"/>
      <c r="NR384" s="3"/>
      <c r="NS384" s="3"/>
      <c r="NT384" s="3"/>
      <c r="NU384" s="3"/>
      <c r="NV384" s="3"/>
      <c r="NW384" s="3"/>
      <c r="NX384" s="3"/>
      <c r="NY384" s="3"/>
      <c r="NZ384" s="3"/>
      <c r="OA384" s="3"/>
      <c r="OB384" s="3"/>
      <c r="OC384" s="3"/>
      <c r="OD384" s="3"/>
      <c r="OE384" s="3"/>
      <c r="OF384" s="3"/>
      <c r="OG384" s="3"/>
      <c r="OH384" s="3"/>
      <c r="OI384" s="3"/>
      <c r="OJ384" s="3"/>
      <c r="OK384" s="3"/>
      <c r="OL384" s="3"/>
      <c r="OM384" s="3"/>
      <c r="ON384" s="3"/>
      <c r="OO384" s="3"/>
      <c r="OP384" s="3"/>
      <c r="OQ384" s="3"/>
      <c r="OR384" s="3"/>
      <c r="OS384" s="3"/>
      <c r="OT384" s="3"/>
      <c r="OU384" s="3"/>
      <c r="OV384" s="3"/>
      <c r="OW384" s="3"/>
      <c r="OX384" s="3"/>
      <c r="OY384" s="3"/>
      <c r="OZ384" s="3"/>
      <c r="PA384" s="3"/>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c r="RD384" s="1"/>
      <c r="RE384" s="1"/>
      <c r="RF384" s="1"/>
      <c r="RG384" s="1"/>
      <c r="RH384" s="1"/>
      <c r="RI384" s="1"/>
      <c r="RJ384" s="1"/>
      <c r="RK384" s="1"/>
      <c r="RL384" s="1"/>
      <c r="RM384" s="1"/>
      <c r="RN384" s="1"/>
      <c r="RO384" s="1"/>
      <c r="RP384" s="1"/>
      <c r="RQ384" s="1"/>
      <c r="RR384" s="1"/>
      <c r="RS384" s="1"/>
      <c r="RT384" s="1"/>
      <c r="RU384" s="1"/>
      <c r="RV384" s="1"/>
      <c r="RW384" s="1"/>
      <c r="RX384" s="1"/>
      <c r="RY384" s="1"/>
      <c r="RZ384" s="1"/>
      <c r="SA384" s="1"/>
      <c r="SB384" s="1"/>
      <c r="SC384" s="1"/>
      <c r="SD384" s="1"/>
      <c r="SE384" s="1"/>
      <c r="SF384" s="1"/>
      <c r="SG384" s="1"/>
      <c r="SH384" s="1"/>
      <c r="SI384" s="1"/>
      <c r="SJ384" s="1"/>
      <c r="SK384" s="1"/>
      <c r="SL384" s="1"/>
      <c r="SM384" s="1"/>
      <c r="SN384" s="1"/>
      <c r="SO384" s="1"/>
      <c r="SP384" s="1"/>
      <c r="SQ384" s="1"/>
      <c r="SR384" s="1"/>
      <c r="SS384" s="1"/>
      <c r="ST384" s="1"/>
      <c r="SU384" s="1"/>
      <c r="SV384" s="1"/>
      <c r="SW384" s="1"/>
      <c r="SX384" s="1"/>
      <c r="SY384" s="1"/>
      <c r="SZ384" s="1"/>
      <c r="TA384" s="1"/>
      <c r="TB384" s="1"/>
      <c r="TC384" s="1"/>
      <c r="TD384" s="1"/>
      <c r="TE384" s="1"/>
      <c r="TF384" s="1"/>
      <c r="TG384" s="1"/>
      <c r="TH384" s="1"/>
      <c r="TI384" s="1"/>
      <c r="TJ384" s="1"/>
      <c r="TK384" s="1"/>
      <c r="TL384" s="1"/>
      <c r="TM384" s="1"/>
      <c r="TN384" s="1"/>
      <c r="TO384" s="1"/>
      <c r="TP384" s="1"/>
      <c r="TQ384" s="1"/>
      <c r="TR384" s="1"/>
      <c r="TS384" s="1"/>
      <c r="TT384" s="1"/>
      <c r="TU384" s="1"/>
      <c r="TV384" s="1"/>
      <c r="TW384" s="1"/>
      <c r="TX384" s="1"/>
      <c r="TY384" s="1"/>
      <c r="TZ384" s="1"/>
      <c r="UA384" s="1"/>
      <c r="UB384" s="1"/>
      <c r="UC384" s="1"/>
      <c r="UD384" s="1"/>
      <c r="UE384" s="1"/>
      <c r="UF384" s="1"/>
      <c r="UG384" s="1"/>
      <c r="UH384" s="1"/>
      <c r="UI384" s="1"/>
      <c r="UJ384" s="1"/>
      <c r="UK384" s="1"/>
      <c r="UL384" s="1"/>
      <c r="UM384" s="1"/>
      <c r="UN384" s="1"/>
      <c r="UO384" s="1"/>
      <c r="UP384" s="1"/>
      <c r="UQ384" s="1"/>
      <c r="UR384" s="1"/>
      <c r="US384" s="1"/>
      <c r="UT384" s="1"/>
      <c r="UU384" s="1"/>
      <c r="UV384" s="1"/>
      <c r="UW384" s="1"/>
      <c r="UX384" s="1"/>
      <c r="UY384" s="1"/>
      <c r="UZ384" s="1"/>
      <c r="VA384" s="1"/>
      <c r="VB384" s="1"/>
      <c r="VC384" s="1"/>
      <c r="VD384" s="1"/>
      <c r="VE384" s="1"/>
      <c r="VF384" s="1"/>
      <c r="VG384" s="1"/>
      <c r="VH384" s="1"/>
      <c r="VI384" s="1"/>
      <c r="VJ384" s="1"/>
      <c r="VK384" s="1"/>
      <c r="VL384" s="1"/>
      <c r="VM384" s="1"/>
      <c r="VN384" s="1"/>
      <c r="VO384" s="1"/>
      <c r="VP384" s="1"/>
      <c r="VQ384" s="1"/>
      <c r="VR384" s="1"/>
      <c r="VS384" s="1"/>
      <c r="VT384" s="1"/>
      <c r="VU384" s="1"/>
      <c r="VV384" s="1"/>
      <c r="VW384" s="1"/>
      <c r="VX384" s="1"/>
      <c r="VY384" s="1"/>
      <c r="VZ384" s="1"/>
      <c r="WA384" s="1"/>
      <c r="WB384" s="1"/>
      <c r="WC384" s="1"/>
      <c r="WD384" s="1"/>
      <c r="WE384" s="1"/>
      <c r="WF384" s="1"/>
      <c r="WG384" s="1"/>
      <c r="WH384" s="1"/>
      <c r="WI384" s="1"/>
      <c r="WJ384" s="1"/>
      <c r="WK384" s="1"/>
      <c r="WL384" s="1"/>
      <c r="WM384" s="1"/>
      <c r="WN384" s="1"/>
      <c r="WO384" s="1"/>
      <c r="WP384" s="1"/>
      <c r="WQ384" s="1"/>
      <c r="WR384" s="1"/>
      <c r="WS384" s="1"/>
      <c r="WT384" s="1"/>
      <c r="WU384" s="1"/>
      <c r="WV384" s="1"/>
      <c r="WW384" s="1"/>
      <c r="WX384" s="1"/>
      <c r="WY384" s="1"/>
      <c r="WZ384" s="1"/>
      <c r="XA384" s="1"/>
      <c r="XB384" s="1"/>
      <c r="XC384" s="1"/>
      <c r="XD384" s="1"/>
      <c r="XE384" s="1"/>
      <c r="XF384" s="1"/>
      <c r="XG384" s="1"/>
      <c r="XH384" s="1"/>
      <c r="XI384" s="1"/>
      <c r="XJ384" s="1"/>
      <c r="XK384" s="1"/>
      <c r="XL384" s="1"/>
      <c r="XM384" s="1"/>
      <c r="XN384" s="1"/>
      <c r="XO384" s="1"/>
      <c r="XP384" s="1"/>
      <c r="XQ384" s="1"/>
      <c r="XR384" s="1"/>
      <c r="XS384" s="1"/>
      <c r="XT384" s="1"/>
      <c r="XU384" s="1"/>
      <c r="XV384" s="1"/>
      <c r="XW384" s="1"/>
      <c r="XX384" s="1"/>
      <c r="XY384" s="1"/>
      <c r="XZ384" s="1"/>
      <c r="YA384" s="1"/>
      <c r="YB384" s="1"/>
      <c r="YC384" s="1"/>
      <c r="YD384" s="1"/>
      <c r="YE384" s="1"/>
      <c r="YF384" s="1"/>
      <c r="YG384" s="1"/>
      <c r="YH384" s="1"/>
      <c r="YI384" s="1"/>
      <c r="YJ384" s="1"/>
      <c r="YK384" s="1"/>
      <c r="YL384" s="1"/>
      <c r="YM384" s="1"/>
      <c r="YN384" s="1"/>
      <c r="YO384" s="1"/>
      <c r="YP384" s="1"/>
      <c r="YQ384" s="1"/>
      <c r="YR384" s="1"/>
      <c r="YS384" s="1"/>
      <c r="YT384" s="1"/>
      <c r="YU384" s="1"/>
      <c r="YV384" s="1"/>
      <c r="YW384" s="1"/>
      <c r="YX384" s="1"/>
      <c r="YY384" s="1"/>
      <c r="YZ384" s="1"/>
      <c r="ZA384" s="1"/>
      <c r="ZB384" s="1"/>
      <c r="ZC384" s="1"/>
      <c r="ZD384" s="1"/>
      <c r="ZE384" s="1"/>
      <c r="ZF384" s="1"/>
      <c r="ZG384" s="1"/>
      <c r="ZH384" s="1"/>
      <c r="ZI384" s="1"/>
      <c r="ZJ384" s="1"/>
      <c r="ZK384" s="1"/>
      <c r="ZL384" s="1"/>
      <c r="ZM384" s="1"/>
      <c r="ZN384" s="1"/>
      <c r="ZO384" s="1"/>
      <c r="ZP384" s="1"/>
      <c r="ZQ384" s="1"/>
      <c r="ZR384" s="1"/>
      <c r="ZS384" s="1"/>
      <c r="ZT384" s="1"/>
      <c r="ZU384" s="1"/>
      <c r="ZV384" s="1"/>
      <c r="ZW384" s="1"/>
      <c r="ZX384" s="1"/>
      <c r="ZY384" s="1"/>
      <c r="ZZ384" s="1"/>
      <c r="AAA384" s="1"/>
      <c r="AAB384" s="1"/>
      <c r="AAC384" s="1"/>
      <c r="AAD384" s="1"/>
      <c r="AAE384" s="1"/>
      <c r="AAF384" s="1"/>
      <c r="AAG384" s="1"/>
      <c r="AAH384" s="1"/>
      <c r="AAI384" s="1"/>
      <c r="AAJ384" s="1"/>
      <c r="AAK384" s="1"/>
      <c r="AAL384" s="1"/>
      <c r="AAM384" s="1"/>
      <c r="AAN384" s="1"/>
      <c r="AAO384" s="1"/>
      <c r="AAP384" s="1"/>
      <c r="AAQ384" s="1"/>
      <c r="AAR384" s="1"/>
      <c r="AAS384" s="1"/>
      <c r="AAT384" s="1"/>
      <c r="AAU384" s="1"/>
      <c r="AAV384" s="1"/>
      <c r="AAW384" s="1"/>
      <c r="AAX384" s="1"/>
      <c r="AAY384" s="1"/>
      <c r="AAZ384" s="1"/>
      <c r="ABA384" s="1"/>
      <c r="ABB384" s="1"/>
      <c r="ABC384" s="1"/>
      <c r="ABD384" s="1"/>
      <c r="ABE384" s="1"/>
      <c r="ABF384" s="1"/>
      <c r="ABG384" s="1"/>
      <c r="ABH384" s="1"/>
      <c r="ABI384" s="1"/>
      <c r="ABJ384" s="1"/>
      <c r="ABK384" s="1"/>
      <c r="ABL384" s="1"/>
      <c r="ABM384" s="1"/>
      <c r="ABN384" s="1"/>
      <c r="ABO384" s="1"/>
    </row>
    <row r="385" spans="1:743" x14ac:dyDescent="0.25">
      <c r="A385" s="93"/>
      <c r="B385" s="2"/>
      <c r="C385" s="2"/>
      <c r="D385" s="2"/>
      <c r="E385" s="2"/>
      <c r="F385" s="2"/>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3"/>
      <c r="MV385" s="3"/>
      <c r="MW385" s="3"/>
      <c r="MX385" s="3"/>
      <c r="MY385" s="3"/>
      <c r="MZ385" s="3"/>
      <c r="NA385" s="3"/>
      <c r="NB385" s="3"/>
      <c r="NC385" s="3"/>
      <c r="ND385" s="3"/>
      <c r="NE385" s="3"/>
      <c r="NF385" s="3"/>
      <c r="NG385" s="3"/>
      <c r="NH385" s="3"/>
      <c r="NI385" s="3"/>
      <c r="NJ385" s="3"/>
      <c r="NK385" s="3"/>
      <c r="NL385" s="3"/>
      <c r="NM385" s="3"/>
      <c r="NN385" s="3"/>
      <c r="NO385" s="3"/>
      <c r="NP385" s="3"/>
      <c r="NQ385" s="3"/>
      <c r="NR385" s="3"/>
      <c r="NS385" s="3"/>
      <c r="NT385" s="3"/>
      <c r="NU385" s="3"/>
      <c r="NV385" s="3"/>
      <c r="NW385" s="3"/>
      <c r="NX385" s="3"/>
      <c r="NY385" s="3"/>
      <c r="NZ385" s="3"/>
      <c r="OA385" s="3"/>
      <c r="OB385" s="3"/>
      <c r="OC385" s="3"/>
      <c r="OD385" s="3"/>
      <c r="OE385" s="3"/>
      <c r="OF385" s="3"/>
      <c r="OG385" s="3"/>
      <c r="OH385" s="3"/>
      <c r="OI385" s="3"/>
      <c r="OJ385" s="3"/>
      <c r="OK385" s="3"/>
      <c r="OL385" s="3"/>
      <c r="OM385" s="3"/>
      <c r="ON385" s="3"/>
      <c r="OO385" s="3"/>
      <c r="OP385" s="3"/>
      <c r="OQ385" s="3"/>
      <c r="OR385" s="3"/>
      <c r="OS385" s="3"/>
      <c r="OT385" s="3"/>
      <c r="OU385" s="3"/>
      <c r="OV385" s="3"/>
      <c r="OW385" s="3"/>
      <c r="OX385" s="3"/>
      <c r="OY385" s="3"/>
      <c r="OZ385" s="3"/>
      <c r="PA385" s="3"/>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c r="RD385" s="1"/>
      <c r="RE385" s="1"/>
      <c r="RF385" s="1"/>
      <c r="RG385" s="1"/>
      <c r="RH385" s="1"/>
      <c r="RI385" s="1"/>
      <c r="RJ385" s="1"/>
      <c r="RK385" s="1"/>
      <c r="RL385" s="1"/>
      <c r="RM385" s="1"/>
      <c r="RN385" s="1"/>
      <c r="RO385" s="1"/>
      <c r="RP385" s="1"/>
      <c r="RQ385" s="1"/>
      <c r="RR385" s="1"/>
      <c r="RS385" s="1"/>
      <c r="RT385" s="1"/>
      <c r="RU385" s="1"/>
      <c r="RV385" s="1"/>
      <c r="RW385" s="1"/>
      <c r="RX385" s="1"/>
      <c r="RY385" s="1"/>
      <c r="RZ385" s="1"/>
      <c r="SA385" s="1"/>
      <c r="SB385" s="1"/>
      <c r="SC385" s="1"/>
      <c r="SD385" s="1"/>
      <c r="SE385" s="1"/>
      <c r="SF385" s="1"/>
      <c r="SG385" s="1"/>
      <c r="SH385" s="1"/>
      <c r="SI385" s="1"/>
      <c r="SJ385" s="1"/>
      <c r="SK385" s="1"/>
      <c r="SL385" s="1"/>
      <c r="SM385" s="1"/>
      <c r="SN385" s="1"/>
      <c r="SO385" s="1"/>
      <c r="SP385" s="1"/>
      <c r="SQ385" s="1"/>
      <c r="SR385" s="1"/>
      <c r="SS385" s="1"/>
      <c r="ST385" s="1"/>
      <c r="SU385" s="1"/>
      <c r="SV385" s="1"/>
      <c r="SW385" s="1"/>
      <c r="SX385" s="1"/>
      <c r="SY385" s="1"/>
      <c r="SZ385" s="1"/>
      <c r="TA385" s="1"/>
      <c r="TB385" s="1"/>
      <c r="TC385" s="1"/>
      <c r="TD385" s="1"/>
      <c r="TE385" s="1"/>
      <c r="TF385" s="1"/>
      <c r="TG385" s="1"/>
      <c r="TH385" s="1"/>
      <c r="TI385" s="1"/>
      <c r="TJ385" s="1"/>
      <c r="TK385" s="1"/>
      <c r="TL385" s="1"/>
      <c r="TM385" s="1"/>
      <c r="TN385" s="1"/>
      <c r="TO385" s="1"/>
      <c r="TP385" s="1"/>
      <c r="TQ385" s="1"/>
      <c r="TR385" s="1"/>
      <c r="TS385" s="1"/>
      <c r="TT385" s="1"/>
      <c r="TU385" s="1"/>
      <c r="TV385" s="1"/>
      <c r="TW385" s="1"/>
      <c r="TX385" s="1"/>
      <c r="TY385" s="1"/>
      <c r="TZ385" s="1"/>
      <c r="UA385" s="1"/>
      <c r="UB385" s="1"/>
      <c r="UC385" s="1"/>
      <c r="UD385" s="1"/>
      <c r="UE385" s="1"/>
      <c r="UF385" s="1"/>
      <c r="UG385" s="1"/>
      <c r="UH385" s="1"/>
      <c r="UI385" s="1"/>
      <c r="UJ385" s="1"/>
      <c r="UK385" s="1"/>
      <c r="UL385" s="1"/>
      <c r="UM385" s="1"/>
      <c r="UN385" s="1"/>
      <c r="UO385" s="1"/>
      <c r="UP385" s="1"/>
      <c r="UQ385" s="1"/>
      <c r="UR385" s="1"/>
      <c r="US385" s="1"/>
      <c r="UT385" s="1"/>
      <c r="UU385" s="1"/>
      <c r="UV385" s="1"/>
      <c r="UW385" s="1"/>
      <c r="UX385" s="1"/>
      <c r="UY385" s="1"/>
      <c r="UZ385" s="1"/>
      <c r="VA385" s="1"/>
      <c r="VB385" s="1"/>
      <c r="VC385" s="1"/>
      <c r="VD385" s="1"/>
      <c r="VE385" s="1"/>
      <c r="VF385" s="1"/>
      <c r="VG385" s="1"/>
      <c r="VH385" s="1"/>
      <c r="VI385" s="1"/>
      <c r="VJ385" s="1"/>
      <c r="VK385" s="1"/>
      <c r="VL385" s="1"/>
      <c r="VM385" s="1"/>
      <c r="VN385" s="1"/>
      <c r="VO385" s="1"/>
      <c r="VP385" s="1"/>
      <c r="VQ385" s="1"/>
      <c r="VR385" s="1"/>
      <c r="VS385" s="1"/>
      <c r="VT385" s="1"/>
      <c r="VU385" s="1"/>
      <c r="VV385" s="1"/>
      <c r="VW385" s="1"/>
      <c r="VX385" s="1"/>
      <c r="VY385" s="1"/>
      <c r="VZ385" s="1"/>
      <c r="WA385" s="1"/>
      <c r="WB385" s="1"/>
      <c r="WC385" s="1"/>
      <c r="WD385" s="1"/>
      <c r="WE385" s="1"/>
      <c r="WF385" s="1"/>
      <c r="WG385" s="1"/>
      <c r="WH385" s="1"/>
      <c r="WI385" s="1"/>
      <c r="WJ385" s="1"/>
      <c r="WK385" s="1"/>
      <c r="WL385" s="1"/>
      <c r="WM385" s="1"/>
      <c r="WN385" s="1"/>
      <c r="WO385" s="1"/>
      <c r="WP385" s="1"/>
      <c r="WQ385" s="1"/>
      <c r="WR385" s="1"/>
      <c r="WS385" s="1"/>
      <c r="WT385" s="1"/>
      <c r="WU385" s="1"/>
      <c r="WV385" s="1"/>
      <c r="WW385" s="1"/>
      <c r="WX385" s="1"/>
      <c r="WY385" s="1"/>
      <c r="WZ385" s="1"/>
      <c r="XA385" s="1"/>
      <c r="XB385" s="1"/>
      <c r="XC385" s="1"/>
      <c r="XD385" s="1"/>
      <c r="XE385" s="1"/>
      <c r="XF385" s="1"/>
      <c r="XG385" s="1"/>
      <c r="XH385" s="1"/>
      <c r="XI385" s="1"/>
      <c r="XJ385" s="1"/>
      <c r="XK385" s="1"/>
      <c r="XL385" s="1"/>
      <c r="XM385" s="1"/>
      <c r="XN385" s="1"/>
      <c r="XO385" s="1"/>
      <c r="XP385" s="1"/>
      <c r="XQ385" s="1"/>
      <c r="XR385" s="1"/>
      <c r="XS385" s="1"/>
      <c r="XT385" s="1"/>
      <c r="XU385" s="1"/>
      <c r="XV385" s="1"/>
      <c r="XW385" s="1"/>
      <c r="XX385" s="1"/>
      <c r="XY385" s="1"/>
      <c r="XZ385" s="1"/>
      <c r="YA385" s="1"/>
      <c r="YB385" s="1"/>
      <c r="YC385" s="1"/>
      <c r="YD385" s="1"/>
      <c r="YE385" s="1"/>
      <c r="YF385" s="1"/>
      <c r="YG385" s="1"/>
      <c r="YH385" s="1"/>
      <c r="YI385" s="1"/>
      <c r="YJ385" s="1"/>
      <c r="YK385" s="1"/>
      <c r="YL385" s="1"/>
      <c r="YM385" s="1"/>
      <c r="YN385" s="1"/>
      <c r="YO385" s="1"/>
      <c r="YP385" s="1"/>
      <c r="YQ385" s="1"/>
      <c r="YR385" s="1"/>
      <c r="YS385" s="1"/>
      <c r="YT385" s="1"/>
      <c r="YU385" s="1"/>
      <c r="YV385" s="1"/>
      <c r="YW385" s="1"/>
      <c r="YX385" s="1"/>
      <c r="YY385" s="1"/>
      <c r="YZ385" s="1"/>
      <c r="ZA385" s="1"/>
      <c r="ZB385" s="1"/>
      <c r="ZC385" s="1"/>
      <c r="ZD385" s="1"/>
      <c r="ZE385" s="1"/>
      <c r="ZF385" s="1"/>
      <c r="ZG385" s="1"/>
      <c r="ZH385" s="1"/>
      <c r="ZI385" s="1"/>
      <c r="ZJ385" s="1"/>
      <c r="ZK385" s="1"/>
      <c r="ZL385" s="1"/>
      <c r="ZM385" s="1"/>
      <c r="ZN385" s="1"/>
      <c r="ZO385" s="1"/>
      <c r="ZP385" s="1"/>
      <c r="ZQ385" s="1"/>
      <c r="ZR385" s="1"/>
      <c r="ZS385" s="1"/>
      <c r="ZT385" s="1"/>
      <c r="ZU385" s="1"/>
      <c r="ZV385" s="1"/>
      <c r="ZW385" s="1"/>
      <c r="ZX385" s="1"/>
      <c r="ZY385" s="1"/>
      <c r="ZZ385" s="1"/>
      <c r="AAA385" s="1"/>
      <c r="AAB385" s="1"/>
      <c r="AAC385" s="1"/>
      <c r="AAD385" s="1"/>
      <c r="AAE385" s="1"/>
      <c r="AAF385" s="1"/>
      <c r="AAG385" s="1"/>
      <c r="AAH385" s="1"/>
      <c r="AAI385" s="1"/>
      <c r="AAJ385" s="1"/>
      <c r="AAK385" s="1"/>
      <c r="AAL385" s="1"/>
      <c r="AAM385" s="1"/>
      <c r="AAN385" s="1"/>
      <c r="AAO385" s="1"/>
      <c r="AAP385" s="1"/>
      <c r="AAQ385" s="1"/>
      <c r="AAR385" s="1"/>
      <c r="AAS385" s="1"/>
      <c r="AAT385" s="1"/>
      <c r="AAU385" s="1"/>
      <c r="AAV385" s="1"/>
      <c r="AAW385" s="1"/>
      <c r="AAX385" s="1"/>
      <c r="AAY385" s="1"/>
      <c r="AAZ385" s="1"/>
      <c r="ABA385" s="1"/>
      <c r="ABB385" s="1"/>
      <c r="ABC385" s="1"/>
      <c r="ABD385" s="1"/>
      <c r="ABE385" s="1"/>
      <c r="ABF385" s="1"/>
      <c r="ABG385" s="1"/>
      <c r="ABH385" s="1"/>
      <c r="ABI385" s="1"/>
      <c r="ABJ385" s="1"/>
      <c r="ABK385" s="1"/>
      <c r="ABL385" s="1"/>
      <c r="ABM385" s="1"/>
      <c r="ABN385" s="1"/>
      <c r="ABO385" s="1"/>
    </row>
    <row r="386" spans="1:743" x14ac:dyDescent="0.25">
      <c r="A386" s="93"/>
      <c r="B386" s="2"/>
      <c r="C386" s="2"/>
      <c r="D386" s="2"/>
      <c r="E386" s="2"/>
      <c r="F386" s="2"/>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3"/>
      <c r="MV386" s="3"/>
      <c r="MW386" s="3"/>
      <c r="MX386" s="3"/>
      <c r="MY386" s="3"/>
      <c r="MZ386" s="3"/>
      <c r="NA386" s="3"/>
      <c r="NB386" s="3"/>
      <c r="NC386" s="3"/>
      <c r="ND386" s="3"/>
      <c r="NE386" s="3"/>
      <c r="NF386" s="3"/>
      <c r="NG386" s="3"/>
      <c r="NH386" s="3"/>
      <c r="NI386" s="3"/>
      <c r="NJ386" s="3"/>
      <c r="NK386" s="3"/>
      <c r="NL386" s="3"/>
      <c r="NM386" s="3"/>
      <c r="NN386" s="3"/>
      <c r="NO386" s="3"/>
      <c r="NP386" s="3"/>
      <c r="NQ386" s="3"/>
      <c r="NR386" s="3"/>
      <c r="NS386" s="3"/>
      <c r="NT386" s="3"/>
      <c r="NU386" s="3"/>
      <c r="NV386" s="3"/>
      <c r="NW386" s="3"/>
      <c r="NX386" s="3"/>
      <c r="NY386" s="3"/>
      <c r="NZ386" s="3"/>
      <c r="OA386" s="3"/>
      <c r="OB386" s="3"/>
      <c r="OC386" s="3"/>
      <c r="OD386" s="3"/>
      <c r="OE386" s="3"/>
      <c r="OF386" s="3"/>
      <c r="OG386" s="3"/>
      <c r="OH386" s="3"/>
      <c r="OI386" s="3"/>
      <c r="OJ386" s="3"/>
      <c r="OK386" s="3"/>
      <c r="OL386" s="3"/>
      <c r="OM386" s="3"/>
      <c r="ON386" s="3"/>
      <c r="OO386" s="3"/>
      <c r="OP386" s="3"/>
      <c r="OQ386" s="3"/>
      <c r="OR386" s="3"/>
      <c r="OS386" s="3"/>
      <c r="OT386" s="3"/>
      <c r="OU386" s="3"/>
      <c r="OV386" s="3"/>
      <c r="OW386" s="3"/>
      <c r="OX386" s="3"/>
      <c r="OY386" s="3"/>
      <c r="OZ386" s="3"/>
      <c r="PA386" s="3"/>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c r="RD386" s="1"/>
      <c r="RE386" s="1"/>
      <c r="RF386" s="1"/>
      <c r="RG386" s="1"/>
      <c r="RH386" s="1"/>
      <c r="RI386" s="1"/>
      <c r="RJ386" s="1"/>
      <c r="RK386" s="1"/>
      <c r="RL386" s="1"/>
      <c r="RM386" s="1"/>
      <c r="RN386" s="1"/>
      <c r="RO386" s="1"/>
      <c r="RP386" s="1"/>
      <c r="RQ386" s="1"/>
      <c r="RR386" s="1"/>
      <c r="RS386" s="1"/>
      <c r="RT386" s="1"/>
      <c r="RU386" s="1"/>
      <c r="RV386" s="1"/>
      <c r="RW386" s="1"/>
      <c r="RX386" s="1"/>
      <c r="RY386" s="1"/>
      <c r="RZ386" s="1"/>
      <c r="SA386" s="1"/>
      <c r="SB386" s="1"/>
      <c r="SC386" s="1"/>
      <c r="SD386" s="1"/>
      <c r="SE386" s="1"/>
      <c r="SF386" s="1"/>
      <c r="SG386" s="1"/>
      <c r="SH386" s="1"/>
      <c r="SI386" s="1"/>
      <c r="SJ386" s="1"/>
      <c r="SK386" s="1"/>
      <c r="SL386" s="1"/>
      <c r="SM386" s="1"/>
      <c r="SN386" s="1"/>
      <c r="SO386" s="1"/>
      <c r="SP386" s="1"/>
      <c r="SQ386" s="1"/>
      <c r="SR386" s="1"/>
      <c r="SS386" s="1"/>
      <c r="ST386" s="1"/>
      <c r="SU386" s="1"/>
      <c r="SV386" s="1"/>
      <c r="SW386" s="1"/>
      <c r="SX386" s="1"/>
      <c r="SY386" s="1"/>
      <c r="SZ386" s="1"/>
      <c r="TA386" s="1"/>
      <c r="TB386" s="1"/>
      <c r="TC386" s="1"/>
      <c r="TD386" s="1"/>
      <c r="TE386" s="1"/>
      <c r="TF386" s="1"/>
      <c r="TG386" s="1"/>
      <c r="TH386" s="1"/>
      <c r="TI386" s="1"/>
      <c r="TJ386" s="1"/>
      <c r="TK386" s="1"/>
      <c r="TL386" s="1"/>
      <c r="TM386" s="1"/>
      <c r="TN386" s="1"/>
      <c r="TO386" s="1"/>
      <c r="TP386" s="1"/>
      <c r="TQ386" s="1"/>
      <c r="TR386" s="1"/>
      <c r="TS386" s="1"/>
      <c r="TT386" s="1"/>
      <c r="TU386" s="1"/>
      <c r="TV386" s="1"/>
      <c r="TW386" s="1"/>
      <c r="TX386" s="1"/>
      <c r="TY386" s="1"/>
      <c r="TZ386" s="1"/>
      <c r="UA386" s="1"/>
      <c r="UB386" s="1"/>
      <c r="UC386" s="1"/>
      <c r="UD386" s="1"/>
      <c r="UE386" s="1"/>
      <c r="UF386" s="1"/>
      <c r="UG386" s="1"/>
      <c r="UH386" s="1"/>
      <c r="UI386" s="1"/>
      <c r="UJ386" s="1"/>
      <c r="UK386" s="1"/>
      <c r="UL386" s="1"/>
      <c r="UM386" s="1"/>
      <c r="UN386" s="1"/>
      <c r="UO386" s="1"/>
      <c r="UP386" s="1"/>
      <c r="UQ386" s="1"/>
      <c r="UR386" s="1"/>
      <c r="US386" s="1"/>
      <c r="UT386" s="1"/>
      <c r="UU386" s="1"/>
      <c r="UV386" s="1"/>
      <c r="UW386" s="1"/>
      <c r="UX386" s="1"/>
      <c r="UY386" s="1"/>
      <c r="UZ386" s="1"/>
      <c r="VA386" s="1"/>
      <c r="VB386" s="1"/>
      <c r="VC386" s="1"/>
      <c r="VD386" s="1"/>
      <c r="VE386" s="1"/>
      <c r="VF386" s="1"/>
      <c r="VG386" s="1"/>
      <c r="VH386" s="1"/>
      <c r="VI386" s="1"/>
      <c r="VJ386" s="1"/>
      <c r="VK386" s="1"/>
      <c r="VL386" s="1"/>
      <c r="VM386" s="1"/>
      <c r="VN386" s="1"/>
      <c r="VO386" s="1"/>
      <c r="VP386" s="1"/>
      <c r="VQ386" s="1"/>
      <c r="VR386" s="1"/>
      <c r="VS386" s="1"/>
      <c r="VT386" s="1"/>
      <c r="VU386" s="1"/>
      <c r="VV386" s="1"/>
      <c r="VW386" s="1"/>
      <c r="VX386" s="1"/>
      <c r="VY386" s="1"/>
      <c r="VZ386" s="1"/>
      <c r="WA386" s="1"/>
      <c r="WB386" s="1"/>
      <c r="WC386" s="1"/>
      <c r="WD386" s="1"/>
      <c r="WE386" s="1"/>
      <c r="WF386" s="1"/>
      <c r="WG386" s="1"/>
      <c r="WH386" s="1"/>
      <c r="WI386" s="1"/>
      <c r="WJ386" s="1"/>
      <c r="WK386" s="1"/>
      <c r="WL386" s="1"/>
      <c r="WM386" s="1"/>
      <c r="WN386" s="1"/>
      <c r="WO386" s="1"/>
      <c r="WP386" s="1"/>
      <c r="WQ386" s="1"/>
      <c r="WR386" s="1"/>
      <c r="WS386" s="1"/>
      <c r="WT386" s="1"/>
      <c r="WU386" s="1"/>
      <c r="WV386" s="1"/>
      <c r="WW386" s="1"/>
      <c r="WX386" s="1"/>
      <c r="WY386" s="1"/>
      <c r="WZ386" s="1"/>
      <c r="XA386" s="1"/>
      <c r="XB386" s="1"/>
      <c r="XC386" s="1"/>
      <c r="XD386" s="1"/>
      <c r="XE386" s="1"/>
      <c r="XF386" s="1"/>
      <c r="XG386" s="1"/>
      <c r="XH386" s="1"/>
      <c r="XI386" s="1"/>
      <c r="XJ386" s="1"/>
      <c r="XK386" s="1"/>
      <c r="XL386" s="1"/>
      <c r="XM386" s="1"/>
      <c r="XN386" s="1"/>
      <c r="XO386" s="1"/>
      <c r="XP386" s="1"/>
      <c r="XQ386" s="1"/>
      <c r="XR386" s="1"/>
      <c r="XS386" s="1"/>
      <c r="XT386" s="1"/>
      <c r="XU386" s="1"/>
      <c r="XV386" s="1"/>
      <c r="XW386" s="1"/>
      <c r="XX386" s="1"/>
      <c r="XY386" s="1"/>
      <c r="XZ386" s="1"/>
      <c r="YA386" s="1"/>
      <c r="YB386" s="1"/>
      <c r="YC386" s="1"/>
      <c r="YD386" s="1"/>
      <c r="YE386" s="1"/>
      <c r="YF386" s="1"/>
      <c r="YG386" s="1"/>
      <c r="YH386" s="1"/>
      <c r="YI386" s="1"/>
      <c r="YJ386" s="1"/>
      <c r="YK386" s="1"/>
      <c r="YL386" s="1"/>
      <c r="YM386" s="1"/>
      <c r="YN386" s="1"/>
      <c r="YO386" s="1"/>
      <c r="YP386" s="1"/>
      <c r="YQ386" s="1"/>
      <c r="YR386" s="1"/>
      <c r="YS386" s="1"/>
      <c r="YT386" s="1"/>
      <c r="YU386" s="1"/>
      <c r="YV386" s="1"/>
      <c r="YW386" s="1"/>
      <c r="YX386" s="1"/>
      <c r="YY386" s="1"/>
      <c r="YZ386" s="1"/>
      <c r="ZA386" s="1"/>
      <c r="ZB386" s="1"/>
      <c r="ZC386" s="1"/>
      <c r="ZD386" s="1"/>
      <c r="ZE386" s="1"/>
      <c r="ZF386" s="1"/>
      <c r="ZG386" s="1"/>
      <c r="ZH386" s="1"/>
      <c r="ZI386" s="1"/>
      <c r="ZJ386" s="1"/>
      <c r="ZK386" s="1"/>
      <c r="ZL386" s="1"/>
      <c r="ZM386" s="1"/>
      <c r="ZN386" s="1"/>
      <c r="ZO386" s="1"/>
      <c r="ZP386" s="1"/>
      <c r="ZQ386" s="1"/>
      <c r="ZR386" s="1"/>
      <c r="ZS386" s="1"/>
      <c r="ZT386" s="1"/>
      <c r="ZU386" s="1"/>
      <c r="ZV386" s="1"/>
      <c r="ZW386" s="1"/>
      <c r="ZX386" s="1"/>
      <c r="ZY386" s="1"/>
      <c r="ZZ386" s="1"/>
      <c r="AAA386" s="1"/>
      <c r="AAB386" s="1"/>
      <c r="AAC386" s="1"/>
      <c r="AAD386" s="1"/>
      <c r="AAE386" s="1"/>
      <c r="AAF386" s="1"/>
      <c r="AAG386" s="1"/>
      <c r="AAH386" s="1"/>
      <c r="AAI386" s="1"/>
      <c r="AAJ386" s="1"/>
      <c r="AAK386" s="1"/>
      <c r="AAL386" s="1"/>
      <c r="AAM386" s="1"/>
      <c r="AAN386" s="1"/>
      <c r="AAO386" s="1"/>
      <c r="AAP386" s="1"/>
      <c r="AAQ386" s="1"/>
      <c r="AAR386" s="1"/>
      <c r="AAS386" s="1"/>
      <c r="AAT386" s="1"/>
      <c r="AAU386" s="1"/>
      <c r="AAV386" s="1"/>
      <c r="AAW386" s="1"/>
      <c r="AAX386" s="1"/>
      <c r="AAY386" s="1"/>
      <c r="AAZ386" s="1"/>
      <c r="ABA386" s="1"/>
      <c r="ABB386" s="1"/>
      <c r="ABC386" s="1"/>
      <c r="ABD386" s="1"/>
      <c r="ABE386" s="1"/>
      <c r="ABF386" s="1"/>
      <c r="ABG386" s="1"/>
      <c r="ABH386" s="1"/>
      <c r="ABI386" s="1"/>
      <c r="ABJ386" s="1"/>
      <c r="ABK386" s="1"/>
      <c r="ABL386" s="1"/>
      <c r="ABM386" s="1"/>
      <c r="ABN386" s="1"/>
      <c r="ABO386" s="1"/>
    </row>
    <row r="387" spans="1:743" x14ac:dyDescent="0.25">
      <c r="A387" s="93"/>
      <c r="B387" s="2"/>
      <c r="C387" s="2"/>
      <c r="D387" s="2"/>
      <c r="E387" s="2"/>
      <c r="F387" s="2"/>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3"/>
      <c r="MV387" s="3"/>
      <c r="MW387" s="3"/>
      <c r="MX387" s="3"/>
      <c r="MY387" s="3"/>
      <c r="MZ387" s="3"/>
      <c r="NA387" s="3"/>
      <c r="NB387" s="3"/>
      <c r="NC387" s="3"/>
      <c r="ND387" s="3"/>
      <c r="NE387" s="3"/>
      <c r="NF387" s="3"/>
      <c r="NG387" s="3"/>
      <c r="NH387" s="3"/>
      <c r="NI387" s="3"/>
      <c r="NJ387" s="3"/>
      <c r="NK387" s="3"/>
      <c r="NL387" s="3"/>
      <c r="NM387" s="3"/>
      <c r="NN387" s="3"/>
      <c r="NO387" s="3"/>
      <c r="NP387" s="3"/>
      <c r="NQ387" s="3"/>
      <c r="NR387" s="3"/>
      <c r="NS387" s="3"/>
      <c r="NT387" s="3"/>
      <c r="NU387" s="3"/>
      <c r="NV387" s="3"/>
      <c r="NW387" s="3"/>
      <c r="NX387" s="3"/>
      <c r="NY387" s="3"/>
      <c r="NZ387" s="3"/>
      <c r="OA387" s="3"/>
      <c r="OB387" s="3"/>
      <c r="OC387" s="3"/>
      <c r="OD387" s="3"/>
      <c r="OE387" s="3"/>
      <c r="OF387" s="3"/>
      <c r="OG387" s="3"/>
      <c r="OH387" s="3"/>
      <c r="OI387" s="3"/>
      <c r="OJ387" s="3"/>
      <c r="OK387" s="3"/>
      <c r="OL387" s="3"/>
      <c r="OM387" s="3"/>
      <c r="ON387" s="3"/>
      <c r="OO387" s="3"/>
      <c r="OP387" s="3"/>
      <c r="OQ387" s="3"/>
      <c r="OR387" s="3"/>
      <c r="OS387" s="3"/>
      <c r="OT387" s="3"/>
      <c r="OU387" s="3"/>
      <c r="OV387" s="3"/>
      <c r="OW387" s="3"/>
      <c r="OX387" s="3"/>
      <c r="OY387" s="3"/>
      <c r="OZ387" s="3"/>
      <c r="PA387" s="3"/>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c r="RD387" s="1"/>
      <c r="RE387" s="1"/>
      <c r="RF387" s="1"/>
      <c r="RG387" s="1"/>
      <c r="RH387" s="1"/>
      <c r="RI387" s="1"/>
      <c r="RJ387" s="1"/>
      <c r="RK387" s="1"/>
      <c r="RL387" s="1"/>
      <c r="RM387" s="1"/>
      <c r="RN387" s="1"/>
      <c r="RO387" s="1"/>
      <c r="RP387" s="1"/>
      <c r="RQ387" s="1"/>
      <c r="RR387" s="1"/>
      <c r="RS387" s="1"/>
      <c r="RT387" s="1"/>
      <c r="RU387" s="1"/>
      <c r="RV387" s="1"/>
      <c r="RW387" s="1"/>
      <c r="RX387" s="1"/>
      <c r="RY387" s="1"/>
      <c r="RZ387" s="1"/>
      <c r="SA387" s="1"/>
      <c r="SB387" s="1"/>
      <c r="SC387" s="1"/>
      <c r="SD387" s="1"/>
      <c r="SE387" s="1"/>
      <c r="SF387" s="1"/>
      <c r="SG387" s="1"/>
      <c r="SH387" s="1"/>
      <c r="SI387" s="1"/>
      <c r="SJ387" s="1"/>
      <c r="SK387" s="1"/>
      <c r="SL387" s="1"/>
      <c r="SM387" s="1"/>
      <c r="SN387" s="1"/>
      <c r="SO387" s="1"/>
      <c r="SP387" s="1"/>
      <c r="SQ387" s="1"/>
      <c r="SR387" s="1"/>
      <c r="SS387" s="1"/>
      <c r="ST387" s="1"/>
      <c r="SU387" s="1"/>
      <c r="SV387" s="1"/>
      <c r="SW387" s="1"/>
      <c r="SX387" s="1"/>
      <c r="SY387" s="1"/>
      <c r="SZ387" s="1"/>
      <c r="TA387" s="1"/>
      <c r="TB387" s="1"/>
      <c r="TC387" s="1"/>
      <c r="TD387" s="1"/>
      <c r="TE387" s="1"/>
      <c r="TF387" s="1"/>
      <c r="TG387" s="1"/>
      <c r="TH387" s="1"/>
      <c r="TI387" s="1"/>
      <c r="TJ387" s="1"/>
      <c r="TK387" s="1"/>
      <c r="TL387" s="1"/>
      <c r="TM387" s="1"/>
      <c r="TN387" s="1"/>
      <c r="TO387" s="1"/>
      <c r="TP387" s="1"/>
      <c r="TQ387" s="1"/>
      <c r="TR387" s="1"/>
      <c r="TS387" s="1"/>
      <c r="TT387" s="1"/>
      <c r="TU387" s="1"/>
      <c r="TV387" s="1"/>
      <c r="TW387" s="1"/>
      <c r="TX387" s="1"/>
      <c r="TY387" s="1"/>
      <c r="TZ387" s="1"/>
      <c r="UA387" s="1"/>
      <c r="UB387" s="1"/>
      <c r="UC387" s="1"/>
      <c r="UD387" s="1"/>
      <c r="UE387" s="1"/>
      <c r="UF387" s="1"/>
      <c r="UG387" s="1"/>
      <c r="UH387" s="1"/>
      <c r="UI387" s="1"/>
      <c r="UJ387" s="1"/>
      <c r="UK387" s="1"/>
      <c r="UL387" s="1"/>
      <c r="UM387" s="1"/>
      <c r="UN387" s="1"/>
      <c r="UO387" s="1"/>
      <c r="UP387" s="1"/>
      <c r="UQ387" s="1"/>
      <c r="UR387" s="1"/>
      <c r="US387" s="1"/>
      <c r="UT387" s="1"/>
      <c r="UU387" s="1"/>
      <c r="UV387" s="1"/>
      <c r="UW387" s="1"/>
      <c r="UX387" s="1"/>
      <c r="UY387" s="1"/>
      <c r="UZ387" s="1"/>
      <c r="VA387" s="1"/>
      <c r="VB387" s="1"/>
      <c r="VC387" s="1"/>
      <c r="VD387" s="1"/>
      <c r="VE387" s="1"/>
      <c r="VF387" s="1"/>
      <c r="VG387" s="1"/>
      <c r="VH387" s="1"/>
      <c r="VI387" s="1"/>
      <c r="VJ387" s="1"/>
      <c r="VK387" s="1"/>
      <c r="VL387" s="1"/>
      <c r="VM387" s="1"/>
      <c r="VN387" s="1"/>
      <c r="VO387" s="1"/>
      <c r="VP387" s="1"/>
      <c r="VQ387" s="1"/>
      <c r="VR387" s="1"/>
      <c r="VS387" s="1"/>
      <c r="VT387" s="1"/>
      <c r="VU387" s="1"/>
      <c r="VV387" s="1"/>
      <c r="VW387" s="1"/>
      <c r="VX387" s="1"/>
      <c r="VY387" s="1"/>
      <c r="VZ387" s="1"/>
      <c r="WA387" s="1"/>
      <c r="WB387" s="1"/>
      <c r="WC387" s="1"/>
      <c r="WD387" s="1"/>
      <c r="WE387" s="1"/>
      <c r="WF387" s="1"/>
      <c r="WG387" s="1"/>
      <c r="WH387" s="1"/>
      <c r="WI387" s="1"/>
      <c r="WJ387" s="1"/>
      <c r="WK387" s="1"/>
      <c r="WL387" s="1"/>
      <c r="WM387" s="1"/>
      <c r="WN387" s="1"/>
      <c r="WO387" s="1"/>
      <c r="WP387" s="1"/>
      <c r="WQ387" s="1"/>
      <c r="WR387" s="1"/>
      <c r="WS387" s="1"/>
      <c r="WT387" s="1"/>
      <c r="WU387" s="1"/>
      <c r="WV387" s="1"/>
      <c r="WW387" s="1"/>
      <c r="WX387" s="1"/>
      <c r="WY387" s="1"/>
      <c r="WZ387" s="1"/>
      <c r="XA387" s="1"/>
      <c r="XB387" s="1"/>
      <c r="XC387" s="1"/>
      <c r="XD387" s="1"/>
      <c r="XE387" s="1"/>
      <c r="XF387" s="1"/>
      <c r="XG387" s="1"/>
      <c r="XH387" s="1"/>
      <c r="XI387" s="1"/>
      <c r="XJ387" s="1"/>
      <c r="XK387" s="1"/>
      <c r="XL387" s="1"/>
      <c r="XM387" s="1"/>
      <c r="XN387" s="1"/>
      <c r="XO387" s="1"/>
      <c r="XP387" s="1"/>
      <c r="XQ387" s="1"/>
      <c r="XR387" s="1"/>
      <c r="XS387" s="1"/>
      <c r="XT387" s="1"/>
      <c r="XU387" s="1"/>
      <c r="XV387" s="1"/>
      <c r="XW387" s="1"/>
      <c r="XX387" s="1"/>
      <c r="XY387" s="1"/>
      <c r="XZ387" s="1"/>
      <c r="YA387" s="1"/>
      <c r="YB387" s="1"/>
      <c r="YC387" s="1"/>
      <c r="YD387" s="1"/>
      <c r="YE387" s="1"/>
      <c r="YF387" s="1"/>
      <c r="YG387" s="1"/>
      <c r="YH387" s="1"/>
      <c r="YI387" s="1"/>
      <c r="YJ387" s="1"/>
      <c r="YK387" s="1"/>
      <c r="YL387" s="1"/>
      <c r="YM387" s="1"/>
      <c r="YN387" s="1"/>
      <c r="YO387" s="1"/>
      <c r="YP387" s="1"/>
      <c r="YQ387" s="1"/>
      <c r="YR387" s="1"/>
      <c r="YS387" s="1"/>
      <c r="YT387" s="1"/>
      <c r="YU387" s="1"/>
      <c r="YV387" s="1"/>
      <c r="YW387" s="1"/>
      <c r="YX387" s="1"/>
      <c r="YY387" s="1"/>
      <c r="YZ387" s="1"/>
      <c r="ZA387" s="1"/>
      <c r="ZB387" s="1"/>
      <c r="ZC387" s="1"/>
      <c r="ZD387" s="1"/>
      <c r="ZE387" s="1"/>
      <c r="ZF387" s="1"/>
      <c r="ZG387" s="1"/>
      <c r="ZH387" s="1"/>
      <c r="ZI387" s="1"/>
      <c r="ZJ387" s="1"/>
      <c r="ZK387" s="1"/>
      <c r="ZL387" s="1"/>
      <c r="ZM387" s="1"/>
      <c r="ZN387" s="1"/>
      <c r="ZO387" s="1"/>
      <c r="ZP387" s="1"/>
      <c r="ZQ387" s="1"/>
      <c r="ZR387" s="1"/>
      <c r="ZS387" s="1"/>
      <c r="ZT387" s="1"/>
      <c r="ZU387" s="1"/>
      <c r="ZV387" s="1"/>
      <c r="ZW387" s="1"/>
      <c r="ZX387" s="1"/>
      <c r="ZY387" s="1"/>
      <c r="ZZ387" s="1"/>
      <c r="AAA387" s="1"/>
      <c r="AAB387" s="1"/>
      <c r="AAC387" s="1"/>
      <c r="AAD387" s="1"/>
      <c r="AAE387" s="1"/>
      <c r="AAF387" s="1"/>
      <c r="AAG387" s="1"/>
      <c r="AAH387" s="1"/>
      <c r="AAI387" s="1"/>
      <c r="AAJ387" s="1"/>
      <c r="AAK387" s="1"/>
      <c r="AAL387" s="1"/>
      <c r="AAM387" s="1"/>
      <c r="AAN387" s="1"/>
      <c r="AAO387" s="1"/>
      <c r="AAP387" s="1"/>
      <c r="AAQ387" s="1"/>
      <c r="AAR387" s="1"/>
      <c r="AAS387" s="1"/>
      <c r="AAT387" s="1"/>
      <c r="AAU387" s="1"/>
      <c r="AAV387" s="1"/>
      <c r="AAW387" s="1"/>
      <c r="AAX387" s="1"/>
      <c r="AAY387" s="1"/>
      <c r="AAZ387" s="1"/>
      <c r="ABA387" s="1"/>
      <c r="ABB387" s="1"/>
      <c r="ABC387" s="1"/>
      <c r="ABD387" s="1"/>
      <c r="ABE387" s="1"/>
      <c r="ABF387" s="1"/>
      <c r="ABG387" s="1"/>
      <c r="ABH387" s="1"/>
      <c r="ABI387" s="1"/>
      <c r="ABJ387" s="1"/>
      <c r="ABK387" s="1"/>
      <c r="ABL387" s="1"/>
      <c r="ABM387" s="1"/>
      <c r="ABN387" s="1"/>
      <c r="ABO387" s="1"/>
    </row>
    <row r="388" spans="1:743" x14ac:dyDescent="0.25">
      <c r="A388" s="93"/>
      <c r="B388" s="2"/>
      <c r="C388" s="2"/>
      <c r="D388" s="2"/>
      <c r="E388" s="2"/>
      <c r="F388" s="2"/>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3"/>
      <c r="MV388" s="3"/>
      <c r="MW388" s="3"/>
      <c r="MX388" s="3"/>
      <c r="MY388" s="3"/>
      <c r="MZ388" s="3"/>
      <c r="NA388" s="3"/>
      <c r="NB388" s="3"/>
      <c r="NC388" s="3"/>
      <c r="ND388" s="3"/>
      <c r="NE388" s="3"/>
      <c r="NF388" s="3"/>
      <c r="NG388" s="3"/>
      <c r="NH388" s="3"/>
      <c r="NI388" s="3"/>
      <c r="NJ388" s="3"/>
      <c r="NK388" s="3"/>
      <c r="NL388" s="3"/>
      <c r="NM388" s="3"/>
      <c r="NN388" s="3"/>
      <c r="NO388" s="3"/>
      <c r="NP388" s="3"/>
      <c r="NQ388" s="3"/>
      <c r="NR388" s="3"/>
      <c r="NS388" s="3"/>
      <c r="NT388" s="3"/>
      <c r="NU388" s="3"/>
      <c r="NV388" s="3"/>
      <c r="NW388" s="3"/>
      <c r="NX388" s="3"/>
      <c r="NY388" s="3"/>
      <c r="NZ388" s="3"/>
      <c r="OA388" s="3"/>
      <c r="OB388" s="3"/>
      <c r="OC388" s="3"/>
      <c r="OD388" s="3"/>
      <c r="OE388" s="3"/>
      <c r="OF388" s="3"/>
      <c r="OG388" s="3"/>
      <c r="OH388" s="3"/>
      <c r="OI388" s="3"/>
      <c r="OJ388" s="3"/>
      <c r="OK388" s="3"/>
      <c r="OL388" s="3"/>
      <c r="OM388" s="3"/>
      <c r="ON388" s="3"/>
      <c r="OO388" s="3"/>
      <c r="OP388" s="3"/>
      <c r="OQ388" s="3"/>
      <c r="OR388" s="3"/>
      <c r="OS388" s="3"/>
      <c r="OT388" s="3"/>
      <c r="OU388" s="3"/>
      <c r="OV388" s="3"/>
      <c r="OW388" s="3"/>
      <c r="OX388" s="3"/>
      <c r="OY388" s="3"/>
      <c r="OZ388" s="3"/>
      <c r="PA388" s="3"/>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row>
    <row r="389" spans="1:743" x14ac:dyDescent="0.25">
      <c r="A389" s="93"/>
      <c r="B389" s="2"/>
      <c r="C389" s="2"/>
      <c r="D389" s="2"/>
      <c r="E389" s="2"/>
      <c r="F389" s="2"/>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3"/>
      <c r="MV389" s="3"/>
      <c r="MW389" s="3"/>
      <c r="MX389" s="3"/>
      <c r="MY389" s="3"/>
      <c r="MZ389" s="3"/>
      <c r="NA389" s="3"/>
      <c r="NB389" s="3"/>
      <c r="NC389" s="3"/>
      <c r="ND389" s="3"/>
      <c r="NE389" s="3"/>
      <c r="NF389" s="3"/>
      <c r="NG389" s="3"/>
      <c r="NH389" s="3"/>
      <c r="NI389" s="3"/>
      <c r="NJ389" s="3"/>
      <c r="NK389" s="3"/>
      <c r="NL389" s="3"/>
      <c r="NM389" s="3"/>
      <c r="NN389" s="3"/>
      <c r="NO389" s="3"/>
      <c r="NP389" s="3"/>
      <c r="NQ389" s="3"/>
      <c r="NR389" s="3"/>
      <c r="NS389" s="3"/>
      <c r="NT389" s="3"/>
      <c r="NU389" s="3"/>
      <c r="NV389" s="3"/>
      <c r="NW389" s="3"/>
      <c r="NX389" s="3"/>
      <c r="NY389" s="3"/>
      <c r="NZ389" s="3"/>
      <c r="OA389" s="3"/>
      <c r="OB389" s="3"/>
      <c r="OC389" s="3"/>
      <c r="OD389" s="3"/>
      <c r="OE389" s="3"/>
      <c r="OF389" s="3"/>
      <c r="OG389" s="3"/>
      <c r="OH389" s="3"/>
      <c r="OI389" s="3"/>
      <c r="OJ389" s="3"/>
      <c r="OK389" s="3"/>
      <c r="OL389" s="3"/>
      <c r="OM389" s="3"/>
      <c r="ON389" s="3"/>
      <c r="OO389" s="3"/>
      <c r="OP389" s="3"/>
      <c r="OQ389" s="3"/>
      <c r="OR389" s="3"/>
      <c r="OS389" s="3"/>
      <c r="OT389" s="3"/>
      <c r="OU389" s="3"/>
      <c r="OV389" s="3"/>
      <c r="OW389" s="3"/>
      <c r="OX389" s="3"/>
      <c r="OY389" s="3"/>
      <c r="OZ389" s="3"/>
      <c r="PA389" s="3"/>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c r="RD389" s="1"/>
      <c r="RE389" s="1"/>
      <c r="RF389" s="1"/>
      <c r="RG389" s="1"/>
      <c r="RH389" s="1"/>
      <c r="RI389" s="1"/>
      <c r="RJ389" s="1"/>
      <c r="RK389" s="1"/>
      <c r="RL389" s="1"/>
      <c r="RM389" s="1"/>
      <c r="RN389" s="1"/>
      <c r="RO389" s="1"/>
      <c r="RP389" s="1"/>
      <c r="RQ389" s="1"/>
      <c r="RR389" s="1"/>
      <c r="RS389" s="1"/>
      <c r="RT389" s="1"/>
      <c r="RU389" s="1"/>
      <c r="RV389" s="1"/>
      <c r="RW389" s="1"/>
      <c r="RX389" s="1"/>
      <c r="RY389" s="1"/>
      <c r="RZ389" s="1"/>
      <c r="SA389" s="1"/>
      <c r="SB389" s="1"/>
      <c r="SC389" s="1"/>
      <c r="SD389" s="1"/>
      <c r="SE389" s="1"/>
      <c r="SF389" s="1"/>
      <c r="SG389" s="1"/>
      <c r="SH389" s="1"/>
      <c r="SI389" s="1"/>
      <c r="SJ389" s="1"/>
      <c r="SK389" s="1"/>
      <c r="SL389" s="1"/>
      <c r="SM389" s="1"/>
      <c r="SN389" s="1"/>
      <c r="SO389" s="1"/>
      <c r="SP389" s="1"/>
      <c r="SQ389" s="1"/>
      <c r="SR389" s="1"/>
      <c r="SS389" s="1"/>
      <c r="ST389" s="1"/>
      <c r="SU389" s="1"/>
      <c r="SV389" s="1"/>
      <c r="SW389" s="1"/>
      <c r="SX389" s="1"/>
      <c r="SY389" s="1"/>
      <c r="SZ389" s="1"/>
      <c r="TA389" s="1"/>
      <c r="TB389" s="1"/>
      <c r="TC389" s="1"/>
      <c r="TD389" s="1"/>
      <c r="TE389" s="1"/>
      <c r="TF389" s="1"/>
      <c r="TG389" s="1"/>
      <c r="TH389" s="1"/>
      <c r="TI389" s="1"/>
      <c r="TJ389" s="1"/>
      <c r="TK389" s="1"/>
      <c r="TL389" s="1"/>
      <c r="TM389" s="1"/>
      <c r="TN389" s="1"/>
      <c r="TO389" s="1"/>
      <c r="TP389" s="1"/>
      <c r="TQ389" s="1"/>
      <c r="TR389" s="1"/>
      <c r="TS389" s="1"/>
      <c r="TT389" s="1"/>
      <c r="TU389" s="1"/>
      <c r="TV389" s="1"/>
      <c r="TW389" s="1"/>
      <c r="TX389" s="1"/>
      <c r="TY389" s="1"/>
      <c r="TZ389" s="1"/>
      <c r="UA389" s="1"/>
      <c r="UB389" s="1"/>
      <c r="UC389" s="1"/>
      <c r="UD389" s="1"/>
      <c r="UE389" s="1"/>
      <c r="UF389" s="1"/>
      <c r="UG389" s="1"/>
      <c r="UH389" s="1"/>
      <c r="UI389" s="1"/>
      <c r="UJ389" s="1"/>
      <c r="UK389" s="1"/>
      <c r="UL389" s="1"/>
      <c r="UM389" s="1"/>
      <c r="UN389" s="1"/>
      <c r="UO389" s="1"/>
      <c r="UP389" s="1"/>
      <c r="UQ389" s="1"/>
      <c r="UR389" s="1"/>
      <c r="US389" s="1"/>
      <c r="UT389" s="1"/>
      <c r="UU389" s="1"/>
      <c r="UV389" s="1"/>
      <c r="UW389" s="1"/>
      <c r="UX389" s="1"/>
      <c r="UY389" s="1"/>
      <c r="UZ389" s="1"/>
      <c r="VA389" s="1"/>
      <c r="VB389" s="1"/>
      <c r="VC389" s="1"/>
      <c r="VD389" s="1"/>
      <c r="VE389" s="1"/>
      <c r="VF389" s="1"/>
      <c r="VG389" s="1"/>
      <c r="VH389" s="1"/>
      <c r="VI389" s="1"/>
      <c r="VJ389" s="1"/>
      <c r="VK389" s="1"/>
      <c r="VL389" s="1"/>
      <c r="VM389" s="1"/>
      <c r="VN389" s="1"/>
      <c r="VO389" s="1"/>
      <c r="VP389" s="1"/>
      <c r="VQ389" s="1"/>
      <c r="VR389" s="1"/>
      <c r="VS389" s="1"/>
      <c r="VT389" s="1"/>
      <c r="VU389" s="1"/>
      <c r="VV389" s="1"/>
      <c r="VW389" s="1"/>
      <c r="VX389" s="1"/>
      <c r="VY389" s="1"/>
      <c r="VZ389" s="1"/>
      <c r="WA389" s="1"/>
      <c r="WB389" s="1"/>
      <c r="WC389" s="1"/>
      <c r="WD389" s="1"/>
      <c r="WE389" s="1"/>
      <c r="WF389" s="1"/>
      <c r="WG389" s="1"/>
      <c r="WH389" s="1"/>
      <c r="WI389" s="1"/>
      <c r="WJ389" s="1"/>
      <c r="WK389" s="1"/>
      <c r="WL389" s="1"/>
      <c r="WM389" s="1"/>
      <c r="WN389" s="1"/>
      <c r="WO389" s="1"/>
      <c r="WP389" s="1"/>
      <c r="WQ389" s="1"/>
      <c r="WR389" s="1"/>
      <c r="WS389" s="1"/>
      <c r="WT389" s="1"/>
      <c r="WU389" s="1"/>
      <c r="WV389" s="1"/>
      <c r="WW389" s="1"/>
      <c r="WX389" s="1"/>
      <c r="WY389" s="1"/>
      <c r="WZ389" s="1"/>
      <c r="XA389" s="1"/>
      <c r="XB389" s="1"/>
      <c r="XC389" s="1"/>
      <c r="XD389" s="1"/>
      <c r="XE389" s="1"/>
      <c r="XF389" s="1"/>
      <c r="XG389" s="1"/>
      <c r="XH389" s="1"/>
      <c r="XI389" s="1"/>
      <c r="XJ389" s="1"/>
      <c r="XK389" s="1"/>
      <c r="XL389" s="1"/>
      <c r="XM389" s="1"/>
      <c r="XN389" s="1"/>
      <c r="XO389" s="1"/>
      <c r="XP389" s="1"/>
      <c r="XQ389" s="1"/>
      <c r="XR389" s="1"/>
      <c r="XS389" s="1"/>
      <c r="XT389" s="1"/>
      <c r="XU389" s="1"/>
      <c r="XV389" s="1"/>
      <c r="XW389" s="1"/>
      <c r="XX389" s="1"/>
      <c r="XY389" s="1"/>
      <c r="XZ389" s="1"/>
      <c r="YA389" s="1"/>
      <c r="YB389" s="1"/>
      <c r="YC389" s="1"/>
      <c r="YD389" s="1"/>
      <c r="YE389" s="1"/>
      <c r="YF389" s="1"/>
      <c r="YG389" s="1"/>
      <c r="YH389" s="1"/>
      <c r="YI389" s="1"/>
      <c r="YJ389" s="1"/>
      <c r="YK389" s="1"/>
      <c r="YL389" s="1"/>
      <c r="YM389" s="1"/>
      <c r="YN389" s="1"/>
      <c r="YO389" s="1"/>
      <c r="YP389" s="1"/>
      <c r="YQ389" s="1"/>
      <c r="YR389" s="1"/>
      <c r="YS389" s="1"/>
      <c r="YT389" s="1"/>
      <c r="YU389" s="1"/>
      <c r="YV389" s="1"/>
      <c r="YW389" s="1"/>
      <c r="YX389" s="1"/>
      <c r="YY389" s="1"/>
      <c r="YZ389" s="1"/>
      <c r="ZA389" s="1"/>
      <c r="ZB389" s="1"/>
      <c r="ZC389" s="1"/>
      <c r="ZD389" s="1"/>
      <c r="ZE389" s="1"/>
      <c r="ZF389" s="1"/>
      <c r="ZG389" s="1"/>
      <c r="ZH389" s="1"/>
      <c r="ZI389" s="1"/>
      <c r="ZJ389" s="1"/>
      <c r="ZK389" s="1"/>
      <c r="ZL389" s="1"/>
      <c r="ZM389" s="1"/>
      <c r="ZN389" s="1"/>
      <c r="ZO389" s="1"/>
      <c r="ZP389" s="1"/>
      <c r="ZQ389" s="1"/>
      <c r="ZR389" s="1"/>
      <c r="ZS389" s="1"/>
      <c r="ZT389" s="1"/>
      <c r="ZU389" s="1"/>
      <c r="ZV389" s="1"/>
      <c r="ZW389" s="1"/>
      <c r="ZX389" s="1"/>
      <c r="ZY389" s="1"/>
      <c r="ZZ389" s="1"/>
      <c r="AAA389" s="1"/>
      <c r="AAB389" s="1"/>
      <c r="AAC389" s="1"/>
      <c r="AAD389" s="1"/>
      <c r="AAE389" s="1"/>
      <c r="AAF389" s="1"/>
      <c r="AAG389" s="1"/>
      <c r="AAH389" s="1"/>
      <c r="AAI389" s="1"/>
      <c r="AAJ389" s="1"/>
      <c r="AAK389" s="1"/>
      <c r="AAL389" s="1"/>
      <c r="AAM389" s="1"/>
      <c r="AAN389" s="1"/>
      <c r="AAO389" s="1"/>
      <c r="AAP389" s="1"/>
      <c r="AAQ389" s="1"/>
      <c r="AAR389" s="1"/>
      <c r="AAS389" s="1"/>
      <c r="AAT389" s="1"/>
      <c r="AAU389" s="1"/>
      <c r="AAV389" s="1"/>
      <c r="AAW389" s="1"/>
      <c r="AAX389" s="1"/>
      <c r="AAY389" s="1"/>
      <c r="AAZ389" s="1"/>
      <c r="ABA389" s="1"/>
      <c r="ABB389" s="1"/>
      <c r="ABC389" s="1"/>
      <c r="ABD389" s="1"/>
      <c r="ABE389" s="1"/>
      <c r="ABF389" s="1"/>
      <c r="ABG389" s="1"/>
      <c r="ABH389" s="1"/>
      <c r="ABI389" s="1"/>
      <c r="ABJ389" s="1"/>
      <c r="ABK389" s="1"/>
      <c r="ABL389" s="1"/>
      <c r="ABM389" s="1"/>
      <c r="ABN389" s="1"/>
      <c r="ABO389" s="1"/>
    </row>
    <row r="390" spans="1:743" x14ac:dyDescent="0.25">
      <c r="A390" s="93"/>
      <c r="B390" s="2"/>
      <c r="C390" s="2"/>
      <c r="D390" s="2"/>
      <c r="E390" s="2"/>
      <c r="F390" s="2"/>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3"/>
      <c r="MV390" s="3"/>
      <c r="MW390" s="3"/>
      <c r="MX390" s="3"/>
      <c r="MY390" s="3"/>
      <c r="MZ390" s="3"/>
      <c r="NA390" s="3"/>
      <c r="NB390" s="3"/>
      <c r="NC390" s="3"/>
      <c r="ND390" s="3"/>
      <c r="NE390" s="3"/>
      <c r="NF390" s="3"/>
      <c r="NG390" s="3"/>
      <c r="NH390" s="3"/>
      <c r="NI390" s="3"/>
      <c r="NJ390" s="3"/>
      <c r="NK390" s="3"/>
      <c r="NL390" s="3"/>
      <c r="NM390" s="3"/>
      <c r="NN390" s="3"/>
      <c r="NO390" s="3"/>
      <c r="NP390" s="3"/>
      <c r="NQ390" s="3"/>
      <c r="NR390" s="3"/>
      <c r="NS390" s="3"/>
      <c r="NT390" s="3"/>
      <c r="NU390" s="3"/>
      <c r="NV390" s="3"/>
      <c r="NW390" s="3"/>
      <c r="NX390" s="3"/>
      <c r="NY390" s="3"/>
      <c r="NZ390" s="3"/>
      <c r="OA390" s="3"/>
      <c r="OB390" s="3"/>
      <c r="OC390" s="3"/>
      <c r="OD390" s="3"/>
      <c r="OE390" s="3"/>
      <c r="OF390" s="3"/>
      <c r="OG390" s="3"/>
      <c r="OH390" s="3"/>
      <c r="OI390" s="3"/>
      <c r="OJ390" s="3"/>
      <c r="OK390" s="3"/>
      <c r="OL390" s="3"/>
      <c r="OM390" s="3"/>
      <c r="ON390" s="3"/>
      <c r="OO390" s="3"/>
      <c r="OP390" s="3"/>
      <c r="OQ390" s="3"/>
      <c r="OR390" s="3"/>
      <c r="OS390" s="3"/>
      <c r="OT390" s="3"/>
      <c r="OU390" s="3"/>
      <c r="OV390" s="3"/>
      <c r="OW390" s="3"/>
      <c r="OX390" s="3"/>
      <c r="OY390" s="3"/>
      <c r="OZ390" s="3"/>
      <c r="PA390" s="3"/>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c r="RD390" s="1"/>
      <c r="RE390" s="1"/>
      <c r="RF390" s="1"/>
      <c r="RG390" s="1"/>
      <c r="RH390" s="1"/>
      <c r="RI390" s="1"/>
      <c r="RJ390" s="1"/>
      <c r="RK390" s="1"/>
      <c r="RL390" s="1"/>
      <c r="RM390" s="1"/>
      <c r="RN390" s="1"/>
      <c r="RO390" s="1"/>
      <c r="RP390" s="1"/>
      <c r="RQ390" s="1"/>
      <c r="RR390" s="1"/>
      <c r="RS390" s="1"/>
      <c r="RT390" s="1"/>
      <c r="RU390" s="1"/>
      <c r="RV390" s="1"/>
      <c r="RW390" s="1"/>
      <c r="RX390" s="1"/>
      <c r="RY390" s="1"/>
      <c r="RZ390" s="1"/>
      <c r="SA390" s="1"/>
      <c r="SB390" s="1"/>
      <c r="SC390" s="1"/>
      <c r="SD390" s="1"/>
      <c r="SE390" s="1"/>
      <c r="SF390" s="1"/>
      <c r="SG390" s="1"/>
      <c r="SH390" s="1"/>
      <c r="SI390" s="1"/>
      <c r="SJ390" s="1"/>
      <c r="SK390" s="1"/>
      <c r="SL390" s="1"/>
      <c r="SM390" s="1"/>
      <c r="SN390" s="1"/>
      <c r="SO390" s="1"/>
      <c r="SP390" s="1"/>
      <c r="SQ390" s="1"/>
      <c r="SR390" s="1"/>
      <c r="SS390" s="1"/>
      <c r="ST390" s="1"/>
      <c r="SU390" s="1"/>
      <c r="SV390" s="1"/>
      <c r="SW390" s="1"/>
      <c r="SX390" s="1"/>
      <c r="SY390" s="1"/>
      <c r="SZ390" s="1"/>
      <c r="TA390" s="1"/>
      <c r="TB390" s="1"/>
      <c r="TC390" s="1"/>
      <c r="TD390" s="1"/>
      <c r="TE390" s="1"/>
      <c r="TF390" s="1"/>
      <c r="TG390" s="1"/>
      <c r="TH390" s="1"/>
      <c r="TI390" s="1"/>
      <c r="TJ390" s="1"/>
      <c r="TK390" s="1"/>
      <c r="TL390" s="1"/>
      <c r="TM390" s="1"/>
      <c r="TN390" s="1"/>
      <c r="TO390" s="1"/>
      <c r="TP390" s="1"/>
      <c r="TQ390" s="1"/>
      <c r="TR390" s="1"/>
      <c r="TS390" s="1"/>
      <c r="TT390" s="1"/>
      <c r="TU390" s="1"/>
      <c r="TV390" s="1"/>
      <c r="TW390" s="1"/>
      <c r="TX390" s="1"/>
      <c r="TY390" s="1"/>
      <c r="TZ390" s="1"/>
      <c r="UA390" s="1"/>
      <c r="UB390" s="1"/>
      <c r="UC390" s="1"/>
      <c r="UD390" s="1"/>
      <c r="UE390" s="1"/>
      <c r="UF390" s="1"/>
      <c r="UG390" s="1"/>
      <c r="UH390" s="1"/>
      <c r="UI390" s="1"/>
      <c r="UJ390" s="1"/>
      <c r="UK390" s="1"/>
      <c r="UL390" s="1"/>
      <c r="UM390" s="1"/>
      <c r="UN390" s="1"/>
      <c r="UO390" s="1"/>
      <c r="UP390" s="1"/>
      <c r="UQ390" s="1"/>
      <c r="UR390" s="1"/>
      <c r="US390" s="1"/>
      <c r="UT390" s="1"/>
      <c r="UU390" s="1"/>
      <c r="UV390" s="1"/>
      <c r="UW390" s="1"/>
      <c r="UX390" s="1"/>
      <c r="UY390" s="1"/>
      <c r="UZ390" s="1"/>
      <c r="VA390" s="1"/>
      <c r="VB390" s="1"/>
      <c r="VC390" s="1"/>
      <c r="VD390" s="1"/>
      <c r="VE390" s="1"/>
      <c r="VF390" s="1"/>
      <c r="VG390" s="1"/>
      <c r="VH390" s="1"/>
      <c r="VI390" s="1"/>
      <c r="VJ390" s="1"/>
      <c r="VK390" s="1"/>
      <c r="VL390" s="1"/>
      <c r="VM390" s="1"/>
      <c r="VN390" s="1"/>
      <c r="VO390" s="1"/>
      <c r="VP390" s="1"/>
      <c r="VQ390" s="1"/>
      <c r="VR390" s="1"/>
      <c r="VS390" s="1"/>
      <c r="VT390" s="1"/>
      <c r="VU390" s="1"/>
      <c r="VV390" s="1"/>
      <c r="VW390" s="1"/>
      <c r="VX390" s="1"/>
      <c r="VY390" s="1"/>
      <c r="VZ390" s="1"/>
      <c r="WA390" s="1"/>
      <c r="WB390" s="1"/>
      <c r="WC390" s="1"/>
      <c r="WD390" s="1"/>
      <c r="WE390" s="1"/>
      <c r="WF390" s="1"/>
      <c r="WG390" s="1"/>
      <c r="WH390" s="1"/>
      <c r="WI390" s="1"/>
      <c r="WJ390" s="1"/>
      <c r="WK390" s="1"/>
      <c r="WL390" s="1"/>
      <c r="WM390" s="1"/>
      <c r="WN390" s="1"/>
      <c r="WO390" s="1"/>
      <c r="WP390" s="1"/>
      <c r="WQ390" s="1"/>
      <c r="WR390" s="1"/>
      <c r="WS390" s="1"/>
      <c r="WT390" s="1"/>
      <c r="WU390" s="1"/>
      <c r="WV390" s="1"/>
      <c r="WW390" s="1"/>
      <c r="WX390" s="1"/>
      <c r="WY390" s="1"/>
      <c r="WZ390" s="1"/>
      <c r="XA390" s="1"/>
      <c r="XB390" s="1"/>
      <c r="XC390" s="1"/>
      <c r="XD390" s="1"/>
      <c r="XE390" s="1"/>
      <c r="XF390" s="1"/>
      <c r="XG390" s="1"/>
      <c r="XH390" s="1"/>
      <c r="XI390" s="1"/>
      <c r="XJ390" s="1"/>
      <c r="XK390" s="1"/>
      <c r="XL390" s="1"/>
      <c r="XM390" s="1"/>
      <c r="XN390" s="1"/>
      <c r="XO390" s="1"/>
      <c r="XP390" s="1"/>
      <c r="XQ390" s="1"/>
      <c r="XR390" s="1"/>
      <c r="XS390" s="1"/>
      <c r="XT390" s="1"/>
      <c r="XU390" s="1"/>
      <c r="XV390" s="1"/>
      <c r="XW390" s="1"/>
      <c r="XX390" s="1"/>
      <c r="XY390" s="1"/>
      <c r="XZ390" s="1"/>
      <c r="YA390" s="1"/>
      <c r="YB390" s="1"/>
      <c r="YC390" s="1"/>
      <c r="YD390" s="1"/>
      <c r="YE390" s="1"/>
      <c r="YF390" s="1"/>
      <c r="YG390" s="1"/>
      <c r="YH390" s="1"/>
      <c r="YI390" s="1"/>
      <c r="YJ390" s="1"/>
      <c r="YK390" s="1"/>
      <c r="YL390" s="1"/>
      <c r="YM390" s="1"/>
      <c r="YN390" s="1"/>
      <c r="YO390" s="1"/>
      <c r="YP390" s="1"/>
      <c r="YQ390" s="1"/>
      <c r="YR390" s="1"/>
      <c r="YS390" s="1"/>
      <c r="YT390" s="1"/>
      <c r="YU390" s="1"/>
      <c r="YV390" s="1"/>
      <c r="YW390" s="1"/>
      <c r="YX390" s="1"/>
      <c r="YY390" s="1"/>
      <c r="YZ390" s="1"/>
      <c r="ZA390" s="1"/>
      <c r="ZB390" s="1"/>
      <c r="ZC390" s="1"/>
      <c r="ZD390" s="1"/>
      <c r="ZE390" s="1"/>
      <c r="ZF390" s="1"/>
      <c r="ZG390" s="1"/>
      <c r="ZH390" s="1"/>
      <c r="ZI390" s="1"/>
      <c r="ZJ390" s="1"/>
      <c r="ZK390" s="1"/>
      <c r="ZL390" s="1"/>
      <c r="ZM390" s="1"/>
      <c r="ZN390" s="1"/>
      <c r="ZO390" s="1"/>
      <c r="ZP390" s="1"/>
      <c r="ZQ390" s="1"/>
      <c r="ZR390" s="1"/>
      <c r="ZS390" s="1"/>
      <c r="ZT390" s="1"/>
      <c r="ZU390" s="1"/>
      <c r="ZV390" s="1"/>
      <c r="ZW390" s="1"/>
      <c r="ZX390" s="1"/>
      <c r="ZY390" s="1"/>
      <c r="ZZ390" s="1"/>
      <c r="AAA390" s="1"/>
      <c r="AAB390" s="1"/>
      <c r="AAC390" s="1"/>
      <c r="AAD390" s="1"/>
      <c r="AAE390" s="1"/>
      <c r="AAF390" s="1"/>
      <c r="AAG390" s="1"/>
      <c r="AAH390" s="1"/>
      <c r="AAI390" s="1"/>
      <c r="AAJ390" s="1"/>
      <c r="AAK390" s="1"/>
      <c r="AAL390" s="1"/>
      <c r="AAM390" s="1"/>
      <c r="AAN390" s="1"/>
      <c r="AAO390" s="1"/>
      <c r="AAP390" s="1"/>
      <c r="AAQ390" s="1"/>
      <c r="AAR390" s="1"/>
      <c r="AAS390" s="1"/>
      <c r="AAT390" s="1"/>
      <c r="AAU390" s="1"/>
      <c r="AAV390" s="1"/>
      <c r="AAW390" s="1"/>
      <c r="AAX390" s="1"/>
      <c r="AAY390" s="1"/>
      <c r="AAZ390" s="1"/>
      <c r="ABA390" s="1"/>
      <c r="ABB390" s="1"/>
      <c r="ABC390" s="1"/>
      <c r="ABD390" s="1"/>
      <c r="ABE390" s="1"/>
      <c r="ABF390" s="1"/>
      <c r="ABG390" s="1"/>
      <c r="ABH390" s="1"/>
      <c r="ABI390" s="1"/>
      <c r="ABJ390" s="1"/>
      <c r="ABK390" s="1"/>
      <c r="ABL390" s="1"/>
      <c r="ABM390" s="1"/>
      <c r="ABN390" s="1"/>
      <c r="ABO390" s="1"/>
    </row>
    <row r="391" spans="1:743" x14ac:dyDescent="0.25">
      <c r="A391" s="93"/>
      <c r="B391" s="2"/>
      <c r="C391" s="2"/>
      <c r="D391" s="2"/>
      <c r="E391" s="2"/>
      <c r="F391" s="2"/>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3"/>
      <c r="MV391" s="3"/>
      <c r="MW391" s="3"/>
      <c r="MX391" s="3"/>
      <c r="MY391" s="3"/>
      <c r="MZ391" s="3"/>
      <c r="NA391" s="3"/>
      <c r="NB391" s="3"/>
      <c r="NC391" s="3"/>
      <c r="ND391" s="3"/>
      <c r="NE391" s="3"/>
      <c r="NF391" s="3"/>
      <c r="NG391" s="3"/>
      <c r="NH391" s="3"/>
      <c r="NI391" s="3"/>
      <c r="NJ391" s="3"/>
      <c r="NK391" s="3"/>
      <c r="NL391" s="3"/>
      <c r="NM391" s="3"/>
      <c r="NN391" s="3"/>
      <c r="NO391" s="3"/>
      <c r="NP391" s="3"/>
      <c r="NQ391" s="3"/>
      <c r="NR391" s="3"/>
      <c r="NS391" s="3"/>
      <c r="NT391" s="3"/>
      <c r="NU391" s="3"/>
      <c r="NV391" s="3"/>
      <c r="NW391" s="3"/>
      <c r="NX391" s="3"/>
      <c r="NY391" s="3"/>
      <c r="NZ391" s="3"/>
      <c r="OA391" s="3"/>
      <c r="OB391" s="3"/>
      <c r="OC391" s="3"/>
      <c r="OD391" s="3"/>
      <c r="OE391" s="3"/>
      <c r="OF391" s="3"/>
      <c r="OG391" s="3"/>
      <c r="OH391" s="3"/>
      <c r="OI391" s="3"/>
      <c r="OJ391" s="3"/>
      <c r="OK391" s="3"/>
      <c r="OL391" s="3"/>
      <c r="OM391" s="3"/>
      <c r="ON391" s="3"/>
      <c r="OO391" s="3"/>
      <c r="OP391" s="3"/>
      <c r="OQ391" s="3"/>
      <c r="OR391" s="3"/>
      <c r="OS391" s="3"/>
      <c r="OT391" s="3"/>
      <c r="OU391" s="3"/>
      <c r="OV391" s="3"/>
      <c r="OW391" s="3"/>
      <c r="OX391" s="3"/>
      <c r="OY391" s="3"/>
      <c r="OZ391" s="3"/>
      <c r="PA391" s="3"/>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row>
    <row r="392" spans="1:743" x14ac:dyDescent="0.25">
      <c r="A392" s="93"/>
      <c r="B392" s="2"/>
      <c r="C392" s="2"/>
      <c r="D392" s="2"/>
      <c r="E392" s="2"/>
      <c r="F392" s="2"/>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3"/>
      <c r="MV392" s="3"/>
      <c r="MW392" s="3"/>
      <c r="MX392" s="3"/>
      <c r="MY392" s="3"/>
      <c r="MZ392" s="3"/>
      <c r="NA392" s="3"/>
      <c r="NB392" s="3"/>
      <c r="NC392" s="3"/>
      <c r="ND392" s="3"/>
      <c r="NE392" s="3"/>
      <c r="NF392" s="3"/>
      <c r="NG392" s="3"/>
      <c r="NH392" s="3"/>
      <c r="NI392" s="3"/>
      <c r="NJ392" s="3"/>
      <c r="NK392" s="3"/>
      <c r="NL392" s="3"/>
      <c r="NM392" s="3"/>
      <c r="NN392" s="3"/>
      <c r="NO392" s="3"/>
      <c r="NP392" s="3"/>
      <c r="NQ392" s="3"/>
      <c r="NR392" s="3"/>
      <c r="NS392" s="3"/>
      <c r="NT392" s="3"/>
      <c r="NU392" s="3"/>
      <c r="NV392" s="3"/>
      <c r="NW392" s="3"/>
      <c r="NX392" s="3"/>
      <c r="NY392" s="3"/>
      <c r="NZ392" s="3"/>
      <c r="OA392" s="3"/>
      <c r="OB392" s="3"/>
      <c r="OC392" s="3"/>
      <c r="OD392" s="3"/>
      <c r="OE392" s="3"/>
      <c r="OF392" s="3"/>
      <c r="OG392" s="3"/>
      <c r="OH392" s="3"/>
      <c r="OI392" s="3"/>
      <c r="OJ392" s="3"/>
      <c r="OK392" s="3"/>
      <c r="OL392" s="3"/>
      <c r="OM392" s="3"/>
      <c r="ON392" s="3"/>
      <c r="OO392" s="3"/>
      <c r="OP392" s="3"/>
      <c r="OQ392" s="3"/>
      <c r="OR392" s="3"/>
      <c r="OS392" s="3"/>
      <c r="OT392" s="3"/>
      <c r="OU392" s="3"/>
      <c r="OV392" s="3"/>
      <c r="OW392" s="3"/>
      <c r="OX392" s="3"/>
      <c r="OY392" s="3"/>
      <c r="OZ392" s="3"/>
      <c r="PA392" s="3"/>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row>
    <row r="393" spans="1:743" x14ac:dyDescent="0.25">
      <c r="A393" s="93"/>
      <c r="B393" s="2"/>
      <c r="C393" s="2"/>
      <c r="D393" s="2"/>
      <c r="E393" s="2"/>
      <c r="F393" s="2"/>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3"/>
      <c r="MV393" s="3"/>
      <c r="MW393" s="3"/>
      <c r="MX393" s="3"/>
      <c r="MY393" s="3"/>
      <c r="MZ393" s="3"/>
      <c r="NA393" s="3"/>
      <c r="NB393" s="3"/>
      <c r="NC393" s="3"/>
      <c r="ND393" s="3"/>
      <c r="NE393" s="3"/>
      <c r="NF393" s="3"/>
      <c r="NG393" s="3"/>
      <c r="NH393" s="3"/>
      <c r="NI393" s="3"/>
      <c r="NJ393" s="3"/>
      <c r="NK393" s="3"/>
      <c r="NL393" s="3"/>
      <c r="NM393" s="3"/>
      <c r="NN393" s="3"/>
      <c r="NO393" s="3"/>
      <c r="NP393" s="3"/>
      <c r="NQ393" s="3"/>
      <c r="NR393" s="3"/>
      <c r="NS393" s="3"/>
      <c r="NT393" s="3"/>
      <c r="NU393" s="3"/>
      <c r="NV393" s="3"/>
      <c r="NW393" s="3"/>
      <c r="NX393" s="3"/>
      <c r="NY393" s="3"/>
      <c r="NZ393" s="3"/>
      <c r="OA393" s="3"/>
      <c r="OB393" s="3"/>
      <c r="OC393" s="3"/>
      <c r="OD393" s="3"/>
      <c r="OE393" s="3"/>
      <c r="OF393" s="3"/>
      <c r="OG393" s="3"/>
      <c r="OH393" s="3"/>
      <c r="OI393" s="3"/>
      <c r="OJ393" s="3"/>
      <c r="OK393" s="3"/>
      <c r="OL393" s="3"/>
      <c r="OM393" s="3"/>
      <c r="ON393" s="3"/>
      <c r="OO393" s="3"/>
      <c r="OP393" s="3"/>
      <c r="OQ393" s="3"/>
      <c r="OR393" s="3"/>
      <c r="OS393" s="3"/>
      <c r="OT393" s="3"/>
      <c r="OU393" s="3"/>
      <c r="OV393" s="3"/>
      <c r="OW393" s="3"/>
      <c r="OX393" s="3"/>
      <c r="OY393" s="3"/>
      <c r="OZ393" s="3"/>
      <c r="PA393" s="3"/>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row>
    <row r="394" spans="1:743" x14ac:dyDescent="0.25">
      <c r="A394" s="93"/>
      <c r="B394" s="2"/>
      <c r="C394" s="2"/>
      <c r="D394" s="2"/>
      <c r="E394" s="2"/>
      <c r="F394" s="2"/>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3"/>
      <c r="MV394" s="3"/>
      <c r="MW394" s="3"/>
      <c r="MX394" s="3"/>
      <c r="MY394" s="3"/>
      <c r="MZ394" s="3"/>
      <c r="NA394" s="3"/>
      <c r="NB394" s="3"/>
      <c r="NC394" s="3"/>
      <c r="ND394" s="3"/>
      <c r="NE394" s="3"/>
      <c r="NF394" s="3"/>
      <c r="NG394" s="3"/>
      <c r="NH394" s="3"/>
      <c r="NI394" s="3"/>
      <c r="NJ394" s="3"/>
      <c r="NK394" s="3"/>
      <c r="NL394" s="3"/>
      <c r="NM394" s="3"/>
      <c r="NN394" s="3"/>
      <c r="NO394" s="3"/>
      <c r="NP394" s="3"/>
      <c r="NQ394" s="3"/>
      <c r="NR394" s="3"/>
      <c r="NS394" s="3"/>
      <c r="NT394" s="3"/>
      <c r="NU394" s="3"/>
      <c r="NV394" s="3"/>
      <c r="NW394" s="3"/>
      <c r="NX394" s="3"/>
      <c r="NY394" s="3"/>
      <c r="NZ394" s="3"/>
      <c r="OA394" s="3"/>
      <c r="OB394" s="3"/>
      <c r="OC394" s="3"/>
      <c r="OD394" s="3"/>
      <c r="OE394" s="3"/>
      <c r="OF394" s="3"/>
      <c r="OG394" s="3"/>
      <c r="OH394" s="3"/>
      <c r="OI394" s="3"/>
      <c r="OJ394" s="3"/>
      <c r="OK394" s="3"/>
      <c r="OL394" s="3"/>
      <c r="OM394" s="3"/>
      <c r="ON394" s="3"/>
      <c r="OO394" s="3"/>
      <c r="OP394" s="3"/>
      <c r="OQ394" s="3"/>
      <c r="OR394" s="3"/>
      <c r="OS394" s="3"/>
      <c r="OT394" s="3"/>
      <c r="OU394" s="3"/>
      <c r="OV394" s="3"/>
      <c r="OW394" s="3"/>
      <c r="OX394" s="3"/>
      <c r="OY394" s="3"/>
      <c r="OZ394" s="3"/>
      <c r="PA394" s="3"/>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row>
    <row r="395" spans="1:743" x14ac:dyDescent="0.25">
      <c r="A395" s="93"/>
      <c r="B395" s="2"/>
      <c r="C395" s="2"/>
      <c r="D395" s="2"/>
      <c r="E395" s="2"/>
      <c r="F395" s="2"/>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3"/>
      <c r="MV395" s="3"/>
      <c r="MW395" s="3"/>
      <c r="MX395" s="3"/>
      <c r="MY395" s="3"/>
      <c r="MZ395" s="3"/>
      <c r="NA395" s="3"/>
      <c r="NB395" s="3"/>
      <c r="NC395" s="3"/>
      <c r="ND395" s="3"/>
      <c r="NE395" s="3"/>
      <c r="NF395" s="3"/>
      <c r="NG395" s="3"/>
      <c r="NH395" s="3"/>
      <c r="NI395" s="3"/>
      <c r="NJ395" s="3"/>
      <c r="NK395" s="3"/>
      <c r="NL395" s="3"/>
      <c r="NM395" s="3"/>
      <c r="NN395" s="3"/>
      <c r="NO395" s="3"/>
      <c r="NP395" s="3"/>
      <c r="NQ395" s="3"/>
      <c r="NR395" s="3"/>
      <c r="NS395" s="3"/>
      <c r="NT395" s="3"/>
      <c r="NU395" s="3"/>
      <c r="NV395" s="3"/>
      <c r="NW395" s="3"/>
      <c r="NX395" s="3"/>
      <c r="NY395" s="3"/>
      <c r="NZ395" s="3"/>
      <c r="OA395" s="3"/>
      <c r="OB395" s="3"/>
      <c r="OC395" s="3"/>
      <c r="OD395" s="3"/>
      <c r="OE395" s="3"/>
      <c r="OF395" s="3"/>
      <c r="OG395" s="3"/>
      <c r="OH395" s="3"/>
      <c r="OI395" s="3"/>
      <c r="OJ395" s="3"/>
      <c r="OK395" s="3"/>
      <c r="OL395" s="3"/>
      <c r="OM395" s="3"/>
      <c r="ON395" s="3"/>
      <c r="OO395" s="3"/>
      <c r="OP395" s="3"/>
      <c r="OQ395" s="3"/>
      <c r="OR395" s="3"/>
      <c r="OS395" s="3"/>
      <c r="OT395" s="3"/>
      <c r="OU395" s="3"/>
      <c r="OV395" s="3"/>
      <c r="OW395" s="3"/>
      <c r="OX395" s="3"/>
      <c r="OY395" s="3"/>
      <c r="OZ395" s="3"/>
      <c r="PA395" s="3"/>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row>
    <row r="396" spans="1:743" x14ac:dyDescent="0.25">
      <c r="A396" s="93"/>
      <c r="B396" s="2"/>
      <c r="C396" s="2"/>
      <c r="D396" s="2"/>
      <c r="E396" s="2"/>
      <c r="F396" s="2"/>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3"/>
      <c r="MV396" s="3"/>
      <c r="MW396" s="3"/>
      <c r="MX396" s="3"/>
      <c r="MY396" s="3"/>
      <c r="MZ396" s="3"/>
      <c r="NA396" s="3"/>
      <c r="NB396" s="3"/>
      <c r="NC396" s="3"/>
      <c r="ND396" s="3"/>
      <c r="NE396" s="3"/>
      <c r="NF396" s="3"/>
      <c r="NG396" s="3"/>
      <c r="NH396" s="3"/>
      <c r="NI396" s="3"/>
      <c r="NJ396" s="3"/>
      <c r="NK396" s="3"/>
      <c r="NL396" s="3"/>
      <c r="NM396" s="3"/>
      <c r="NN396" s="3"/>
      <c r="NO396" s="3"/>
      <c r="NP396" s="3"/>
      <c r="NQ396" s="3"/>
      <c r="NR396" s="3"/>
      <c r="NS396" s="3"/>
      <c r="NT396" s="3"/>
      <c r="NU396" s="3"/>
      <c r="NV396" s="3"/>
      <c r="NW396" s="3"/>
      <c r="NX396" s="3"/>
      <c r="NY396" s="3"/>
      <c r="NZ396" s="3"/>
      <c r="OA396" s="3"/>
      <c r="OB396" s="3"/>
      <c r="OC396" s="3"/>
      <c r="OD396" s="3"/>
      <c r="OE396" s="3"/>
      <c r="OF396" s="3"/>
      <c r="OG396" s="3"/>
      <c r="OH396" s="3"/>
      <c r="OI396" s="3"/>
      <c r="OJ396" s="3"/>
      <c r="OK396" s="3"/>
      <c r="OL396" s="3"/>
      <c r="OM396" s="3"/>
      <c r="ON396" s="3"/>
      <c r="OO396" s="3"/>
      <c r="OP396" s="3"/>
      <c r="OQ396" s="3"/>
      <c r="OR396" s="3"/>
      <c r="OS396" s="3"/>
      <c r="OT396" s="3"/>
      <c r="OU396" s="3"/>
      <c r="OV396" s="3"/>
      <c r="OW396" s="3"/>
      <c r="OX396" s="3"/>
      <c r="OY396" s="3"/>
      <c r="OZ396" s="3"/>
      <c r="PA396" s="3"/>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row>
    <row r="397" spans="1:743" x14ac:dyDescent="0.25">
      <c r="A397" s="93"/>
      <c r="B397" s="2"/>
      <c r="C397" s="2"/>
      <c r="D397" s="2"/>
      <c r="E397" s="2"/>
      <c r="F397" s="2"/>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3"/>
      <c r="MV397" s="3"/>
      <c r="MW397" s="3"/>
      <c r="MX397" s="3"/>
      <c r="MY397" s="3"/>
      <c r="MZ397" s="3"/>
      <c r="NA397" s="3"/>
      <c r="NB397" s="3"/>
      <c r="NC397" s="3"/>
      <c r="ND397" s="3"/>
      <c r="NE397" s="3"/>
      <c r="NF397" s="3"/>
      <c r="NG397" s="3"/>
      <c r="NH397" s="3"/>
      <c r="NI397" s="3"/>
      <c r="NJ397" s="3"/>
      <c r="NK397" s="3"/>
      <c r="NL397" s="3"/>
      <c r="NM397" s="3"/>
      <c r="NN397" s="3"/>
      <c r="NO397" s="3"/>
      <c r="NP397" s="3"/>
      <c r="NQ397" s="3"/>
      <c r="NR397" s="3"/>
      <c r="NS397" s="3"/>
      <c r="NT397" s="3"/>
      <c r="NU397" s="3"/>
      <c r="NV397" s="3"/>
      <c r="NW397" s="3"/>
      <c r="NX397" s="3"/>
      <c r="NY397" s="3"/>
      <c r="NZ397" s="3"/>
      <c r="OA397" s="3"/>
      <c r="OB397" s="3"/>
      <c r="OC397" s="3"/>
      <c r="OD397" s="3"/>
      <c r="OE397" s="3"/>
      <c r="OF397" s="3"/>
      <c r="OG397" s="3"/>
      <c r="OH397" s="3"/>
      <c r="OI397" s="3"/>
      <c r="OJ397" s="3"/>
      <c r="OK397" s="3"/>
      <c r="OL397" s="3"/>
      <c r="OM397" s="3"/>
      <c r="ON397" s="3"/>
      <c r="OO397" s="3"/>
      <c r="OP397" s="3"/>
      <c r="OQ397" s="3"/>
      <c r="OR397" s="3"/>
      <c r="OS397" s="3"/>
      <c r="OT397" s="3"/>
      <c r="OU397" s="3"/>
      <c r="OV397" s="3"/>
      <c r="OW397" s="3"/>
      <c r="OX397" s="3"/>
      <c r="OY397" s="3"/>
      <c r="OZ397" s="3"/>
      <c r="PA397" s="3"/>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row>
    <row r="398" spans="1:743" x14ac:dyDescent="0.25">
      <c r="A398" s="93"/>
      <c r="B398" s="2"/>
      <c r="C398" s="2"/>
      <c r="D398" s="2"/>
      <c r="E398" s="2"/>
      <c r="F398" s="2"/>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3"/>
      <c r="MV398" s="3"/>
      <c r="MW398" s="3"/>
      <c r="MX398" s="3"/>
      <c r="MY398" s="3"/>
      <c r="MZ398" s="3"/>
      <c r="NA398" s="3"/>
      <c r="NB398" s="3"/>
      <c r="NC398" s="3"/>
      <c r="ND398" s="3"/>
      <c r="NE398" s="3"/>
      <c r="NF398" s="3"/>
      <c r="NG398" s="3"/>
      <c r="NH398" s="3"/>
      <c r="NI398" s="3"/>
      <c r="NJ398" s="3"/>
      <c r="NK398" s="3"/>
      <c r="NL398" s="3"/>
      <c r="NM398" s="3"/>
      <c r="NN398" s="3"/>
      <c r="NO398" s="3"/>
      <c r="NP398" s="3"/>
      <c r="NQ398" s="3"/>
      <c r="NR398" s="3"/>
      <c r="NS398" s="3"/>
      <c r="NT398" s="3"/>
      <c r="NU398" s="3"/>
      <c r="NV398" s="3"/>
      <c r="NW398" s="3"/>
      <c r="NX398" s="3"/>
      <c r="NY398" s="3"/>
      <c r="NZ398" s="3"/>
      <c r="OA398" s="3"/>
      <c r="OB398" s="3"/>
      <c r="OC398" s="3"/>
      <c r="OD398" s="3"/>
      <c r="OE398" s="3"/>
      <c r="OF398" s="3"/>
      <c r="OG398" s="3"/>
      <c r="OH398" s="3"/>
      <c r="OI398" s="3"/>
      <c r="OJ398" s="3"/>
      <c r="OK398" s="3"/>
      <c r="OL398" s="3"/>
      <c r="OM398" s="3"/>
      <c r="ON398" s="3"/>
      <c r="OO398" s="3"/>
      <c r="OP398" s="3"/>
      <c r="OQ398" s="3"/>
      <c r="OR398" s="3"/>
      <c r="OS398" s="3"/>
      <c r="OT398" s="3"/>
      <c r="OU398" s="3"/>
      <c r="OV398" s="3"/>
      <c r="OW398" s="3"/>
      <c r="OX398" s="3"/>
      <c r="OY398" s="3"/>
      <c r="OZ398" s="3"/>
      <c r="PA398" s="3"/>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row>
    <row r="399" spans="1:743" x14ac:dyDescent="0.25">
      <c r="A399" s="93"/>
      <c r="B399" s="2"/>
      <c r="C399" s="2"/>
      <c r="D399" s="2"/>
      <c r="E399" s="2"/>
      <c r="F399" s="2"/>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3"/>
      <c r="MV399" s="3"/>
      <c r="MW399" s="3"/>
      <c r="MX399" s="3"/>
      <c r="MY399" s="3"/>
      <c r="MZ399" s="3"/>
      <c r="NA399" s="3"/>
      <c r="NB399" s="3"/>
      <c r="NC399" s="3"/>
      <c r="ND399" s="3"/>
      <c r="NE399" s="3"/>
      <c r="NF399" s="3"/>
      <c r="NG399" s="3"/>
      <c r="NH399" s="3"/>
      <c r="NI399" s="3"/>
      <c r="NJ399" s="3"/>
      <c r="NK399" s="3"/>
      <c r="NL399" s="3"/>
      <c r="NM399" s="3"/>
      <c r="NN399" s="3"/>
      <c r="NO399" s="3"/>
      <c r="NP399" s="3"/>
      <c r="NQ399" s="3"/>
      <c r="NR399" s="3"/>
      <c r="NS399" s="3"/>
      <c r="NT399" s="3"/>
      <c r="NU399" s="3"/>
      <c r="NV399" s="3"/>
      <c r="NW399" s="3"/>
      <c r="NX399" s="3"/>
      <c r="NY399" s="3"/>
      <c r="NZ399" s="3"/>
      <c r="OA399" s="3"/>
      <c r="OB399" s="3"/>
      <c r="OC399" s="3"/>
      <c r="OD399" s="3"/>
      <c r="OE399" s="3"/>
      <c r="OF399" s="3"/>
      <c r="OG399" s="3"/>
      <c r="OH399" s="3"/>
      <c r="OI399" s="3"/>
      <c r="OJ399" s="3"/>
      <c r="OK399" s="3"/>
      <c r="OL399" s="3"/>
      <c r="OM399" s="3"/>
      <c r="ON399" s="3"/>
      <c r="OO399" s="3"/>
      <c r="OP399" s="3"/>
      <c r="OQ399" s="3"/>
      <c r="OR399" s="3"/>
      <c r="OS399" s="3"/>
      <c r="OT399" s="3"/>
      <c r="OU399" s="3"/>
      <c r="OV399" s="3"/>
      <c r="OW399" s="3"/>
      <c r="OX399" s="3"/>
      <c r="OY399" s="3"/>
      <c r="OZ399" s="3"/>
      <c r="PA399" s="3"/>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row>
    <row r="400" spans="1:743" x14ac:dyDescent="0.25">
      <c r="A400" s="93"/>
      <c r="B400" s="2"/>
      <c r="C400" s="2"/>
      <c r="D400" s="2"/>
      <c r="E400" s="2"/>
      <c r="F400" s="2"/>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c r="LT400" s="4"/>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3"/>
      <c r="MV400" s="3"/>
      <c r="MW400" s="3"/>
      <c r="MX400" s="3"/>
      <c r="MY400" s="3"/>
      <c r="MZ400" s="3"/>
      <c r="NA400" s="3"/>
      <c r="NB400" s="3"/>
      <c r="NC400" s="3"/>
      <c r="ND400" s="3"/>
      <c r="NE400" s="3"/>
      <c r="NF400" s="3"/>
      <c r="NG400" s="3"/>
      <c r="NH400" s="3"/>
      <c r="NI400" s="3"/>
      <c r="NJ400" s="3"/>
      <c r="NK400" s="3"/>
      <c r="NL400" s="3"/>
      <c r="NM400" s="3"/>
      <c r="NN400" s="3"/>
      <c r="NO400" s="3"/>
      <c r="NP400" s="3"/>
      <c r="NQ400" s="3"/>
      <c r="NR400" s="3"/>
      <c r="NS400" s="3"/>
      <c r="NT400" s="3"/>
      <c r="NU400" s="3"/>
      <c r="NV400" s="3"/>
      <c r="NW400" s="3"/>
      <c r="NX400" s="3"/>
      <c r="NY400" s="3"/>
      <c r="NZ400" s="3"/>
      <c r="OA400" s="3"/>
      <c r="OB400" s="3"/>
      <c r="OC400" s="3"/>
      <c r="OD400" s="3"/>
      <c r="OE400" s="3"/>
      <c r="OF400" s="3"/>
      <c r="OG400" s="3"/>
      <c r="OH400" s="3"/>
      <c r="OI400" s="3"/>
      <c r="OJ400" s="3"/>
      <c r="OK400" s="3"/>
      <c r="OL400" s="3"/>
      <c r="OM400" s="3"/>
      <c r="ON400" s="3"/>
      <c r="OO400" s="3"/>
      <c r="OP400" s="3"/>
      <c r="OQ400" s="3"/>
      <c r="OR400" s="3"/>
      <c r="OS400" s="3"/>
      <c r="OT400" s="3"/>
      <c r="OU400" s="3"/>
      <c r="OV400" s="3"/>
      <c r="OW400" s="3"/>
      <c r="OX400" s="3"/>
      <c r="OY400" s="3"/>
      <c r="OZ400" s="3"/>
      <c r="PA400" s="3"/>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row>
    <row r="401" spans="1:743" x14ac:dyDescent="0.25">
      <c r="A401" s="93"/>
      <c r="B401" s="2"/>
      <c r="C401" s="2"/>
      <c r="D401" s="2"/>
      <c r="E401" s="2"/>
      <c r="F401" s="2"/>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3"/>
      <c r="MV401" s="3"/>
      <c r="MW401" s="3"/>
      <c r="MX401" s="3"/>
      <c r="MY401" s="3"/>
      <c r="MZ401" s="3"/>
      <c r="NA401" s="3"/>
      <c r="NB401" s="3"/>
      <c r="NC401" s="3"/>
      <c r="ND401" s="3"/>
      <c r="NE401" s="3"/>
      <c r="NF401" s="3"/>
      <c r="NG401" s="3"/>
      <c r="NH401" s="3"/>
      <c r="NI401" s="3"/>
      <c r="NJ401" s="3"/>
      <c r="NK401" s="3"/>
      <c r="NL401" s="3"/>
      <c r="NM401" s="3"/>
      <c r="NN401" s="3"/>
      <c r="NO401" s="3"/>
      <c r="NP401" s="3"/>
      <c r="NQ401" s="3"/>
      <c r="NR401" s="3"/>
      <c r="NS401" s="3"/>
      <c r="NT401" s="3"/>
      <c r="NU401" s="3"/>
      <c r="NV401" s="3"/>
      <c r="NW401" s="3"/>
      <c r="NX401" s="3"/>
      <c r="NY401" s="3"/>
      <c r="NZ401" s="3"/>
      <c r="OA401" s="3"/>
      <c r="OB401" s="3"/>
      <c r="OC401" s="3"/>
      <c r="OD401" s="3"/>
      <c r="OE401" s="3"/>
      <c r="OF401" s="3"/>
      <c r="OG401" s="3"/>
      <c r="OH401" s="3"/>
      <c r="OI401" s="3"/>
      <c r="OJ401" s="3"/>
      <c r="OK401" s="3"/>
      <c r="OL401" s="3"/>
      <c r="OM401" s="3"/>
      <c r="ON401" s="3"/>
      <c r="OO401" s="3"/>
      <c r="OP401" s="3"/>
      <c r="OQ401" s="3"/>
      <c r="OR401" s="3"/>
      <c r="OS401" s="3"/>
      <c r="OT401" s="3"/>
      <c r="OU401" s="3"/>
      <c r="OV401" s="3"/>
      <c r="OW401" s="3"/>
      <c r="OX401" s="3"/>
      <c r="OY401" s="3"/>
      <c r="OZ401" s="3"/>
      <c r="PA401" s="3"/>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row>
    <row r="402" spans="1:743" x14ac:dyDescent="0.25">
      <c r="A402" s="93"/>
      <c r="B402" s="2"/>
      <c r="C402" s="2"/>
      <c r="D402" s="2"/>
      <c r="E402" s="2"/>
      <c r="F402" s="2"/>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3"/>
      <c r="MV402" s="3"/>
      <c r="MW402" s="3"/>
      <c r="MX402" s="3"/>
      <c r="MY402" s="3"/>
      <c r="MZ402" s="3"/>
      <c r="NA402" s="3"/>
      <c r="NB402" s="3"/>
      <c r="NC402" s="3"/>
      <c r="ND402" s="3"/>
      <c r="NE402" s="3"/>
      <c r="NF402" s="3"/>
      <c r="NG402" s="3"/>
      <c r="NH402" s="3"/>
      <c r="NI402" s="3"/>
      <c r="NJ402" s="3"/>
      <c r="NK402" s="3"/>
      <c r="NL402" s="3"/>
      <c r="NM402" s="3"/>
      <c r="NN402" s="3"/>
      <c r="NO402" s="3"/>
      <c r="NP402" s="3"/>
      <c r="NQ402" s="3"/>
      <c r="NR402" s="3"/>
      <c r="NS402" s="3"/>
      <c r="NT402" s="3"/>
      <c r="NU402" s="3"/>
      <c r="NV402" s="3"/>
      <c r="NW402" s="3"/>
      <c r="NX402" s="3"/>
      <c r="NY402" s="3"/>
      <c r="NZ402" s="3"/>
      <c r="OA402" s="3"/>
      <c r="OB402" s="3"/>
      <c r="OC402" s="3"/>
      <c r="OD402" s="3"/>
      <c r="OE402" s="3"/>
      <c r="OF402" s="3"/>
      <c r="OG402" s="3"/>
      <c r="OH402" s="3"/>
      <c r="OI402" s="3"/>
      <c r="OJ402" s="3"/>
      <c r="OK402" s="3"/>
      <c r="OL402" s="3"/>
      <c r="OM402" s="3"/>
      <c r="ON402" s="3"/>
      <c r="OO402" s="3"/>
      <c r="OP402" s="3"/>
      <c r="OQ402" s="3"/>
      <c r="OR402" s="3"/>
      <c r="OS402" s="3"/>
      <c r="OT402" s="3"/>
      <c r="OU402" s="3"/>
      <c r="OV402" s="3"/>
      <c r="OW402" s="3"/>
      <c r="OX402" s="3"/>
      <c r="OY402" s="3"/>
      <c r="OZ402" s="3"/>
      <c r="PA402" s="3"/>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row>
    <row r="403" spans="1:743" x14ac:dyDescent="0.25">
      <c r="A403" s="93"/>
      <c r="B403" s="2"/>
      <c r="C403" s="2"/>
      <c r="D403" s="2"/>
      <c r="E403" s="2"/>
      <c r="F403" s="2"/>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3"/>
      <c r="MV403" s="3"/>
      <c r="MW403" s="3"/>
      <c r="MX403" s="3"/>
      <c r="MY403" s="3"/>
      <c r="MZ403" s="3"/>
      <c r="NA403" s="3"/>
      <c r="NB403" s="3"/>
      <c r="NC403" s="3"/>
      <c r="ND403" s="3"/>
      <c r="NE403" s="3"/>
      <c r="NF403" s="3"/>
      <c r="NG403" s="3"/>
      <c r="NH403" s="3"/>
      <c r="NI403" s="3"/>
      <c r="NJ403" s="3"/>
      <c r="NK403" s="3"/>
      <c r="NL403" s="3"/>
      <c r="NM403" s="3"/>
      <c r="NN403" s="3"/>
      <c r="NO403" s="3"/>
      <c r="NP403" s="3"/>
      <c r="NQ403" s="3"/>
      <c r="NR403" s="3"/>
      <c r="NS403" s="3"/>
      <c r="NT403" s="3"/>
      <c r="NU403" s="3"/>
      <c r="NV403" s="3"/>
      <c r="NW403" s="3"/>
      <c r="NX403" s="3"/>
      <c r="NY403" s="3"/>
      <c r="NZ403" s="3"/>
      <c r="OA403" s="3"/>
      <c r="OB403" s="3"/>
      <c r="OC403" s="3"/>
      <c r="OD403" s="3"/>
      <c r="OE403" s="3"/>
      <c r="OF403" s="3"/>
      <c r="OG403" s="3"/>
      <c r="OH403" s="3"/>
      <c r="OI403" s="3"/>
      <c r="OJ403" s="3"/>
      <c r="OK403" s="3"/>
      <c r="OL403" s="3"/>
      <c r="OM403" s="3"/>
      <c r="ON403" s="3"/>
      <c r="OO403" s="3"/>
      <c r="OP403" s="3"/>
      <c r="OQ403" s="3"/>
      <c r="OR403" s="3"/>
      <c r="OS403" s="3"/>
      <c r="OT403" s="3"/>
      <c r="OU403" s="3"/>
      <c r="OV403" s="3"/>
      <c r="OW403" s="3"/>
      <c r="OX403" s="3"/>
      <c r="OY403" s="3"/>
      <c r="OZ403" s="3"/>
      <c r="PA403" s="3"/>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row>
    <row r="404" spans="1:743" x14ac:dyDescent="0.25">
      <c r="A404" s="93"/>
      <c r="B404" s="2"/>
      <c r="C404" s="2"/>
      <c r="D404" s="2"/>
      <c r="E404" s="2"/>
      <c r="F404" s="2"/>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3"/>
      <c r="MV404" s="3"/>
      <c r="MW404" s="3"/>
      <c r="MX404" s="3"/>
      <c r="MY404" s="3"/>
      <c r="MZ404" s="3"/>
      <c r="NA404" s="3"/>
      <c r="NB404" s="3"/>
      <c r="NC404" s="3"/>
      <c r="ND404" s="3"/>
      <c r="NE404" s="3"/>
      <c r="NF404" s="3"/>
      <c r="NG404" s="3"/>
      <c r="NH404" s="3"/>
      <c r="NI404" s="3"/>
      <c r="NJ404" s="3"/>
      <c r="NK404" s="3"/>
      <c r="NL404" s="3"/>
      <c r="NM404" s="3"/>
      <c r="NN404" s="3"/>
      <c r="NO404" s="3"/>
      <c r="NP404" s="3"/>
      <c r="NQ404" s="3"/>
      <c r="NR404" s="3"/>
      <c r="NS404" s="3"/>
      <c r="NT404" s="3"/>
      <c r="NU404" s="3"/>
      <c r="NV404" s="3"/>
      <c r="NW404" s="3"/>
      <c r="NX404" s="3"/>
      <c r="NY404" s="3"/>
      <c r="NZ404" s="3"/>
      <c r="OA404" s="3"/>
      <c r="OB404" s="3"/>
      <c r="OC404" s="3"/>
      <c r="OD404" s="3"/>
      <c r="OE404" s="3"/>
      <c r="OF404" s="3"/>
      <c r="OG404" s="3"/>
      <c r="OH404" s="3"/>
      <c r="OI404" s="3"/>
      <c r="OJ404" s="3"/>
      <c r="OK404" s="3"/>
      <c r="OL404" s="3"/>
      <c r="OM404" s="3"/>
      <c r="ON404" s="3"/>
      <c r="OO404" s="3"/>
      <c r="OP404" s="3"/>
      <c r="OQ404" s="3"/>
      <c r="OR404" s="3"/>
      <c r="OS404" s="3"/>
      <c r="OT404" s="3"/>
      <c r="OU404" s="3"/>
      <c r="OV404" s="3"/>
      <c r="OW404" s="3"/>
      <c r="OX404" s="3"/>
      <c r="OY404" s="3"/>
      <c r="OZ404" s="3"/>
      <c r="PA404" s="3"/>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row>
    <row r="405" spans="1:743" x14ac:dyDescent="0.25">
      <c r="A405" s="93"/>
      <c r="B405" s="2"/>
      <c r="C405" s="2"/>
      <c r="D405" s="2"/>
      <c r="E405" s="2"/>
      <c r="F405" s="2"/>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3"/>
      <c r="MV405" s="3"/>
      <c r="MW405" s="3"/>
      <c r="MX405" s="3"/>
      <c r="MY405" s="3"/>
      <c r="MZ405" s="3"/>
      <c r="NA405" s="3"/>
      <c r="NB405" s="3"/>
      <c r="NC405" s="3"/>
      <c r="ND405" s="3"/>
      <c r="NE405" s="3"/>
      <c r="NF405" s="3"/>
      <c r="NG405" s="3"/>
      <c r="NH405" s="3"/>
      <c r="NI405" s="3"/>
      <c r="NJ405" s="3"/>
      <c r="NK405" s="3"/>
      <c r="NL405" s="3"/>
      <c r="NM405" s="3"/>
      <c r="NN405" s="3"/>
      <c r="NO405" s="3"/>
      <c r="NP405" s="3"/>
      <c r="NQ405" s="3"/>
      <c r="NR405" s="3"/>
      <c r="NS405" s="3"/>
      <c r="NT405" s="3"/>
      <c r="NU405" s="3"/>
      <c r="NV405" s="3"/>
      <c r="NW405" s="3"/>
      <c r="NX405" s="3"/>
      <c r="NY405" s="3"/>
      <c r="NZ405" s="3"/>
      <c r="OA405" s="3"/>
      <c r="OB405" s="3"/>
      <c r="OC405" s="3"/>
      <c r="OD405" s="3"/>
      <c r="OE405" s="3"/>
      <c r="OF405" s="3"/>
      <c r="OG405" s="3"/>
      <c r="OH405" s="3"/>
      <c r="OI405" s="3"/>
      <c r="OJ405" s="3"/>
      <c r="OK405" s="3"/>
      <c r="OL405" s="3"/>
      <c r="OM405" s="3"/>
      <c r="ON405" s="3"/>
      <c r="OO405" s="3"/>
      <c r="OP405" s="3"/>
      <c r="OQ405" s="3"/>
      <c r="OR405" s="3"/>
      <c r="OS405" s="3"/>
      <c r="OT405" s="3"/>
      <c r="OU405" s="3"/>
      <c r="OV405" s="3"/>
      <c r="OW405" s="3"/>
      <c r="OX405" s="3"/>
      <c r="OY405" s="3"/>
      <c r="OZ405" s="3"/>
      <c r="PA405" s="3"/>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row>
    <row r="406" spans="1:743" x14ac:dyDescent="0.25">
      <c r="A406" s="93"/>
      <c r="B406" s="2"/>
      <c r="C406" s="2"/>
      <c r="D406" s="2"/>
      <c r="E406" s="2"/>
      <c r="F406" s="2"/>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3"/>
      <c r="MV406" s="3"/>
      <c r="MW406" s="3"/>
      <c r="MX406" s="3"/>
      <c r="MY406" s="3"/>
      <c r="MZ406" s="3"/>
      <c r="NA406" s="3"/>
      <c r="NB406" s="3"/>
      <c r="NC406" s="3"/>
      <c r="ND406" s="3"/>
      <c r="NE406" s="3"/>
      <c r="NF406" s="3"/>
      <c r="NG406" s="3"/>
      <c r="NH406" s="3"/>
      <c r="NI406" s="3"/>
      <c r="NJ406" s="3"/>
      <c r="NK406" s="3"/>
      <c r="NL406" s="3"/>
      <c r="NM406" s="3"/>
      <c r="NN406" s="3"/>
      <c r="NO406" s="3"/>
      <c r="NP406" s="3"/>
      <c r="NQ406" s="3"/>
      <c r="NR406" s="3"/>
      <c r="NS406" s="3"/>
      <c r="NT406" s="3"/>
      <c r="NU406" s="3"/>
      <c r="NV406" s="3"/>
      <c r="NW406" s="3"/>
      <c r="NX406" s="3"/>
      <c r="NY406" s="3"/>
      <c r="NZ406" s="3"/>
      <c r="OA406" s="3"/>
      <c r="OB406" s="3"/>
      <c r="OC406" s="3"/>
      <c r="OD406" s="3"/>
      <c r="OE406" s="3"/>
      <c r="OF406" s="3"/>
      <c r="OG406" s="3"/>
      <c r="OH406" s="3"/>
      <c r="OI406" s="3"/>
      <c r="OJ406" s="3"/>
      <c r="OK406" s="3"/>
      <c r="OL406" s="3"/>
      <c r="OM406" s="3"/>
      <c r="ON406" s="3"/>
      <c r="OO406" s="3"/>
      <c r="OP406" s="3"/>
      <c r="OQ406" s="3"/>
      <c r="OR406" s="3"/>
      <c r="OS406" s="3"/>
      <c r="OT406" s="3"/>
      <c r="OU406" s="3"/>
      <c r="OV406" s="3"/>
      <c r="OW406" s="3"/>
      <c r="OX406" s="3"/>
      <c r="OY406" s="3"/>
      <c r="OZ406" s="3"/>
      <c r="PA406" s="3"/>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row>
    <row r="407" spans="1:743" x14ac:dyDescent="0.25">
      <c r="A407" s="93"/>
      <c r="B407" s="2"/>
      <c r="C407" s="2"/>
      <c r="D407" s="2"/>
      <c r="E407" s="2"/>
      <c r="F407" s="2"/>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3"/>
      <c r="MV407" s="3"/>
      <c r="MW407" s="3"/>
      <c r="MX407" s="3"/>
      <c r="MY407" s="3"/>
      <c r="MZ407" s="3"/>
      <c r="NA407" s="3"/>
      <c r="NB407" s="3"/>
      <c r="NC407" s="3"/>
      <c r="ND407" s="3"/>
      <c r="NE407" s="3"/>
      <c r="NF407" s="3"/>
      <c r="NG407" s="3"/>
      <c r="NH407" s="3"/>
      <c r="NI407" s="3"/>
      <c r="NJ407" s="3"/>
      <c r="NK407" s="3"/>
      <c r="NL407" s="3"/>
      <c r="NM407" s="3"/>
      <c r="NN407" s="3"/>
      <c r="NO407" s="3"/>
      <c r="NP407" s="3"/>
      <c r="NQ407" s="3"/>
      <c r="NR407" s="3"/>
      <c r="NS407" s="3"/>
      <c r="NT407" s="3"/>
      <c r="NU407" s="3"/>
      <c r="NV407" s="3"/>
      <c r="NW407" s="3"/>
      <c r="NX407" s="3"/>
      <c r="NY407" s="3"/>
      <c r="NZ407" s="3"/>
      <c r="OA407" s="3"/>
      <c r="OB407" s="3"/>
      <c r="OC407" s="3"/>
      <c r="OD407" s="3"/>
      <c r="OE407" s="3"/>
      <c r="OF407" s="3"/>
      <c r="OG407" s="3"/>
      <c r="OH407" s="3"/>
      <c r="OI407" s="3"/>
      <c r="OJ407" s="3"/>
      <c r="OK407" s="3"/>
      <c r="OL407" s="3"/>
      <c r="OM407" s="3"/>
      <c r="ON407" s="3"/>
      <c r="OO407" s="3"/>
      <c r="OP407" s="3"/>
      <c r="OQ407" s="3"/>
      <c r="OR407" s="3"/>
      <c r="OS407" s="3"/>
      <c r="OT407" s="3"/>
      <c r="OU407" s="3"/>
      <c r="OV407" s="3"/>
      <c r="OW407" s="3"/>
      <c r="OX407" s="3"/>
      <c r="OY407" s="3"/>
      <c r="OZ407" s="3"/>
      <c r="PA407" s="3"/>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row>
    <row r="408" spans="1:743" x14ac:dyDescent="0.25">
      <c r="A408" s="93"/>
      <c r="B408" s="2"/>
      <c r="C408" s="2"/>
      <c r="D408" s="2"/>
      <c r="E408" s="2"/>
      <c r="F408" s="2"/>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3"/>
      <c r="MV408" s="3"/>
      <c r="MW408" s="3"/>
      <c r="MX408" s="3"/>
      <c r="MY408" s="3"/>
      <c r="MZ408" s="3"/>
      <c r="NA408" s="3"/>
      <c r="NB408" s="3"/>
      <c r="NC408" s="3"/>
      <c r="ND408" s="3"/>
      <c r="NE408" s="3"/>
      <c r="NF408" s="3"/>
      <c r="NG408" s="3"/>
      <c r="NH408" s="3"/>
      <c r="NI408" s="3"/>
      <c r="NJ408" s="3"/>
      <c r="NK408" s="3"/>
      <c r="NL408" s="3"/>
      <c r="NM408" s="3"/>
      <c r="NN408" s="3"/>
      <c r="NO408" s="3"/>
      <c r="NP408" s="3"/>
      <c r="NQ408" s="3"/>
      <c r="NR408" s="3"/>
      <c r="NS408" s="3"/>
      <c r="NT408" s="3"/>
      <c r="NU408" s="3"/>
      <c r="NV408" s="3"/>
      <c r="NW408" s="3"/>
      <c r="NX408" s="3"/>
      <c r="NY408" s="3"/>
      <c r="NZ408" s="3"/>
      <c r="OA408" s="3"/>
      <c r="OB408" s="3"/>
      <c r="OC408" s="3"/>
      <c r="OD408" s="3"/>
      <c r="OE408" s="3"/>
      <c r="OF408" s="3"/>
      <c r="OG408" s="3"/>
      <c r="OH408" s="3"/>
      <c r="OI408" s="3"/>
      <c r="OJ408" s="3"/>
      <c r="OK408" s="3"/>
      <c r="OL408" s="3"/>
      <c r="OM408" s="3"/>
      <c r="ON408" s="3"/>
      <c r="OO408" s="3"/>
      <c r="OP408" s="3"/>
      <c r="OQ408" s="3"/>
      <c r="OR408" s="3"/>
      <c r="OS408" s="3"/>
      <c r="OT408" s="3"/>
      <c r="OU408" s="3"/>
      <c r="OV408" s="3"/>
      <c r="OW408" s="3"/>
      <c r="OX408" s="3"/>
      <c r="OY408" s="3"/>
      <c r="OZ408" s="3"/>
      <c r="PA408" s="3"/>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row>
    <row r="409" spans="1:743" x14ac:dyDescent="0.25">
      <c r="A409" s="93"/>
      <c r="B409" s="2"/>
      <c r="C409" s="2"/>
      <c r="D409" s="2"/>
      <c r="E409" s="2"/>
      <c r="F409" s="2"/>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3"/>
      <c r="MV409" s="3"/>
      <c r="MW409" s="3"/>
      <c r="MX409" s="3"/>
      <c r="MY409" s="3"/>
      <c r="MZ409" s="3"/>
      <c r="NA409" s="3"/>
      <c r="NB409" s="3"/>
      <c r="NC409" s="3"/>
      <c r="ND409" s="3"/>
      <c r="NE409" s="3"/>
      <c r="NF409" s="3"/>
      <c r="NG409" s="3"/>
      <c r="NH409" s="3"/>
      <c r="NI409" s="3"/>
      <c r="NJ409" s="3"/>
      <c r="NK409" s="3"/>
      <c r="NL409" s="3"/>
      <c r="NM409" s="3"/>
      <c r="NN409" s="3"/>
      <c r="NO409" s="3"/>
      <c r="NP409" s="3"/>
      <c r="NQ409" s="3"/>
      <c r="NR409" s="3"/>
      <c r="NS409" s="3"/>
      <c r="NT409" s="3"/>
      <c r="NU409" s="3"/>
      <c r="NV409" s="3"/>
      <c r="NW409" s="3"/>
      <c r="NX409" s="3"/>
      <c r="NY409" s="3"/>
      <c r="NZ409" s="3"/>
      <c r="OA409" s="3"/>
      <c r="OB409" s="3"/>
      <c r="OC409" s="3"/>
      <c r="OD409" s="3"/>
      <c r="OE409" s="3"/>
      <c r="OF409" s="3"/>
      <c r="OG409" s="3"/>
      <c r="OH409" s="3"/>
      <c r="OI409" s="3"/>
      <c r="OJ409" s="3"/>
      <c r="OK409" s="3"/>
      <c r="OL409" s="3"/>
      <c r="OM409" s="3"/>
      <c r="ON409" s="3"/>
      <c r="OO409" s="3"/>
      <c r="OP409" s="3"/>
      <c r="OQ409" s="3"/>
      <c r="OR409" s="3"/>
      <c r="OS409" s="3"/>
      <c r="OT409" s="3"/>
      <c r="OU409" s="3"/>
      <c r="OV409" s="3"/>
      <c r="OW409" s="3"/>
      <c r="OX409" s="3"/>
      <c r="OY409" s="3"/>
      <c r="OZ409" s="3"/>
      <c r="PA409" s="3"/>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row>
    <row r="410" spans="1:743" x14ac:dyDescent="0.25">
      <c r="A410" s="93"/>
      <c r="B410" s="2"/>
      <c r="C410" s="2"/>
      <c r="D410" s="2"/>
      <c r="E410" s="2"/>
      <c r="F410" s="2"/>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3"/>
      <c r="MV410" s="3"/>
      <c r="MW410" s="3"/>
      <c r="MX410" s="3"/>
      <c r="MY410" s="3"/>
      <c r="MZ410" s="3"/>
      <c r="NA410" s="3"/>
      <c r="NB410" s="3"/>
      <c r="NC410" s="3"/>
      <c r="ND410" s="3"/>
      <c r="NE410" s="3"/>
      <c r="NF410" s="3"/>
      <c r="NG410" s="3"/>
      <c r="NH410" s="3"/>
      <c r="NI410" s="3"/>
      <c r="NJ410" s="3"/>
      <c r="NK410" s="3"/>
      <c r="NL410" s="3"/>
      <c r="NM410" s="3"/>
      <c r="NN410" s="3"/>
      <c r="NO410" s="3"/>
      <c r="NP410" s="3"/>
      <c r="NQ410" s="3"/>
      <c r="NR410" s="3"/>
      <c r="NS410" s="3"/>
      <c r="NT410" s="3"/>
      <c r="NU410" s="3"/>
      <c r="NV410" s="3"/>
      <c r="NW410" s="3"/>
      <c r="NX410" s="3"/>
      <c r="NY410" s="3"/>
      <c r="NZ410" s="3"/>
      <c r="OA410" s="3"/>
      <c r="OB410" s="3"/>
      <c r="OC410" s="3"/>
      <c r="OD410" s="3"/>
      <c r="OE410" s="3"/>
      <c r="OF410" s="3"/>
      <c r="OG410" s="3"/>
      <c r="OH410" s="3"/>
      <c r="OI410" s="3"/>
      <c r="OJ410" s="3"/>
      <c r="OK410" s="3"/>
      <c r="OL410" s="3"/>
      <c r="OM410" s="3"/>
      <c r="ON410" s="3"/>
      <c r="OO410" s="3"/>
      <c r="OP410" s="3"/>
      <c r="OQ410" s="3"/>
      <c r="OR410" s="3"/>
      <c r="OS410" s="3"/>
      <c r="OT410" s="3"/>
      <c r="OU410" s="3"/>
      <c r="OV410" s="3"/>
      <c r="OW410" s="3"/>
      <c r="OX410" s="3"/>
      <c r="OY410" s="3"/>
      <c r="OZ410" s="3"/>
      <c r="PA410" s="3"/>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row>
    <row r="411" spans="1:743" x14ac:dyDescent="0.25">
      <c r="A411" s="93"/>
      <c r="B411" s="2"/>
      <c r="C411" s="2"/>
      <c r="D411" s="2"/>
      <c r="E411" s="2"/>
      <c r="F411" s="2"/>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3"/>
      <c r="MV411" s="3"/>
      <c r="MW411" s="3"/>
      <c r="MX411" s="3"/>
      <c r="MY411" s="3"/>
      <c r="MZ411" s="3"/>
      <c r="NA411" s="3"/>
      <c r="NB411" s="3"/>
      <c r="NC411" s="3"/>
      <c r="ND411" s="3"/>
      <c r="NE411" s="3"/>
      <c r="NF411" s="3"/>
      <c r="NG411" s="3"/>
      <c r="NH411" s="3"/>
      <c r="NI411" s="3"/>
      <c r="NJ411" s="3"/>
      <c r="NK411" s="3"/>
      <c r="NL411" s="3"/>
      <c r="NM411" s="3"/>
      <c r="NN411" s="3"/>
      <c r="NO411" s="3"/>
      <c r="NP411" s="3"/>
      <c r="NQ411" s="3"/>
      <c r="NR411" s="3"/>
      <c r="NS411" s="3"/>
      <c r="NT411" s="3"/>
      <c r="NU411" s="3"/>
      <c r="NV411" s="3"/>
      <c r="NW411" s="3"/>
      <c r="NX411" s="3"/>
      <c r="NY411" s="3"/>
      <c r="NZ411" s="3"/>
      <c r="OA411" s="3"/>
      <c r="OB411" s="3"/>
      <c r="OC411" s="3"/>
      <c r="OD411" s="3"/>
      <c r="OE411" s="3"/>
      <c r="OF411" s="3"/>
      <c r="OG411" s="3"/>
      <c r="OH411" s="3"/>
      <c r="OI411" s="3"/>
      <c r="OJ411" s="3"/>
      <c r="OK411" s="3"/>
      <c r="OL411" s="3"/>
      <c r="OM411" s="3"/>
      <c r="ON411" s="3"/>
      <c r="OO411" s="3"/>
      <c r="OP411" s="3"/>
      <c r="OQ411" s="3"/>
      <c r="OR411" s="3"/>
      <c r="OS411" s="3"/>
      <c r="OT411" s="3"/>
      <c r="OU411" s="3"/>
      <c r="OV411" s="3"/>
      <c r="OW411" s="3"/>
      <c r="OX411" s="3"/>
      <c r="OY411" s="3"/>
      <c r="OZ411" s="3"/>
      <c r="PA411" s="3"/>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row>
    <row r="412" spans="1:743" x14ac:dyDescent="0.25">
      <c r="A412" s="93"/>
      <c r="B412" s="2"/>
      <c r="C412" s="2"/>
      <c r="D412" s="2"/>
      <c r="E412" s="2"/>
      <c r="F412" s="2"/>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3"/>
      <c r="MV412" s="3"/>
      <c r="MW412" s="3"/>
      <c r="MX412" s="3"/>
      <c r="MY412" s="3"/>
      <c r="MZ412" s="3"/>
      <c r="NA412" s="3"/>
      <c r="NB412" s="3"/>
      <c r="NC412" s="3"/>
      <c r="ND412" s="3"/>
      <c r="NE412" s="3"/>
      <c r="NF412" s="3"/>
      <c r="NG412" s="3"/>
      <c r="NH412" s="3"/>
      <c r="NI412" s="3"/>
      <c r="NJ412" s="3"/>
      <c r="NK412" s="3"/>
      <c r="NL412" s="3"/>
      <c r="NM412" s="3"/>
      <c r="NN412" s="3"/>
      <c r="NO412" s="3"/>
      <c r="NP412" s="3"/>
      <c r="NQ412" s="3"/>
      <c r="NR412" s="3"/>
      <c r="NS412" s="3"/>
      <c r="NT412" s="3"/>
      <c r="NU412" s="3"/>
      <c r="NV412" s="3"/>
      <c r="NW412" s="3"/>
      <c r="NX412" s="3"/>
      <c r="NY412" s="3"/>
      <c r="NZ412" s="3"/>
      <c r="OA412" s="3"/>
      <c r="OB412" s="3"/>
      <c r="OC412" s="3"/>
      <c r="OD412" s="3"/>
      <c r="OE412" s="3"/>
      <c r="OF412" s="3"/>
      <c r="OG412" s="3"/>
      <c r="OH412" s="3"/>
      <c r="OI412" s="3"/>
      <c r="OJ412" s="3"/>
      <c r="OK412" s="3"/>
      <c r="OL412" s="3"/>
      <c r="OM412" s="3"/>
      <c r="ON412" s="3"/>
      <c r="OO412" s="3"/>
      <c r="OP412" s="3"/>
      <c r="OQ412" s="3"/>
      <c r="OR412" s="3"/>
      <c r="OS412" s="3"/>
      <c r="OT412" s="3"/>
      <c r="OU412" s="3"/>
      <c r="OV412" s="3"/>
      <c r="OW412" s="3"/>
      <c r="OX412" s="3"/>
      <c r="OY412" s="3"/>
      <c r="OZ412" s="3"/>
      <c r="PA412" s="3"/>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row>
    <row r="413" spans="1:743" x14ac:dyDescent="0.25">
      <c r="A413" s="93"/>
      <c r="B413" s="2"/>
      <c r="C413" s="2"/>
      <c r="D413" s="2"/>
      <c r="E413" s="2"/>
      <c r="F413" s="2"/>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3"/>
      <c r="MV413" s="3"/>
      <c r="MW413" s="3"/>
      <c r="MX413" s="3"/>
      <c r="MY413" s="3"/>
      <c r="MZ413" s="3"/>
      <c r="NA413" s="3"/>
      <c r="NB413" s="3"/>
      <c r="NC413" s="3"/>
      <c r="ND413" s="3"/>
      <c r="NE413" s="3"/>
      <c r="NF413" s="3"/>
      <c r="NG413" s="3"/>
      <c r="NH413" s="3"/>
      <c r="NI413" s="3"/>
      <c r="NJ413" s="3"/>
      <c r="NK413" s="3"/>
      <c r="NL413" s="3"/>
      <c r="NM413" s="3"/>
      <c r="NN413" s="3"/>
      <c r="NO413" s="3"/>
      <c r="NP413" s="3"/>
      <c r="NQ413" s="3"/>
      <c r="NR413" s="3"/>
      <c r="NS413" s="3"/>
      <c r="NT413" s="3"/>
      <c r="NU413" s="3"/>
      <c r="NV413" s="3"/>
      <c r="NW413" s="3"/>
      <c r="NX413" s="3"/>
      <c r="NY413" s="3"/>
      <c r="NZ413" s="3"/>
      <c r="OA413" s="3"/>
      <c r="OB413" s="3"/>
      <c r="OC413" s="3"/>
      <c r="OD413" s="3"/>
      <c r="OE413" s="3"/>
      <c r="OF413" s="3"/>
      <c r="OG413" s="3"/>
      <c r="OH413" s="3"/>
      <c r="OI413" s="3"/>
      <c r="OJ413" s="3"/>
      <c r="OK413" s="3"/>
      <c r="OL413" s="3"/>
      <c r="OM413" s="3"/>
      <c r="ON413" s="3"/>
      <c r="OO413" s="3"/>
      <c r="OP413" s="3"/>
      <c r="OQ413" s="3"/>
      <c r="OR413" s="3"/>
      <c r="OS413" s="3"/>
      <c r="OT413" s="3"/>
      <c r="OU413" s="3"/>
      <c r="OV413" s="3"/>
      <c r="OW413" s="3"/>
      <c r="OX413" s="3"/>
      <c r="OY413" s="3"/>
      <c r="OZ413" s="3"/>
      <c r="PA413" s="3"/>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c r="QW413" s="1"/>
      <c r="QX413" s="1"/>
      <c r="QY413" s="1"/>
      <c r="QZ413" s="1"/>
      <c r="RA413" s="1"/>
      <c r="RB413" s="1"/>
      <c r="RC413" s="1"/>
      <c r="RD413" s="1"/>
      <c r="RE413" s="1"/>
      <c r="RF413" s="1"/>
      <c r="RG413" s="1"/>
      <c r="RH413" s="1"/>
      <c r="RI413" s="1"/>
      <c r="RJ413" s="1"/>
      <c r="RK413" s="1"/>
      <c r="RL413" s="1"/>
      <c r="RM413" s="1"/>
      <c r="RN413" s="1"/>
      <c r="RO413" s="1"/>
      <c r="RP413" s="1"/>
      <c r="RQ413" s="1"/>
      <c r="RR413" s="1"/>
      <c r="RS413" s="1"/>
      <c r="RT413" s="1"/>
      <c r="RU413" s="1"/>
      <c r="RV413" s="1"/>
      <c r="RW413" s="1"/>
      <c r="RX413" s="1"/>
      <c r="RY413" s="1"/>
      <c r="RZ413" s="1"/>
      <c r="SA413" s="1"/>
      <c r="SB413" s="1"/>
      <c r="SC413" s="1"/>
      <c r="SD413" s="1"/>
      <c r="SE413" s="1"/>
      <c r="SF413" s="1"/>
      <c r="SG413" s="1"/>
      <c r="SH413" s="1"/>
      <c r="SI413" s="1"/>
      <c r="SJ413" s="1"/>
      <c r="SK413" s="1"/>
      <c r="SL413" s="1"/>
      <c r="SM413" s="1"/>
      <c r="SN413" s="1"/>
      <c r="SO413" s="1"/>
      <c r="SP413" s="1"/>
      <c r="SQ413" s="1"/>
      <c r="SR413" s="1"/>
      <c r="SS413" s="1"/>
      <c r="ST413" s="1"/>
      <c r="SU413" s="1"/>
      <c r="SV413" s="1"/>
      <c r="SW413" s="1"/>
      <c r="SX413" s="1"/>
      <c r="SY413" s="1"/>
      <c r="SZ413" s="1"/>
      <c r="TA413" s="1"/>
      <c r="TB413" s="1"/>
      <c r="TC413" s="1"/>
      <c r="TD413" s="1"/>
      <c r="TE413" s="1"/>
      <c r="TF413" s="1"/>
      <c r="TG413" s="1"/>
      <c r="TH413" s="1"/>
      <c r="TI413" s="1"/>
      <c r="TJ413" s="1"/>
      <c r="TK413" s="1"/>
      <c r="TL413" s="1"/>
      <c r="TM413" s="1"/>
      <c r="TN413" s="1"/>
      <c r="TO413" s="1"/>
      <c r="TP413" s="1"/>
      <c r="TQ413" s="1"/>
      <c r="TR413" s="1"/>
      <c r="TS413" s="1"/>
      <c r="TT413" s="1"/>
      <c r="TU413" s="1"/>
      <c r="TV413" s="1"/>
      <c r="TW413" s="1"/>
      <c r="TX413" s="1"/>
      <c r="TY413" s="1"/>
      <c r="TZ413" s="1"/>
      <c r="UA413" s="1"/>
      <c r="UB413" s="1"/>
      <c r="UC413" s="1"/>
      <c r="UD413" s="1"/>
      <c r="UE413" s="1"/>
      <c r="UF413" s="1"/>
      <c r="UG413" s="1"/>
      <c r="UH413" s="1"/>
      <c r="UI413" s="1"/>
      <c r="UJ413" s="1"/>
      <c r="UK413" s="1"/>
      <c r="UL413" s="1"/>
      <c r="UM413" s="1"/>
      <c r="UN413" s="1"/>
      <c r="UO413" s="1"/>
      <c r="UP413" s="1"/>
      <c r="UQ413" s="1"/>
      <c r="UR413" s="1"/>
      <c r="US413" s="1"/>
      <c r="UT413" s="1"/>
      <c r="UU413" s="1"/>
      <c r="UV413" s="1"/>
      <c r="UW413" s="1"/>
      <c r="UX413" s="1"/>
      <c r="UY413" s="1"/>
      <c r="UZ413" s="1"/>
      <c r="VA413" s="1"/>
      <c r="VB413" s="1"/>
      <c r="VC413" s="1"/>
      <c r="VD413" s="1"/>
      <c r="VE413" s="1"/>
      <c r="VF413" s="1"/>
      <c r="VG413" s="1"/>
      <c r="VH413" s="1"/>
      <c r="VI413" s="1"/>
      <c r="VJ413" s="1"/>
      <c r="VK413" s="1"/>
      <c r="VL413" s="1"/>
      <c r="VM413" s="1"/>
      <c r="VN413" s="1"/>
      <c r="VO413" s="1"/>
      <c r="VP413" s="1"/>
      <c r="VQ413" s="1"/>
      <c r="VR413" s="1"/>
      <c r="VS413" s="1"/>
      <c r="VT413" s="1"/>
      <c r="VU413" s="1"/>
      <c r="VV413" s="1"/>
      <c r="VW413" s="1"/>
      <c r="VX413" s="1"/>
      <c r="VY413" s="1"/>
      <c r="VZ413" s="1"/>
      <c r="WA413" s="1"/>
      <c r="WB413" s="1"/>
      <c r="WC413" s="1"/>
      <c r="WD413" s="1"/>
      <c r="WE413" s="1"/>
      <c r="WF413" s="1"/>
      <c r="WG413" s="1"/>
      <c r="WH413" s="1"/>
      <c r="WI413" s="1"/>
      <c r="WJ413" s="1"/>
      <c r="WK413" s="1"/>
      <c r="WL413" s="1"/>
      <c r="WM413" s="1"/>
      <c r="WN413" s="1"/>
      <c r="WO413" s="1"/>
      <c r="WP413" s="1"/>
      <c r="WQ413" s="1"/>
      <c r="WR413" s="1"/>
      <c r="WS413" s="1"/>
      <c r="WT413" s="1"/>
      <c r="WU413" s="1"/>
      <c r="WV413" s="1"/>
      <c r="WW413" s="1"/>
      <c r="WX413" s="1"/>
      <c r="WY413" s="1"/>
      <c r="WZ413" s="1"/>
      <c r="XA413" s="1"/>
      <c r="XB413" s="1"/>
      <c r="XC413" s="1"/>
      <c r="XD413" s="1"/>
      <c r="XE413" s="1"/>
      <c r="XF413" s="1"/>
      <c r="XG413" s="1"/>
      <c r="XH413" s="1"/>
      <c r="XI413" s="1"/>
      <c r="XJ413" s="1"/>
      <c r="XK413" s="1"/>
      <c r="XL413" s="1"/>
      <c r="XM413" s="1"/>
      <c r="XN413" s="1"/>
      <c r="XO413" s="1"/>
      <c r="XP413" s="1"/>
      <c r="XQ413" s="1"/>
      <c r="XR413" s="1"/>
      <c r="XS413" s="1"/>
      <c r="XT413" s="1"/>
      <c r="XU413" s="1"/>
      <c r="XV413" s="1"/>
      <c r="XW413" s="1"/>
      <c r="XX413" s="1"/>
      <c r="XY413" s="1"/>
      <c r="XZ413" s="1"/>
      <c r="YA413" s="1"/>
      <c r="YB413" s="1"/>
      <c r="YC413" s="1"/>
      <c r="YD413" s="1"/>
      <c r="YE413" s="1"/>
      <c r="YF413" s="1"/>
      <c r="YG413" s="1"/>
      <c r="YH413" s="1"/>
      <c r="YI413" s="1"/>
      <c r="YJ413" s="1"/>
      <c r="YK413" s="1"/>
      <c r="YL413" s="1"/>
      <c r="YM413" s="1"/>
      <c r="YN413" s="1"/>
      <c r="YO413" s="1"/>
      <c r="YP413" s="1"/>
      <c r="YQ413" s="1"/>
      <c r="YR413" s="1"/>
      <c r="YS413" s="1"/>
      <c r="YT413" s="1"/>
      <c r="YU413" s="1"/>
      <c r="YV413" s="1"/>
      <c r="YW413" s="1"/>
      <c r="YX413" s="1"/>
      <c r="YY413" s="1"/>
      <c r="YZ413" s="1"/>
      <c r="ZA413" s="1"/>
      <c r="ZB413" s="1"/>
      <c r="ZC413" s="1"/>
      <c r="ZD413" s="1"/>
      <c r="ZE413" s="1"/>
      <c r="ZF413" s="1"/>
      <c r="ZG413" s="1"/>
      <c r="ZH413" s="1"/>
      <c r="ZI413" s="1"/>
      <c r="ZJ413" s="1"/>
      <c r="ZK413" s="1"/>
      <c r="ZL413" s="1"/>
      <c r="ZM413" s="1"/>
      <c r="ZN413" s="1"/>
      <c r="ZO413" s="1"/>
      <c r="ZP413" s="1"/>
      <c r="ZQ413" s="1"/>
      <c r="ZR413" s="1"/>
      <c r="ZS413" s="1"/>
      <c r="ZT413" s="1"/>
      <c r="ZU413" s="1"/>
      <c r="ZV413" s="1"/>
      <c r="ZW413" s="1"/>
      <c r="ZX413" s="1"/>
      <c r="ZY413" s="1"/>
      <c r="ZZ413" s="1"/>
      <c r="AAA413" s="1"/>
      <c r="AAB413" s="1"/>
      <c r="AAC413" s="1"/>
      <c r="AAD413" s="1"/>
      <c r="AAE413" s="1"/>
      <c r="AAF413" s="1"/>
      <c r="AAG413" s="1"/>
      <c r="AAH413" s="1"/>
      <c r="AAI413" s="1"/>
      <c r="AAJ413" s="1"/>
      <c r="AAK413" s="1"/>
      <c r="AAL413" s="1"/>
      <c r="AAM413" s="1"/>
      <c r="AAN413" s="1"/>
      <c r="AAO413" s="1"/>
      <c r="AAP413" s="1"/>
      <c r="AAQ413" s="1"/>
      <c r="AAR413" s="1"/>
      <c r="AAS413" s="1"/>
      <c r="AAT413" s="1"/>
      <c r="AAU413" s="1"/>
      <c r="AAV413" s="1"/>
      <c r="AAW413" s="1"/>
      <c r="AAX413" s="1"/>
      <c r="AAY413" s="1"/>
      <c r="AAZ413" s="1"/>
      <c r="ABA413" s="1"/>
      <c r="ABB413" s="1"/>
      <c r="ABC413" s="1"/>
      <c r="ABD413" s="1"/>
      <c r="ABE413" s="1"/>
      <c r="ABF413" s="1"/>
      <c r="ABG413" s="1"/>
      <c r="ABH413" s="1"/>
      <c r="ABI413" s="1"/>
      <c r="ABJ413" s="1"/>
      <c r="ABK413" s="1"/>
      <c r="ABL413" s="1"/>
      <c r="ABM413" s="1"/>
      <c r="ABN413" s="1"/>
      <c r="ABO413" s="1"/>
    </row>
    <row r="414" spans="1:743" x14ac:dyDescent="0.25">
      <c r="A414" s="93"/>
      <c r="B414" s="2"/>
      <c r="C414" s="2"/>
      <c r="D414" s="2"/>
      <c r="E414" s="2"/>
      <c r="F414" s="2"/>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3"/>
      <c r="MV414" s="3"/>
      <c r="MW414" s="3"/>
      <c r="MX414" s="3"/>
      <c r="MY414" s="3"/>
      <c r="MZ414" s="3"/>
      <c r="NA414" s="3"/>
      <c r="NB414" s="3"/>
      <c r="NC414" s="3"/>
      <c r="ND414" s="3"/>
      <c r="NE414" s="3"/>
      <c r="NF414" s="3"/>
      <c r="NG414" s="3"/>
      <c r="NH414" s="3"/>
      <c r="NI414" s="3"/>
      <c r="NJ414" s="3"/>
      <c r="NK414" s="3"/>
      <c r="NL414" s="3"/>
      <c r="NM414" s="3"/>
      <c r="NN414" s="3"/>
      <c r="NO414" s="3"/>
      <c r="NP414" s="3"/>
      <c r="NQ414" s="3"/>
      <c r="NR414" s="3"/>
      <c r="NS414" s="3"/>
      <c r="NT414" s="3"/>
      <c r="NU414" s="3"/>
      <c r="NV414" s="3"/>
      <c r="NW414" s="3"/>
      <c r="NX414" s="3"/>
      <c r="NY414" s="3"/>
      <c r="NZ414" s="3"/>
      <c r="OA414" s="3"/>
      <c r="OB414" s="3"/>
      <c r="OC414" s="3"/>
      <c r="OD414" s="3"/>
      <c r="OE414" s="3"/>
      <c r="OF414" s="3"/>
      <c r="OG414" s="3"/>
      <c r="OH414" s="3"/>
      <c r="OI414" s="3"/>
      <c r="OJ414" s="3"/>
      <c r="OK414" s="3"/>
      <c r="OL414" s="3"/>
      <c r="OM414" s="3"/>
      <c r="ON414" s="3"/>
      <c r="OO414" s="3"/>
      <c r="OP414" s="3"/>
      <c r="OQ414" s="3"/>
      <c r="OR414" s="3"/>
      <c r="OS414" s="3"/>
      <c r="OT414" s="3"/>
      <c r="OU414" s="3"/>
      <c r="OV414" s="3"/>
      <c r="OW414" s="3"/>
      <c r="OX414" s="3"/>
      <c r="OY414" s="3"/>
      <c r="OZ414" s="3"/>
      <c r="PA414" s="3"/>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c r="RD414" s="1"/>
      <c r="RE414" s="1"/>
      <c r="RF414" s="1"/>
      <c r="RG414" s="1"/>
      <c r="RH414" s="1"/>
      <c r="RI414" s="1"/>
      <c r="RJ414" s="1"/>
      <c r="RK414" s="1"/>
      <c r="RL414" s="1"/>
      <c r="RM414" s="1"/>
      <c r="RN414" s="1"/>
      <c r="RO414" s="1"/>
      <c r="RP414" s="1"/>
      <c r="RQ414" s="1"/>
      <c r="RR414" s="1"/>
      <c r="RS414" s="1"/>
      <c r="RT414" s="1"/>
      <c r="RU414" s="1"/>
      <c r="RV414" s="1"/>
      <c r="RW414" s="1"/>
      <c r="RX414" s="1"/>
      <c r="RY414" s="1"/>
      <c r="RZ414" s="1"/>
      <c r="SA414" s="1"/>
      <c r="SB414" s="1"/>
      <c r="SC414" s="1"/>
      <c r="SD414" s="1"/>
      <c r="SE414" s="1"/>
      <c r="SF414" s="1"/>
      <c r="SG414" s="1"/>
      <c r="SH414" s="1"/>
      <c r="SI414" s="1"/>
      <c r="SJ414" s="1"/>
      <c r="SK414" s="1"/>
      <c r="SL414" s="1"/>
      <c r="SM414" s="1"/>
      <c r="SN414" s="1"/>
      <c r="SO414" s="1"/>
      <c r="SP414" s="1"/>
      <c r="SQ414" s="1"/>
      <c r="SR414" s="1"/>
      <c r="SS414" s="1"/>
      <c r="ST414" s="1"/>
      <c r="SU414" s="1"/>
      <c r="SV414" s="1"/>
      <c r="SW414" s="1"/>
      <c r="SX414" s="1"/>
      <c r="SY414" s="1"/>
      <c r="SZ414" s="1"/>
      <c r="TA414" s="1"/>
      <c r="TB414" s="1"/>
      <c r="TC414" s="1"/>
      <c r="TD414" s="1"/>
      <c r="TE414" s="1"/>
      <c r="TF414" s="1"/>
      <c r="TG414" s="1"/>
      <c r="TH414" s="1"/>
      <c r="TI414" s="1"/>
      <c r="TJ414" s="1"/>
      <c r="TK414" s="1"/>
      <c r="TL414" s="1"/>
      <c r="TM414" s="1"/>
      <c r="TN414" s="1"/>
      <c r="TO414" s="1"/>
      <c r="TP414" s="1"/>
      <c r="TQ414" s="1"/>
      <c r="TR414" s="1"/>
      <c r="TS414" s="1"/>
      <c r="TT414" s="1"/>
      <c r="TU414" s="1"/>
      <c r="TV414" s="1"/>
      <c r="TW414" s="1"/>
      <c r="TX414" s="1"/>
      <c r="TY414" s="1"/>
      <c r="TZ414" s="1"/>
      <c r="UA414" s="1"/>
      <c r="UB414" s="1"/>
      <c r="UC414" s="1"/>
      <c r="UD414" s="1"/>
      <c r="UE414" s="1"/>
      <c r="UF414" s="1"/>
      <c r="UG414" s="1"/>
      <c r="UH414" s="1"/>
      <c r="UI414" s="1"/>
      <c r="UJ414" s="1"/>
      <c r="UK414" s="1"/>
      <c r="UL414" s="1"/>
      <c r="UM414" s="1"/>
      <c r="UN414" s="1"/>
      <c r="UO414" s="1"/>
      <c r="UP414" s="1"/>
      <c r="UQ414" s="1"/>
      <c r="UR414" s="1"/>
      <c r="US414" s="1"/>
      <c r="UT414" s="1"/>
      <c r="UU414" s="1"/>
      <c r="UV414" s="1"/>
      <c r="UW414" s="1"/>
      <c r="UX414" s="1"/>
      <c r="UY414" s="1"/>
      <c r="UZ414" s="1"/>
      <c r="VA414" s="1"/>
      <c r="VB414" s="1"/>
      <c r="VC414" s="1"/>
      <c r="VD414" s="1"/>
      <c r="VE414" s="1"/>
      <c r="VF414" s="1"/>
      <c r="VG414" s="1"/>
      <c r="VH414" s="1"/>
      <c r="VI414" s="1"/>
      <c r="VJ414" s="1"/>
      <c r="VK414" s="1"/>
      <c r="VL414" s="1"/>
      <c r="VM414" s="1"/>
      <c r="VN414" s="1"/>
      <c r="VO414" s="1"/>
      <c r="VP414" s="1"/>
      <c r="VQ414" s="1"/>
      <c r="VR414" s="1"/>
      <c r="VS414" s="1"/>
      <c r="VT414" s="1"/>
      <c r="VU414" s="1"/>
      <c r="VV414" s="1"/>
      <c r="VW414" s="1"/>
      <c r="VX414" s="1"/>
      <c r="VY414" s="1"/>
      <c r="VZ414" s="1"/>
      <c r="WA414" s="1"/>
      <c r="WB414" s="1"/>
      <c r="WC414" s="1"/>
      <c r="WD414" s="1"/>
      <c r="WE414" s="1"/>
      <c r="WF414" s="1"/>
      <c r="WG414" s="1"/>
      <c r="WH414" s="1"/>
      <c r="WI414" s="1"/>
      <c r="WJ414" s="1"/>
      <c r="WK414" s="1"/>
      <c r="WL414" s="1"/>
      <c r="WM414" s="1"/>
      <c r="WN414" s="1"/>
      <c r="WO414" s="1"/>
      <c r="WP414" s="1"/>
      <c r="WQ414" s="1"/>
      <c r="WR414" s="1"/>
      <c r="WS414" s="1"/>
      <c r="WT414" s="1"/>
      <c r="WU414" s="1"/>
      <c r="WV414" s="1"/>
      <c r="WW414" s="1"/>
      <c r="WX414" s="1"/>
      <c r="WY414" s="1"/>
      <c r="WZ414" s="1"/>
      <c r="XA414" s="1"/>
      <c r="XB414" s="1"/>
      <c r="XC414" s="1"/>
      <c r="XD414" s="1"/>
      <c r="XE414" s="1"/>
      <c r="XF414" s="1"/>
      <c r="XG414" s="1"/>
      <c r="XH414" s="1"/>
      <c r="XI414" s="1"/>
      <c r="XJ414" s="1"/>
      <c r="XK414" s="1"/>
      <c r="XL414" s="1"/>
      <c r="XM414" s="1"/>
      <c r="XN414" s="1"/>
      <c r="XO414" s="1"/>
      <c r="XP414" s="1"/>
      <c r="XQ414" s="1"/>
      <c r="XR414" s="1"/>
      <c r="XS414" s="1"/>
      <c r="XT414" s="1"/>
      <c r="XU414" s="1"/>
      <c r="XV414" s="1"/>
      <c r="XW414" s="1"/>
      <c r="XX414" s="1"/>
      <c r="XY414" s="1"/>
      <c r="XZ414" s="1"/>
      <c r="YA414" s="1"/>
      <c r="YB414" s="1"/>
      <c r="YC414" s="1"/>
      <c r="YD414" s="1"/>
      <c r="YE414" s="1"/>
      <c r="YF414" s="1"/>
      <c r="YG414" s="1"/>
      <c r="YH414" s="1"/>
      <c r="YI414" s="1"/>
      <c r="YJ414" s="1"/>
      <c r="YK414" s="1"/>
      <c r="YL414" s="1"/>
      <c r="YM414" s="1"/>
      <c r="YN414" s="1"/>
      <c r="YO414" s="1"/>
      <c r="YP414" s="1"/>
      <c r="YQ414" s="1"/>
      <c r="YR414" s="1"/>
      <c r="YS414" s="1"/>
      <c r="YT414" s="1"/>
      <c r="YU414" s="1"/>
      <c r="YV414" s="1"/>
      <c r="YW414" s="1"/>
      <c r="YX414" s="1"/>
      <c r="YY414" s="1"/>
      <c r="YZ414" s="1"/>
      <c r="ZA414" s="1"/>
      <c r="ZB414" s="1"/>
      <c r="ZC414" s="1"/>
      <c r="ZD414" s="1"/>
      <c r="ZE414" s="1"/>
      <c r="ZF414" s="1"/>
      <c r="ZG414" s="1"/>
      <c r="ZH414" s="1"/>
      <c r="ZI414" s="1"/>
      <c r="ZJ414" s="1"/>
      <c r="ZK414" s="1"/>
      <c r="ZL414" s="1"/>
      <c r="ZM414" s="1"/>
      <c r="ZN414" s="1"/>
      <c r="ZO414" s="1"/>
      <c r="ZP414" s="1"/>
      <c r="ZQ414" s="1"/>
      <c r="ZR414" s="1"/>
      <c r="ZS414" s="1"/>
      <c r="ZT414" s="1"/>
      <c r="ZU414" s="1"/>
      <c r="ZV414" s="1"/>
      <c r="ZW414" s="1"/>
      <c r="ZX414" s="1"/>
      <c r="ZY414" s="1"/>
      <c r="ZZ414" s="1"/>
      <c r="AAA414" s="1"/>
      <c r="AAB414" s="1"/>
      <c r="AAC414" s="1"/>
      <c r="AAD414" s="1"/>
      <c r="AAE414" s="1"/>
      <c r="AAF414" s="1"/>
      <c r="AAG414" s="1"/>
      <c r="AAH414" s="1"/>
      <c r="AAI414" s="1"/>
      <c r="AAJ414" s="1"/>
      <c r="AAK414" s="1"/>
      <c r="AAL414" s="1"/>
      <c r="AAM414" s="1"/>
      <c r="AAN414" s="1"/>
      <c r="AAO414" s="1"/>
      <c r="AAP414" s="1"/>
      <c r="AAQ414" s="1"/>
      <c r="AAR414" s="1"/>
      <c r="AAS414" s="1"/>
      <c r="AAT414" s="1"/>
      <c r="AAU414" s="1"/>
      <c r="AAV414" s="1"/>
      <c r="AAW414" s="1"/>
      <c r="AAX414" s="1"/>
      <c r="AAY414" s="1"/>
      <c r="AAZ414" s="1"/>
      <c r="ABA414" s="1"/>
      <c r="ABB414" s="1"/>
      <c r="ABC414" s="1"/>
      <c r="ABD414" s="1"/>
      <c r="ABE414" s="1"/>
      <c r="ABF414" s="1"/>
      <c r="ABG414" s="1"/>
      <c r="ABH414" s="1"/>
      <c r="ABI414" s="1"/>
      <c r="ABJ414" s="1"/>
      <c r="ABK414" s="1"/>
      <c r="ABL414" s="1"/>
      <c r="ABM414" s="1"/>
      <c r="ABN414" s="1"/>
      <c r="ABO414" s="1"/>
    </row>
    <row r="415" spans="1:743" x14ac:dyDescent="0.25">
      <c r="A415" s="93"/>
      <c r="B415" s="2"/>
      <c r="C415" s="2"/>
      <c r="D415" s="2"/>
      <c r="E415" s="2"/>
      <c r="F415" s="2"/>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c r="LT415" s="4"/>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3"/>
      <c r="MV415" s="3"/>
      <c r="MW415" s="3"/>
      <c r="MX415" s="3"/>
      <c r="MY415" s="3"/>
      <c r="MZ415" s="3"/>
      <c r="NA415" s="3"/>
      <c r="NB415" s="3"/>
      <c r="NC415" s="3"/>
      <c r="ND415" s="3"/>
      <c r="NE415" s="3"/>
      <c r="NF415" s="3"/>
      <c r="NG415" s="3"/>
      <c r="NH415" s="3"/>
      <c r="NI415" s="3"/>
      <c r="NJ415" s="3"/>
      <c r="NK415" s="3"/>
      <c r="NL415" s="3"/>
      <c r="NM415" s="3"/>
      <c r="NN415" s="3"/>
      <c r="NO415" s="3"/>
      <c r="NP415" s="3"/>
      <c r="NQ415" s="3"/>
      <c r="NR415" s="3"/>
      <c r="NS415" s="3"/>
      <c r="NT415" s="3"/>
      <c r="NU415" s="3"/>
      <c r="NV415" s="3"/>
      <c r="NW415" s="3"/>
      <c r="NX415" s="3"/>
      <c r="NY415" s="3"/>
      <c r="NZ415" s="3"/>
      <c r="OA415" s="3"/>
      <c r="OB415" s="3"/>
      <c r="OC415" s="3"/>
      <c r="OD415" s="3"/>
      <c r="OE415" s="3"/>
      <c r="OF415" s="3"/>
      <c r="OG415" s="3"/>
      <c r="OH415" s="3"/>
      <c r="OI415" s="3"/>
      <c r="OJ415" s="3"/>
      <c r="OK415" s="3"/>
      <c r="OL415" s="3"/>
      <c r="OM415" s="3"/>
      <c r="ON415" s="3"/>
      <c r="OO415" s="3"/>
      <c r="OP415" s="3"/>
      <c r="OQ415" s="3"/>
      <c r="OR415" s="3"/>
      <c r="OS415" s="3"/>
      <c r="OT415" s="3"/>
      <c r="OU415" s="3"/>
      <c r="OV415" s="3"/>
      <c r="OW415" s="3"/>
      <c r="OX415" s="3"/>
      <c r="OY415" s="3"/>
      <c r="OZ415" s="3"/>
      <c r="PA415" s="3"/>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c r="RD415" s="1"/>
      <c r="RE415" s="1"/>
      <c r="RF415" s="1"/>
      <c r="RG415" s="1"/>
      <c r="RH415" s="1"/>
      <c r="RI415" s="1"/>
      <c r="RJ415" s="1"/>
      <c r="RK415" s="1"/>
      <c r="RL415" s="1"/>
      <c r="RM415" s="1"/>
      <c r="RN415" s="1"/>
      <c r="RO415" s="1"/>
      <c r="RP415" s="1"/>
      <c r="RQ415" s="1"/>
      <c r="RR415" s="1"/>
      <c r="RS415" s="1"/>
      <c r="RT415" s="1"/>
      <c r="RU415" s="1"/>
      <c r="RV415" s="1"/>
      <c r="RW415" s="1"/>
      <c r="RX415" s="1"/>
      <c r="RY415" s="1"/>
      <c r="RZ415" s="1"/>
      <c r="SA415" s="1"/>
      <c r="SB415" s="1"/>
      <c r="SC415" s="1"/>
      <c r="SD415" s="1"/>
      <c r="SE415" s="1"/>
      <c r="SF415" s="1"/>
      <c r="SG415" s="1"/>
      <c r="SH415" s="1"/>
      <c r="SI415" s="1"/>
      <c r="SJ415" s="1"/>
      <c r="SK415" s="1"/>
      <c r="SL415" s="1"/>
      <c r="SM415" s="1"/>
      <c r="SN415" s="1"/>
      <c r="SO415" s="1"/>
      <c r="SP415" s="1"/>
      <c r="SQ415" s="1"/>
      <c r="SR415" s="1"/>
      <c r="SS415" s="1"/>
      <c r="ST415" s="1"/>
      <c r="SU415" s="1"/>
      <c r="SV415" s="1"/>
      <c r="SW415" s="1"/>
      <c r="SX415" s="1"/>
      <c r="SY415" s="1"/>
      <c r="SZ415" s="1"/>
      <c r="TA415" s="1"/>
      <c r="TB415" s="1"/>
      <c r="TC415" s="1"/>
      <c r="TD415" s="1"/>
      <c r="TE415" s="1"/>
      <c r="TF415" s="1"/>
      <c r="TG415" s="1"/>
      <c r="TH415" s="1"/>
      <c r="TI415" s="1"/>
      <c r="TJ415" s="1"/>
      <c r="TK415" s="1"/>
      <c r="TL415" s="1"/>
      <c r="TM415" s="1"/>
      <c r="TN415" s="1"/>
      <c r="TO415" s="1"/>
      <c r="TP415" s="1"/>
      <c r="TQ415" s="1"/>
      <c r="TR415" s="1"/>
      <c r="TS415" s="1"/>
      <c r="TT415" s="1"/>
      <c r="TU415" s="1"/>
      <c r="TV415" s="1"/>
      <c r="TW415" s="1"/>
      <c r="TX415" s="1"/>
      <c r="TY415" s="1"/>
      <c r="TZ415" s="1"/>
      <c r="UA415" s="1"/>
      <c r="UB415" s="1"/>
      <c r="UC415" s="1"/>
      <c r="UD415" s="1"/>
      <c r="UE415" s="1"/>
      <c r="UF415" s="1"/>
      <c r="UG415" s="1"/>
      <c r="UH415" s="1"/>
      <c r="UI415" s="1"/>
      <c r="UJ415" s="1"/>
      <c r="UK415" s="1"/>
      <c r="UL415" s="1"/>
      <c r="UM415" s="1"/>
      <c r="UN415" s="1"/>
      <c r="UO415" s="1"/>
      <c r="UP415" s="1"/>
      <c r="UQ415" s="1"/>
      <c r="UR415" s="1"/>
      <c r="US415" s="1"/>
      <c r="UT415" s="1"/>
      <c r="UU415" s="1"/>
      <c r="UV415" s="1"/>
      <c r="UW415" s="1"/>
      <c r="UX415" s="1"/>
      <c r="UY415" s="1"/>
      <c r="UZ415" s="1"/>
      <c r="VA415" s="1"/>
      <c r="VB415" s="1"/>
      <c r="VC415" s="1"/>
      <c r="VD415" s="1"/>
      <c r="VE415" s="1"/>
      <c r="VF415" s="1"/>
      <c r="VG415" s="1"/>
      <c r="VH415" s="1"/>
      <c r="VI415" s="1"/>
      <c r="VJ415" s="1"/>
      <c r="VK415" s="1"/>
      <c r="VL415" s="1"/>
      <c r="VM415" s="1"/>
      <c r="VN415" s="1"/>
      <c r="VO415" s="1"/>
      <c r="VP415" s="1"/>
      <c r="VQ415" s="1"/>
      <c r="VR415" s="1"/>
      <c r="VS415" s="1"/>
      <c r="VT415" s="1"/>
      <c r="VU415" s="1"/>
      <c r="VV415" s="1"/>
      <c r="VW415" s="1"/>
      <c r="VX415" s="1"/>
      <c r="VY415" s="1"/>
      <c r="VZ415" s="1"/>
      <c r="WA415" s="1"/>
      <c r="WB415" s="1"/>
      <c r="WC415" s="1"/>
      <c r="WD415" s="1"/>
      <c r="WE415" s="1"/>
      <c r="WF415" s="1"/>
      <c r="WG415" s="1"/>
      <c r="WH415" s="1"/>
      <c r="WI415" s="1"/>
      <c r="WJ415" s="1"/>
      <c r="WK415" s="1"/>
      <c r="WL415" s="1"/>
      <c r="WM415" s="1"/>
      <c r="WN415" s="1"/>
      <c r="WO415" s="1"/>
      <c r="WP415" s="1"/>
      <c r="WQ415" s="1"/>
      <c r="WR415" s="1"/>
      <c r="WS415" s="1"/>
      <c r="WT415" s="1"/>
      <c r="WU415" s="1"/>
      <c r="WV415" s="1"/>
      <c r="WW415" s="1"/>
      <c r="WX415" s="1"/>
      <c r="WY415" s="1"/>
      <c r="WZ415" s="1"/>
      <c r="XA415" s="1"/>
      <c r="XB415" s="1"/>
      <c r="XC415" s="1"/>
      <c r="XD415" s="1"/>
      <c r="XE415" s="1"/>
      <c r="XF415" s="1"/>
      <c r="XG415" s="1"/>
      <c r="XH415" s="1"/>
      <c r="XI415" s="1"/>
      <c r="XJ415" s="1"/>
      <c r="XK415" s="1"/>
      <c r="XL415" s="1"/>
      <c r="XM415" s="1"/>
      <c r="XN415" s="1"/>
      <c r="XO415" s="1"/>
      <c r="XP415" s="1"/>
      <c r="XQ415" s="1"/>
      <c r="XR415" s="1"/>
      <c r="XS415" s="1"/>
      <c r="XT415" s="1"/>
      <c r="XU415" s="1"/>
      <c r="XV415" s="1"/>
      <c r="XW415" s="1"/>
      <c r="XX415" s="1"/>
      <c r="XY415" s="1"/>
      <c r="XZ415" s="1"/>
      <c r="YA415" s="1"/>
      <c r="YB415" s="1"/>
      <c r="YC415" s="1"/>
      <c r="YD415" s="1"/>
      <c r="YE415" s="1"/>
      <c r="YF415" s="1"/>
      <c r="YG415" s="1"/>
      <c r="YH415" s="1"/>
      <c r="YI415" s="1"/>
      <c r="YJ415" s="1"/>
      <c r="YK415" s="1"/>
      <c r="YL415" s="1"/>
      <c r="YM415" s="1"/>
      <c r="YN415" s="1"/>
      <c r="YO415" s="1"/>
      <c r="YP415" s="1"/>
      <c r="YQ415" s="1"/>
      <c r="YR415" s="1"/>
      <c r="YS415" s="1"/>
      <c r="YT415" s="1"/>
      <c r="YU415" s="1"/>
      <c r="YV415" s="1"/>
      <c r="YW415" s="1"/>
      <c r="YX415" s="1"/>
      <c r="YY415" s="1"/>
      <c r="YZ415" s="1"/>
      <c r="ZA415" s="1"/>
      <c r="ZB415" s="1"/>
      <c r="ZC415" s="1"/>
      <c r="ZD415" s="1"/>
      <c r="ZE415" s="1"/>
      <c r="ZF415" s="1"/>
      <c r="ZG415" s="1"/>
      <c r="ZH415" s="1"/>
      <c r="ZI415" s="1"/>
      <c r="ZJ415" s="1"/>
      <c r="ZK415" s="1"/>
      <c r="ZL415" s="1"/>
      <c r="ZM415" s="1"/>
      <c r="ZN415" s="1"/>
      <c r="ZO415" s="1"/>
      <c r="ZP415" s="1"/>
      <c r="ZQ415" s="1"/>
      <c r="ZR415" s="1"/>
      <c r="ZS415" s="1"/>
      <c r="ZT415" s="1"/>
      <c r="ZU415" s="1"/>
      <c r="ZV415" s="1"/>
      <c r="ZW415" s="1"/>
      <c r="ZX415" s="1"/>
      <c r="ZY415" s="1"/>
      <c r="ZZ415" s="1"/>
      <c r="AAA415" s="1"/>
      <c r="AAB415" s="1"/>
      <c r="AAC415" s="1"/>
      <c r="AAD415" s="1"/>
      <c r="AAE415" s="1"/>
      <c r="AAF415" s="1"/>
      <c r="AAG415" s="1"/>
      <c r="AAH415" s="1"/>
      <c r="AAI415" s="1"/>
      <c r="AAJ415" s="1"/>
      <c r="AAK415" s="1"/>
      <c r="AAL415" s="1"/>
      <c r="AAM415" s="1"/>
      <c r="AAN415" s="1"/>
      <c r="AAO415" s="1"/>
      <c r="AAP415" s="1"/>
      <c r="AAQ415" s="1"/>
      <c r="AAR415" s="1"/>
      <c r="AAS415" s="1"/>
      <c r="AAT415" s="1"/>
      <c r="AAU415" s="1"/>
      <c r="AAV415" s="1"/>
      <c r="AAW415" s="1"/>
      <c r="AAX415" s="1"/>
      <c r="AAY415" s="1"/>
      <c r="AAZ415" s="1"/>
      <c r="ABA415" s="1"/>
      <c r="ABB415" s="1"/>
      <c r="ABC415" s="1"/>
      <c r="ABD415" s="1"/>
      <c r="ABE415" s="1"/>
      <c r="ABF415" s="1"/>
      <c r="ABG415" s="1"/>
      <c r="ABH415" s="1"/>
      <c r="ABI415" s="1"/>
      <c r="ABJ415" s="1"/>
      <c r="ABK415" s="1"/>
      <c r="ABL415" s="1"/>
      <c r="ABM415" s="1"/>
      <c r="ABN415" s="1"/>
      <c r="ABO415" s="1"/>
    </row>
    <row r="416" spans="1:743" x14ac:dyDescent="0.25">
      <c r="A416" s="93"/>
      <c r="B416" s="2"/>
      <c r="C416" s="2"/>
      <c r="D416" s="2"/>
      <c r="E416" s="2"/>
      <c r="F416" s="2"/>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3"/>
      <c r="MV416" s="3"/>
      <c r="MW416" s="3"/>
      <c r="MX416" s="3"/>
      <c r="MY416" s="3"/>
      <c r="MZ416" s="3"/>
      <c r="NA416" s="3"/>
      <c r="NB416" s="3"/>
      <c r="NC416" s="3"/>
      <c r="ND416" s="3"/>
      <c r="NE416" s="3"/>
      <c r="NF416" s="3"/>
      <c r="NG416" s="3"/>
      <c r="NH416" s="3"/>
      <c r="NI416" s="3"/>
      <c r="NJ416" s="3"/>
      <c r="NK416" s="3"/>
      <c r="NL416" s="3"/>
      <c r="NM416" s="3"/>
      <c r="NN416" s="3"/>
      <c r="NO416" s="3"/>
      <c r="NP416" s="3"/>
      <c r="NQ416" s="3"/>
      <c r="NR416" s="3"/>
      <c r="NS416" s="3"/>
      <c r="NT416" s="3"/>
      <c r="NU416" s="3"/>
      <c r="NV416" s="3"/>
      <c r="NW416" s="3"/>
      <c r="NX416" s="3"/>
      <c r="NY416" s="3"/>
      <c r="NZ416" s="3"/>
      <c r="OA416" s="3"/>
      <c r="OB416" s="3"/>
      <c r="OC416" s="3"/>
      <c r="OD416" s="3"/>
      <c r="OE416" s="3"/>
      <c r="OF416" s="3"/>
      <c r="OG416" s="3"/>
      <c r="OH416" s="3"/>
      <c r="OI416" s="3"/>
      <c r="OJ416" s="3"/>
      <c r="OK416" s="3"/>
      <c r="OL416" s="3"/>
      <c r="OM416" s="3"/>
      <c r="ON416" s="3"/>
      <c r="OO416" s="3"/>
      <c r="OP416" s="3"/>
      <c r="OQ416" s="3"/>
      <c r="OR416" s="3"/>
      <c r="OS416" s="3"/>
      <c r="OT416" s="3"/>
      <c r="OU416" s="3"/>
      <c r="OV416" s="3"/>
      <c r="OW416" s="3"/>
      <c r="OX416" s="3"/>
      <c r="OY416" s="3"/>
      <c r="OZ416" s="3"/>
      <c r="PA416" s="3"/>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c r="RD416" s="1"/>
      <c r="RE416" s="1"/>
      <c r="RF416" s="1"/>
      <c r="RG416" s="1"/>
      <c r="RH416" s="1"/>
      <c r="RI416" s="1"/>
      <c r="RJ416" s="1"/>
      <c r="RK416" s="1"/>
      <c r="RL416" s="1"/>
      <c r="RM416" s="1"/>
      <c r="RN416" s="1"/>
      <c r="RO416" s="1"/>
      <c r="RP416" s="1"/>
      <c r="RQ416" s="1"/>
      <c r="RR416" s="1"/>
      <c r="RS416" s="1"/>
      <c r="RT416" s="1"/>
      <c r="RU416" s="1"/>
      <c r="RV416" s="1"/>
      <c r="RW416" s="1"/>
      <c r="RX416" s="1"/>
      <c r="RY416" s="1"/>
      <c r="RZ416" s="1"/>
      <c r="SA416" s="1"/>
      <c r="SB416" s="1"/>
      <c r="SC416" s="1"/>
      <c r="SD416" s="1"/>
      <c r="SE416" s="1"/>
      <c r="SF416" s="1"/>
      <c r="SG416" s="1"/>
      <c r="SH416" s="1"/>
      <c r="SI416" s="1"/>
      <c r="SJ416" s="1"/>
      <c r="SK416" s="1"/>
      <c r="SL416" s="1"/>
      <c r="SM416" s="1"/>
      <c r="SN416" s="1"/>
      <c r="SO416" s="1"/>
      <c r="SP416" s="1"/>
      <c r="SQ416" s="1"/>
      <c r="SR416" s="1"/>
      <c r="SS416" s="1"/>
      <c r="ST416" s="1"/>
      <c r="SU416" s="1"/>
      <c r="SV416" s="1"/>
      <c r="SW416" s="1"/>
      <c r="SX416" s="1"/>
      <c r="SY416" s="1"/>
      <c r="SZ416" s="1"/>
      <c r="TA416" s="1"/>
      <c r="TB416" s="1"/>
      <c r="TC416" s="1"/>
      <c r="TD416" s="1"/>
      <c r="TE416" s="1"/>
      <c r="TF416" s="1"/>
      <c r="TG416" s="1"/>
      <c r="TH416" s="1"/>
      <c r="TI416" s="1"/>
      <c r="TJ416" s="1"/>
      <c r="TK416" s="1"/>
      <c r="TL416" s="1"/>
      <c r="TM416" s="1"/>
      <c r="TN416" s="1"/>
      <c r="TO416" s="1"/>
      <c r="TP416" s="1"/>
      <c r="TQ416" s="1"/>
      <c r="TR416" s="1"/>
      <c r="TS416" s="1"/>
      <c r="TT416" s="1"/>
      <c r="TU416" s="1"/>
      <c r="TV416" s="1"/>
      <c r="TW416" s="1"/>
      <c r="TX416" s="1"/>
      <c r="TY416" s="1"/>
      <c r="TZ416" s="1"/>
      <c r="UA416" s="1"/>
      <c r="UB416" s="1"/>
      <c r="UC416" s="1"/>
      <c r="UD416" s="1"/>
      <c r="UE416" s="1"/>
      <c r="UF416" s="1"/>
      <c r="UG416" s="1"/>
      <c r="UH416" s="1"/>
      <c r="UI416" s="1"/>
      <c r="UJ416" s="1"/>
      <c r="UK416" s="1"/>
      <c r="UL416" s="1"/>
      <c r="UM416" s="1"/>
      <c r="UN416" s="1"/>
      <c r="UO416" s="1"/>
      <c r="UP416" s="1"/>
      <c r="UQ416" s="1"/>
      <c r="UR416" s="1"/>
      <c r="US416" s="1"/>
      <c r="UT416" s="1"/>
      <c r="UU416" s="1"/>
      <c r="UV416" s="1"/>
      <c r="UW416" s="1"/>
      <c r="UX416" s="1"/>
      <c r="UY416" s="1"/>
      <c r="UZ416" s="1"/>
      <c r="VA416" s="1"/>
      <c r="VB416" s="1"/>
      <c r="VC416" s="1"/>
      <c r="VD416" s="1"/>
      <c r="VE416" s="1"/>
      <c r="VF416" s="1"/>
      <c r="VG416" s="1"/>
      <c r="VH416" s="1"/>
      <c r="VI416" s="1"/>
      <c r="VJ416" s="1"/>
      <c r="VK416" s="1"/>
      <c r="VL416" s="1"/>
      <c r="VM416" s="1"/>
      <c r="VN416" s="1"/>
      <c r="VO416" s="1"/>
      <c r="VP416" s="1"/>
      <c r="VQ416" s="1"/>
      <c r="VR416" s="1"/>
      <c r="VS416" s="1"/>
      <c r="VT416" s="1"/>
      <c r="VU416" s="1"/>
      <c r="VV416" s="1"/>
      <c r="VW416" s="1"/>
      <c r="VX416" s="1"/>
      <c r="VY416" s="1"/>
      <c r="VZ416" s="1"/>
      <c r="WA416" s="1"/>
      <c r="WB416" s="1"/>
      <c r="WC416" s="1"/>
      <c r="WD416" s="1"/>
      <c r="WE416" s="1"/>
      <c r="WF416" s="1"/>
      <c r="WG416" s="1"/>
      <c r="WH416" s="1"/>
      <c r="WI416" s="1"/>
      <c r="WJ416" s="1"/>
      <c r="WK416" s="1"/>
      <c r="WL416" s="1"/>
      <c r="WM416" s="1"/>
      <c r="WN416" s="1"/>
      <c r="WO416" s="1"/>
      <c r="WP416" s="1"/>
      <c r="WQ416" s="1"/>
      <c r="WR416" s="1"/>
      <c r="WS416" s="1"/>
      <c r="WT416" s="1"/>
      <c r="WU416" s="1"/>
      <c r="WV416" s="1"/>
      <c r="WW416" s="1"/>
      <c r="WX416" s="1"/>
      <c r="WY416" s="1"/>
      <c r="WZ416" s="1"/>
      <c r="XA416" s="1"/>
      <c r="XB416" s="1"/>
      <c r="XC416" s="1"/>
      <c r="XD416" s="1"/>
      <c r="XE416" s="1"/>
      <c r="XF416" s="1"/>
      <c r="XG416" s="1"/>
      <c r="XH416" s="1"/>
      <c r="XI416" s="1"/>
      <c r="XJ416" s="1"/>
      <c r="XK416" s="1"/>
      <c r="XL416" s="1"/>
      <c r="XM416" s="1"/>
      <c r="XN416" s="1"/>
      <c r="XO416" s="1"/>
      <c r="XP416" s="1"/>
      <c r="XQ416" s="1"/>
      <c r="XR416" s="1"/>
      <c r="XS416" s="1"/>
      <c r="XT416" s="1"/>
      <c r="XU416" s="1"/>
      <c r="XV416" s="1"/>
      <c r="XW416" s="1"/>
      <c r="XX416" s="1"/>
      <c r="XY416" s="1"/>
      <c r="XZ416" s="1"/>
      <c r="YA416" s="1"/>
      <c r="YB416" s="1"/>
      <c r="YC416" s="1"/>
      <c r="YD416" s="1"/>
      <c r="YE416" s="1"/>
      <c r="YF416" s="1"/>
      <c r="YG416" s="1"/>
      <c r="YH416" s="1"/>
      <c r="YI416" s="1"/>
      <c r="YJ416" s="1"/>
      <c r="YK416" s="1"/>
      <c r="YL416" s="1"/>
      <c r="YM416" s="1"/>
      <c r="YN416" s="1"/>
      <c r="YO416" s="1"/>
      <c r="YP416" s="1"/>
      <c r="YQ416" s="1"/>
      <c r="YR416" s="1"/>
      <c r="YS416" s="1"/>
      <c r="YT416" s="1"/>
      <c r="YU416" s="1"/>
      <c r="YV416" s="1"/>
      <c r="YW416" s="1"/>
      <c r="YX416" s="1"/>
      <c r="YY416" s="1"/>
      <c r="YZ416" s="1"/>
      <c r="ZA416" s="1"/>
      <c r="ZB416" s="1"/>
      <c r="ZC416" s="1"/>
      <c r="ZD416" s="1"/>
      <c r="ZE416" s="1"/>
      <c r="ZF416" s="1"/>
      <c r="ZG416" s="1"/>
      <c r="ZH416" s="1"/>
      <c r="ZI416" s="1"/>
      <c r="ZJ416" s="1"/>
      <c r="ZK416" s="1"/>
      <c r="ZL416" s="1"/>
      <c r="ZM416" s="1"/>
      <c r="ZN416" s="1"/>
      <c r="ZO416" s="1"/>
      <c r="ZP416" s="1"/>
      <c r="ZQ416" s="1"/>
      <c r="ZR416" s="1"/>
      <c r="ZS416" s="1"/>
      <c r="ZT416" s="1"/>
      <c r="ZU416" s="1"/>
      <c r="ZV416" s="1"/>
      <c r="ZW416" s="1"/>
      <c r="ZX416" s="1"/>
      <c r="ZY416" s="1"/>
      <c r="ZZ416" s="1"/>
      <c r="AAA416" s="1"/>
      <c r="AAB416" s="1"/>
      <c r="AAC416" s="1"/>
      <c r="AAD416" s="1"/>
      <c r="AAE416" s="1"/>
      <c r="AAF416" s="1"/>
      <c r="AAG416" s="1"/>
      <c r="AAH416" s="1"/>
      <c r="AAI416" s="1"/>
      <c r="AAJ416" s="1"/>
      <c r="AAK416" s="1"/>
      <c r="AAL416" s="1"/>
      <c r="AAM416" s="1"/>
      <c r="AAN416" s="1"/>
      <c r="AAO416" s="1"/>
      <c r="AAP416" s="1"/>
      <c r="AAQ416" s="1"/>
      <c r="AAR416" s="1"/>
      <c r="AAS416" s="1"/>
      <c r="AAT416" s="1"/>
      <c r="AAU416" s="1"/>
      <c r="AAV416" s="1"/>
      <c r="AAW416" s="1"/>
      <c r="AAX416" s="1"/>
      <c r="AAY416" s="1"/>
      <c r="AAZ416" s="1"/>
      <c r="ABA416" s="1"/>
      <c r="ABB416" s="1"/>
      <c r="ABC416" s="1"/>
      <c r="ABD416" s="1"/>
      <c r="ABE416" s="1"/>
      <c r="ABF416" s="1"/>
      <c r="ABG416" s="1"/>
      <c r="ABH416" s="1"/>
      <c r="ABI416" s="1"/>
      <c r="ABJ416" s="1"/>
      <c r="ABK416" s="1"/>
      <c r="ABL416" s="1"/>
      <c r="ABM416" s="1"/>
      <c r="ABN416" s="1"/>
      <c r="ABO416" s="1"/>
    </row>
    <row r="417" spans="1:743" x14ac:dyDescent="0.25">
      <c r="A417" s="93"/>
      <c r="B417" s="2"/>
      <c r="C417" s="2"/>
      <c r="D417" s="2"/>
      <c r="E417" s="2"/>
      <c r="F417" s="2"/>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3"/>
      <c r="MV417" s="3"/>
      <c r="MW417" s="3"/>
      <c r="MX417" s="3"/>
      <c r="MY417" s="3"/>
      <c r="MZ417" s="3"/>
      <c r="NA417" s="3"/>
      <c r="NB417" s="3"/>
      <c r="NC417" s="3"/>
      <c r="ND417" s="3"/>
      <c r="NE417" s="3"/>
      <c r="NF417" s="3"/>
      <c r="NG417" s="3"/>
      <c r="NH417" s="3"/>
      <c r="NI417" s="3"/>
      <c r="NJ417" s="3"/>
      <c r="NK417" s="3"/>
      <c r="NL417" s="3"/>
      <c r="NM417" s="3"/>
      <c r="NN417" s="3"/>
      <c r="NO417" s="3"/>
      <c r="NP417" s="3"/>
      <c r="NQ417" s="3"/>
      <c r="NR417" s="3"/>
      <c r="NS417" s="3"/>
      <c r="NT417" s="3"/>
      <c r="NU417" s="3"/>
      <c r="NV417" s="3"/>
      <c r="NW417" s="3"/>
      <c r="NX417" s="3"/>
      <c r="NY417" s="3"/>
      <c r="NZ417" s="3"/>
      <c r="OA417" s="3"/>
      <c r="OB417" s="3"/>
      <c r="OC417" s="3"/>
      <c r="OD417" s="3"/>
      <c r="OE417" s="3"/>
      <c r="OF417" s="3"/>
      <c r="OG417" s="3"/>
      <c r="OH417" s="3"/>
      <c r="OI417" s="3"/>
      <c r="OJ417" s="3"/>
      <c r="OK417" s="3"/>
      <c r="OL417" s="3"/>
      <c r="OM417" s="3"/>
      <c r="ON417" s="3"/>
      <c r="OO417" s="3"/>
      <c r="OP417" s="3"/>
      <c r="OQ417" s="3"/>
      <c r="OR417" s="3"/>
      <c r="OS417" s="3"/>
      <c r="OT417" s="3"/>
      <c r="OU417" s="3"/>
      <c r="OV417" s="3"/>
      <c r="OW417" s="3"/>
      <c r="OX417" s="3"/>
      <c r="OY417" s="3"/>
      <c r="OZ417" s="3"/>
      <c r="PA417" s="3"/>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c r="RD417" s="1"/>
      <c r="RE417" s="1"/>
      <c r="RF417" s="1"/>
      <c r="RG417" s="1"/>
      <c r="RH417" s="1"/>
      <c r="RI417" s="1"/>
      <c r="RJ417" s="1"/>
      <c r="RK417" s="1"/>
      <c r="RL417" s="1"/>
      <c r="RM417" s="1"/>
      <c r="RN417" s="1"/>
      <c r="RO417" s="1"/>
      <c r="RP417" s="1"/>
      <c r="RQ417" s="1"/>
      <c r="RR417" s="1"/>
      <c r="RS417" s="1"/>
      <c r="RT417" s="1"/>
      <c r="RU417" s="1"/>
      <c r="RV417" s="1"/>
      <c r="RW417" s="1"/>
      <c r="RX417" s="1"/>
      <c r="RY417" s="1"/>
      <c r="RZ417" s="1"/>
      <c r="SA417" s="1"/>
      <c r="SB417" s="1"/>
      <c r="SC417" s="1"/>
      <c r="SD417" s="1"/>
      <c r="SE417" s="1"/>
      <c r="SF417" s="1"/>
      <c r="SG417" s="1"/>
      <c r="SH417" s="1"/>
      <c r="SI417" s="1"/>
      <c r="SJ417" s="1"/>
      <c r="SK417" s="1"/>
      <c r="SL417" s="1"/>
      <c r="SM417" s="1"/>
      <c r="SN417" s="1"/>
      <c r="SO417" s="1"/>
      <c r="SP417" s="1"/>
      <c r="SQ417" s="1"/>
      <c r="SR417" s="1"/>
      <c r="SS417" s="1"/>
      <c r="ST417" s="1"/>
      <c r="SU417" s="1"/>
      <c r="SV417" s="1"/>
      <c r="SW417" s="1"/>
      <c r="SX417" s="1"/>
      <c r="SY417" s="1"/>
      <c r="SZ417" s="1"/>
      <c r="TA417" s="1"/>
      <c r="TB417" s="1"/>
      <c r="TC417" s="1"/>
      <c r="TD417" s="1"/>
      <c r="TE417" s="1"/>
      <c r="TF417" s="1"/>
      <c r="TG417" s="1"/>
      <c r="TH417" s="1"/>
      <c r="TI417" s="1"/>
      <c r="TJ417" s="1"/>
      <c r="TK417" s="1"/>
      <c r="TL417" s="1"/>
      <c r="TM417" s="1"/>
      <c r="TN417" s="1"/>
      <c r="TO417" s="1"/>
      <c r="TP417" s="1"/>
      <c r="TQ417" s="1"/>
      <c r="TR417" s="1"/>
      <c r="TS417" s="1"/>
      <c r="TT417" s="1"/>
      <c r="TU417" s="1"/>
      <c r="TV417" s="1"/>
      <c r="TW417" s="1"/>
      <c r="TX417" s="1"/>
      <c r="TY417" s="1"/>
      <c r="TZ417" s="1"/>
      <c r="UA417" s="1"/>
      <c r="UB417" s="1"/>
      <c r="UC417" s="1"/>
      <c r="UD417" s="1"/>
      <c r="UE417" s="1"/>
      <c r="UF417" s="1"/>
      <c r="UG417" s="1"/>
      <c r="UH417" s="1"/>
      <c r="UI417" s="1"/>
      <c r="UJ417" s="1"/>
      <c r="UK417" s="1"/>
      <c r="UL417" s="1"/>
      <c r="UM417" s="1"/>
      <c r="UN417" s="1"/>
      <c r="UO417" s="1"/>
      <c r="UP417" s="1"/>
      <c r="UQ417" s="1"/>
      <c r="UR417" s="1"/>
      <c r="US417" s="1"/>
      <c r="UT417" s="1"/>
      <c r="UU417" s="1"/>
      <c r="UV417" s="1"/>
      <c r="UW417" s="1"/>
      <c r="UX417" s="1"/>
      <c r="UY417" s="1"/>
      <c r="UZ417" s="1"/>
      <c r="VA417" s="1"/>
      <c r="VB417" s="1"/>
      <c r="VC417" s="1"/>
      <c r="VD417" s="1"/>
      <c r="VE417" s="1"/>
      <c r="VF417" s="1"/>
      <c r="VG417" s="1"/>
      <c r="VH417" s="1"/>
      <c r="VI417" s="1"/>
      <c r="VJ417" s="1"/>
      <c r="VK417" s="1"/>
      <c r="VL417" s="1"/>
      <c r="VM417" s="1"/>
      <c r="VN417" s="1"/>
      <c r="VO417" s="1"/>
      <c r="VP417" s="1"/>
      <c r="VQ417" s="1"/>
      <c r="VR417" s="1"/>
      <c r="VS417" s="1"/>
      <c r="VT417" s="1"/>
      <c r="VU417" s="1"/>
      <c r="VV417" s="1"/>
      <c r="VW417" s="1"/>
      <c r="VX417" s="1"/>
      <c r="VY417" s="1"/>
      <c r="VZ417" s="1"/>
      <c r="WA417" s="1"/>
      <c r="WB417" s="1"/>
      <c r="WC417" s="1"/>
      <c r="WD417" s="1"/>
      <c r="WE417" s="1"/>
      <c r="WF417" s="1"/>
      <c r="WG417" s="1"/>
      <c r="WH417" s="1"/>
      <c r="WI417" s="1"/>
      <c r="WJ417" s="1"/>
      <c r="WK417" s="1"/>
      <c r="WL417" s="1"/>
      <c r="WM417" s="1"/>
      <c r="WN417" s="1"/>
      <c r="WO417" s="1"/>
      <c r="WP417" s="1"/>
      <c r="WQ417" s="1"/>
      <c r="WR417" s="1"/>
      <c r="WS417" s="1"/>
      <c r="WT417" s="1"/>
      <c r="WU417" s="1"/>
      <c r="WV417" s="1"/>
      <c r="WW417" s="1"/>
      <c r="WX417" s="1"/>
      <c r="WY417" s="1"/>
      <c r="WZ417" s="1"/>
      <c r="XA417" s="1"/>
      <c r="XB417" s="1"/>
      <c r="XC417" s="1"/>
      <c r="XD417" s="1"/>
      <c r="XE417" s="1"/>
      <c r="XF417" s="1"/>
      <c r="XG417" s="1"/>
      <c r="XH417" s="1"/>
      <c r="XI417" s="1"/>
      <c r="XJ417" s="1"/>
      <c r="XK417" s="1"/>
      <c r="XL417" s="1"/>
      <c r="XM417" s="1"/>
      <c r="XN417" s="1"/>
      <c r="XO417" s="1"/>
      <c r="XP417" s="1"/>
      <c r="XQ417" s="1"/>
      <c r="XR417" s="1"/>
      <c r="XS417" s="1"/>
      <c r="XT417" s="1"/>
      <c r="XU417" s="1"/>
      <c r="XV417" s="1"/>
      <c r="XW417" s="1"/>
      <c r="XX417" s="1"/>
      <c r="XY417" s="1"/>
      <c r="XZ417" s="1"/>
      <c r="YA417" s="1"/>
      <c r="YB417" s="1"/>
      <c r="YC417" s="1"/>
      <c r="YD417" s="1"/>
      <c r="YE417" s="1"/>
      <c r="YF417" s="1"/>
      <c r="YG417" s="1"/>
      <c r="YH417" s="1"/>
      <c r="YI417" s="1"/>
      <c r="YJ417" s="1"/>
      <c r="YK417" s="1"/>
      <c r="YL417" s="1"/>
      <c r="YM417" s="1"/>
      <c r="YN417" s="1"/>
      <c r="YO417" s="1"/>
      <c r="YP417" s="1"/>
      <c r="YQ417" s="1"/>
      <c r="YR417" s="1"/>
      <c r="YS417" s="1"/>
      <c r="YT417" s="1"/>
      <c r="YU417" s="1"/>
      <c r="YV417" s="1"/>
      <c r="YW417" s="1"/>
      <c r="YX417" s="1"/>
      <c r="YY417" s="1"/>
      <c r="YZ417" s="1"/>
      <c r="ZA417" s="1"/>
      <c r="ZB417" s="1"/>
      <c r="ZC417" s="1"/>
      <c r="ZD417" s="1"/>
      <c r="ZE417" s="1"/>
      <c r="ZF417" s="1"/>
      <c r="ZG417" s="1"/>
      <c r="ZH417" s="1"/>
      <c r="ZI417" s="1"/>
      <c r="ZJ417" s="1"/>
      <c r="ZK417" s="1"/>
      <c r="ZL417" s="1"/>
      <c r="ZM417" s="1"/>
      <c r="ZN417" s="1"/>
      <c r="ZO417" s="1"/>
      <c r="ZP417" s="1"/>
      <c r="ZQ417" s="1"/>
      <c r="ZR417" s="1"/>
      <c r="ZS417" s="1"/>
      <c r="ZT417" s="1"/>
      <c r="ZU417" s="1"/>
      <c r="ZV417" s="1"/>
      <c r="ZW417" s="1"/>
      <c r="ZX417" s="1"/>
      <c r="ZY417" s="1"/>
      <c r="ZZ417" s="1"/>
      <c r="AAA417" s="1"/>
      <c r="AAB417" s="1"/>
      <c r="AAC417" s="1"/>
      <c r="AAD417" s="1"/>
      <c r="AAE417" s="1"/>
      <c r="AAF417" s="1"/>
      <c r="AAG417" s="1"/>
      <c r="AAH417" s="1"/>
      <c r="AAI417" s="1"/>
      <c r="AAJ417" s="1"/>
      <c r="AAK417" s="1"/>
      <c r="AAL417" s="1"/>
      <c r="AAM417" s="1"/>
      <c r="AAN417" s="1"/>
      <c r="AAO417" s="1"/>
      <c r="AAP417" s="1"/>
      <c r="AAQ417" s="1"/>
      <c r="AAR417" s="1"/>
      <c r="AAS417" s="1"/>
      <c r="AAT417" s="1"/>
      <c r="AAU417" s="1"/>
      <c r="AAV417" s="1"/>
      <c r="AAW417" s="1"/>
      <c r="AAX417" s="1"/>
      <c r="AAY417" s="1"/>
      <c r="AAZ417" s="1"/>
      <c r="ABA417" s="1"/>
      <c r="ABB417" s="1"/>
      <c r="ABC417" s="1"/>
      <c r="ABD417" s="1"/>
      <c r="ABE417" s="1"/>
      <c r="ABF417" s="1"/>
      <c r="ABG417" s="1"/>
      <c r="ABH417" s="1"/>
      <c r="ABI417" s="1"/>
      <c r="ABJ417" s="1"/>
      <c r="ABK417" s="1"/>
      <c r="ABL417" s="1"/>
      <c r="ABM417" s="1"/>
      <c r="ABN417" s="1"/>
      <c r="ABO417" s="1"/>
    </row>
    <row r="418" spans="1:743" x14ac:dyDescent="0.25">
      <c r="A418" s="93"/>
      <c r="B418" s="2"/>
      <c r="C418" s="2"/>
      <c r="D418" s="2"/>
      <c r="E418" s="2"/>
      <c r="F418" s="2"/>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3"/>
      <c r="MV418" s="3"/>
      <c r="MW418" s="3"/>
      <c r="MX418" s="3"/>
      <c r="MY418" s="3"/>
      <c r="MZ418" s="3"/>
      <c r="NA418" s="3"/>
      <c r="NB418" s="3"/>
      <c r="NC418" s="3"/>
      <c r="ND418" s="3"/>
      <c r="NE418" s="3"/>
      <c r="NF418" s="3"/>
      <c r="NG418" s="3"/>
      <c r="NH418" s="3"/>
      <c r="NI418" s="3"/>
      <c r="NJ418" s="3"/>
      <c r="NK418" s="3"/>
      <c r="NL418" s="3"/>
      <c r="NM418" s="3"/>
      <c r="NN418" s="3"/>
      <c r="NO418" s="3"/>
      <c r="NP418" s="3"/>
      <c r="NQ418" s="3"/>
      <c r="NR418" s="3"/>
      <c r="NS418" s="3"/>
      <c r="NT418" s="3"/>
      <c r="NU418" s="3"/>
      <c r="NV418" s="3"/>
      <c r="NW418" s="3"/>
      <c r="NX418" s="3"/>
      <c r="NY418" s="3"/>
      <c r="NZ418" s="3"/>
      <c r="OA418" s="3"/>
      <c r="OB418" s="3"/>
      <c r="OC418" s="3"/>
      <c r="OD418" s="3"/>
      <c r="OE418" s="3"/>
      <c r="OF418" s="3"/>
      <c r="OG418" s="3"/>
      <c r="OH418" s="3"/>
      <c r="OI418" s="3"/>
      <c r="OJ418" s="3"/>
      <c r="OK418" s="3"/>
      <c r="OL418" s="3"/>
      <c r="OM418" s="3"/>
      <c r="ON418" s="3"/>
      <c r="OO418" s="3"/>
      <c r="OP418" s="3"/>
      <c r="OQ418" s="3"/>
      <c r="OR418" s="3"/>
      <c r="OS418" s="3"/>
      <c r="OT418" s="3"/>
      <c r="OU418" s="3"/>
      <c r="OV418" s="3"/>
      <c r="OW418" s="3"/>
      <c r="OX418" s="3"/>
      <c r="OY418" s="3"/>
      <c r="OZ418" s="3"/>
      <c r="PA418" s="3"/>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c r="RD418" s="1"/>
      <c r="RE418" s="1"/>
      <c r="RF418" s="1"/>
      <c r="RG418" s="1"/>
      <c r="RH418" s="1"/>
      <c r="RI418" s="1"/>
      <c r="RJ418" s="1"/>
      <c r="RK418" s="1"/>
      <c r="RL418" s="1"/>
      <c r="RM418" s="1"/>
      <c r="RN418" s="1"/>
      <c r="RO418" s="1"/>
      <c r="RP418" s="1"/>
      <c r="RQ418" s="1"/>
      <c r="RR418" s="1"/>
      <c r="RS418" s="1"/>
      <c r="RT418" s="1"/>
      <c r="RU418" s="1"/>
      <c r="RV418" s="1"/>
      <c r="RW418" s="1"/>
      <c r="RX418" s="1"/>
      <c r="RY418" s="1"/>
      <c r="RZ418" s="1"/>
      <c r="SA418" s="1"/>
      <c r="SB418" s="1"/>
      <c r="SC418" s="1"/>
      <c r="SD418" s="1"/>
      <c r="SE418" s="1"/>
      <c r="SF418" s="1"/>
      <c r="SG418" s="1"/>
      <c r="SH418" s="1"/>
      <c r="SI418" s="1"/>
      <c r="SJ418" s="1"/>
      <c r="SK418" s="1"/>
      <c r="SL418" s="1"/>
      <c r="SM418" s="1"/>
      <c r="SN418" s="1"/>
      <c r="SO418" s="1"/>
      <c r="SP418" s="1"/>
      <c r="SQ418" s="1"/>
      <c r="SR418" s="1"/>
      <c r="SS418" s="1"/>
      <c r="ST418" s="1"/>
      <c r="SU418" s="1"/>
      <c r="SV418" s="1"/>
      <c r="SW418" s="1"/>
      <c r="SX418" s="1"/>
      <c r="SY418" s="1"/>
      <c r="SZ418" s="1"/>
      <c r="TA418" s="1"/>
      <c r="TB418" s="1"/>
      <c r="TC418" s="1"/>
      <c r="TD418" s="1"/>
      <c r="TE418" s="1"/>
      <c r="TF418" s="1"/>
      <c r="TG418" s="1"/>
      <c r="TH418" s="1"/>
      <c r="TI418" s="1"/>
      <c r="TJ418" s="1"/>
      <c r="TK418" s="1"/>
      <c r="TL418" s="1"/>
      <c r="TM418" s="1"/>
      <c r="TN418" s="1"/>
      <c r="TO418" s="1"/>
      <c r="TP418" s="1"/>
      <c r="TQ418" s="1"/>
      <c r="TR418" s="1"/>
      <c r="TS418" s="1"/>
      <c r="TT418" s="1"/>
      <c r="TU418" s="1"/>
      <c r="TV418" s="1"/>
      <c r="TW418" s="1"/>
      <c r="TX418" s="1"/>
      <c r="TY418" s="1"/>
      <c r="TZ418" s="1"/>
      <c r="UA418" s="1"/>
      <c r="UB418" s="1"/>
      <c r="UC418" s="1"/>
      <c r="UD418" s="1"/>
      <c r="UE418" s="1"/>
      <c r="UF418" s="1"/>
      <c r="UG418" s="1"/>
      <c r="UH418" s="1"/>
      <c r="UI418" s="1"/>
      <c r="UJ418" s="1"/>
      <c r="UK418" s="1"/>
      <c r="UL418" s="1"/>
      <c r="UM418" s="1"/>
      <c r="UN418" s="1"/>
      <c r="UO418" s="1"/>
      <c r="UP418" s="1"/>
      <c r="UQ418" s="1"/>
      <c r="UR418" s="1"/>
      <c r="US418" s="1"/>
      <c r="UT418" s="1"/>
      <c r="UU418" s="1"/>
      <c r="UV418" s="1"/>
      <c r="UW418" s="1"/>
      <c r="UX418" s="1"/>
      <c r="UY418" s="1"/>
      <c r="UZ418" s="1"/>
      <c r="VA418" s="1"/>
      <c r="VB418" s="1"/>
      <c r="VC418" s="1"/>
      <c r="VD418" s="1"/>
      <c r="VE418" s="1"/>
      <c r="VF418" s="1"/>
      <c r="VG418" s="1"/>
      <c r="VH418" s="1"/>
      <c r="VI418" s="1"/>
      <c r="VJ418" s="1"/>
      <c r="VK418" s="1"/>
      <c r="VL418" s="1"/>
      <c r="VM418" s="1"/>
      <c r="VN418" s="1"/>
      <c r="VO418" s="1"/>
      <c r="VP418" s="1"/>
      <c r="VQ418" s="1"/>
      <c r="VR418" s="1"/>
      <c r="VS418" s="1"/>
      <c r="VT418" s="1"/>
      <c r="VU418" s="1"/>
      <c r="VV418" s="1"/>
      <c r="VW418" s="1"/>
      <c r="VX418" s="1"/>
      <c r="VY418" s="1"/>
      <c r="VZ418" s="1"/>
      <c r="WA418" s="1"/>
      <c r="WB418" s="1"/>
      <c r="WC418" s="1"/>
      <c r="WD418" s="1"/>
      <c r="WE418" s="1"/>
      <c r="WF418" s="1"/>
      <c r="WG418" s="1"/>
      <c r="WH418" s="1"/>
      <c r="WI418" s="1"/>
      <c r="WJ418" s="1"/>
      <c r="WK418" s="1"/>
      <c r="WL418" s="1"/>
      <c r="WM418" s="1"/>
      <c r="WN418" s="1"/>
      <c r="WO418" s="1"/>
      <c r="WP418" s="1"/>
      <c r="WQ418" s="1"/>
      <c r="WR418" s="1"/>
      <c r="WS418" s="1"/>
      <c r="WT418" s="1"/>
      <c r="WU418" s="1"/>
      <c r="WV418" s="1"/>
      <c r="WW418" s="1"/>
      <c r="WX418" s="1"/>
      <c r="WY418" s="1"/>
      <c r="WZ418" s="1"/>
      <c r="XA418" s="1"/>
      <c r="XB418" s="1"/>
      <c r="XC418" s="1"/>
      <c r="XD418" s="1"/>
      <c r="XE418" s="1"/>
      <c r="XF418" s="1"/>
      <c r="XG418" s="1"/>
      <c r="XH418" s="1"/>
      <c r="XI418" s="1"/>
      <c r="XJ418" s="1"/>
      <c r="XK418" s="1"/>
      <c r="XL418" s="1"/>
      <c r="XM418" s="1"/>
      <c r="XN418" s="1"/>
      <c r="XO418" s="1"/>
      <c r="XP418" s="1"/>
      <c r="XQ418" s="1"/>
      <c r="XR418" s="1"/>
      <c r="XS418" s="1"/>
      <c r="XT418" s="1"/>
      <c r="XU418" s="1"/>
      <c r="XV418" s="1"/>
      <c r="XW418" s="1"/>
      <c r="XX418" s="1"/>
      <c r="XY418" s="1"/>
      <c r="XZ418" s="1"/>
      <c r="YA418" s="1"/>
      <c r="YB418" s="1"/>
      <c r="YC418" s="1"/>
      <c r="YD418" s="1"/>
      <c r="YE418" s="1"/>
      <c r="YF418" s="1"/>
      <c r="YG418" s="1"/>
      <c r="YH418" s="1"/>
      <c r="YI418" s="1"/>
      <c r="YJ418" s="1"/>
      <c r="YK418" s="1"/>
      <c r="YL418" s="1"/>
      <c r="YM418" s="1"/>
      <c r="YN418" s="1"/>
      <c r="YO418" s="1"/>
      <c r="YP418" s="1"/>
      <c r="YQ418" s="1"/>
      <c r="YR418" s="1"/>
      <c r="YS418" s="1"/>
      <c r="YT418" s="1"/>
      <c r="YU418" s="1"/>
      <c r="YV418" s="1"/>
      <c r="YW418" s="1"/>
      <c r="YX418" s="1"/>
      <c r="YY418" s="1"/>
      <c r="YZ418" s="1"/>
      <c r="ZA418" s="1"/>
      <c r="ZB418" s="1"/>
      <c r="ZC418" s="1"/>
      <c r="ZD418" s="1"/>
      <c r="ZE418" s="1"/>
      <c r="ZF418" s="1"/>
      <c r="ZG418" s="1"/>
      <c r="ZH418" s="1"/>
      <c r="ZI418" s="1"/>
      <c r="ZJ418" s="1"/>
      <c r="ZK418" s="1"/>
      <c r="ZL418" s="1"/>
      <c r="ZM418" s="1"/>
      <c r="ZN418" s="1"/>
      <c r="ZO418" s="1"/>
      <c r="ZP418" s="1"/>
      <c r="ZQ418" s="1"/>
      <c r="ZR418" s="1"/>
      <c r="ZS418" s="1"/>
      <c r="ZT418" s="1"/>
      <c r="ZU418" s="1"/>
      <c r="ZV418" s="1"/>
      <c r="ZW418" s="1"/>
      <c r="ZX418" s="1"/>
      <c r="ZY418" s="1"/>
      <c r="ZZ418" s="1"/>
      <c r="AAA418" s="1"/>
      <c r="AAB418" s="1"/>
      <c r="AAC418" s="1"/>
      <c r="AAD418" s="1"/>
      <c r="AAE418" s="1"/>
      <c r="AAF418" s="1"/>
      <c r="AAG418" s="1"/>
      <c r="AAH418" s="1"/>
      <c r="AAI418" s="1"/>
      <c r="AAJ418" s="1"/>
      <c r="AAK418" s="1"/>
      <c r="AAL418" s="1"/>
      <c r="AAM418" s="1"/>
      <c r="AAN418" s="1"/>
      <c r="AAO418" s="1"/>
      <c r="AAP418" s="1"/>
      <c r="AAQ418" s="1"/>
      <c r="AAR418" s="1"/>
      <c r="AAS418" s="1"/>
      <c r="AAT418" s="1"/>
      <c r="AAU418" s="1"/>
      <c r="AAV418" s="1"/>
      <c r="AAW418" s="1"/>
      <c r="AAX418" s="1"/>
      <c r="AAY418" s="1"/>
      <c r="AAZ418" s="1"/>
      <c r="ABA418" s="1"/>
      <c r="ABB418" s="1"/>
      <c r="ABC418" s="1"/>
      <c r="ABD418" s="1"/>
      <c r="ABE418" s="1"/>
      <c r="ABF418" s="1"/>
      <c r="ABG418" s="1"/>
      <c r="ABH418" s="1"/>
      <c r="ABI418" s="1"/>
      <c r="ABJ418" s="1"/>
      <c r="ABK418" s="1"/>
      <c r="ABL418" s="1"/>
      <c r="ABM418" s="1"/>
      <c r="ABN418" s="1"/>
      <c r="ABO418" s="1"/>
    </row>
    <row r="419" spans="1:743" x14ac:dyDescent="0.25">
      <c r="A419" s="93"/>
      <c r="B419" s="2"/>
      <c r="C419" s="2"/>
      <c r="D419" s="2"/>
      <c r="E419" s="2"/>
      <c r="F419" s="2"/>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3"/>
      <c r="MV419" s="3"/>
      <c r="MW419" s="3"/>
      <c r="MX419" s="3"/>
      <c r="MY419" s="3"/>
      <c r="MZ419" s="3"/>
      <c r="NA419" s="3"/>
      <c r="NB419" s="3"/>
      <c r="NC419" s="3"/>
      <c r="ND419" s="3"/>
      <c r="NE419" s="3"/>
      <c r="NF419" s="3"/>
      <c r="NG419" s="3"/>
      <c r="NH419" s="3"/>
      <c r="NI419" s="3"/>
      <c r="NJ419" s="3"/>
      <c r="NK419" s="3"/>
      <c r="NL419" s="3"/>
      <c r="NM419" s="3"/>
      <c r="NN419" s="3"/>
      <c r="NO419" s="3"/>
      <c r="NP419" s="3"/>
      <c r="NQ419" s="3"/>
      <c r="NR419" s="3"/>
      <c r="NS419" s="3"/>
      <c r="NT419" s="3"/>
      <c r="NU419" s="3"/>
      <c r="NV419" s="3"/>
      <c r="NW419" s="3"/>
      <c r="NX419" s="3"/>
      <c r="NY419" s="3"/>
      <c r="NZ419" s="3"/>
      <c r="OA419" s="3"/>
      <c r="OB419" s="3"/>
      <c r="OC419" s="3"/>
      <c r="OD419" s="3"/>
      <c r="OE419" s="3"/>
      <c r="OF419" s="3"/>
      <c r="OG419" s="3"/>
      <c r="OH419" s="3"/>
      <c r="OI419" s="3"/>
      <c r="OJ419" s="3"/>
      <c r="OK419" s="3"/>
      <c r="OL419" s="3"/>
      <c r="OM419" s="3"/>
      <c r="ON419" s="3"/>
      <c r="OO419" s="3"/>
      <c r="OP419" s="3"/>
      <c r="OQ419" s="3"/>
      <c r="OR419" s="3"/>
      <c r="OS419" s="3"/>
      <c r="OT419" s="3"/>
      <c r="OU419" s="3"/>
      <c r="OV419" s="3"/>
      <c r="OW419" s="3"/>
      <c r="OX419" s="3"/>
      <c r="OY419" s="3"/>
      <c r="OZ419" s="3"/>
      <c r="PA419" s="3"/>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c r="RD419" s="1"/>
      <c r="RE419" s="1"/>
      <c r="RF419" s="1"/>
      <c r="RG419" s="1"/>
      <c r="RH419" s="1"/>
      <c r="RI419" s="1"/>
      <c r="RJ419" s="1"/>
      <c r="RK419" s="1"/>
      <c r="RL419" s="1"/>
      <c r="RM419" s="1"/>
      <c r="RN419" s="1"/>
      <c r="RO419" s="1"/>
      <c r="RP419" s="1"/>
      <c r="RQ419" s="1"/>
      <c r="RR419" s="1"/>
      <c r="RS419" s="1"/>
      <c r="RT419" s="1"/>
      <c r="RU419" s="1"/>
      <c r="RV419" s="1"/>
      <c r="RW419" s="1"/>
      <c r="RX419" s="1"/>
      <c r="RY419" s="1"/>
      <c r="RZ419" s="1"/>
      <c r="SA419" s="1"/>
      <c r="SB419" s="1"/>
      <c r="SC419" s="1"/>
      <c r="SD419" s="1"/>
      <c r="SE419" s="1"/>
      <c r="SF419" s="1"/>
      <c r="SG419" s="1"/>
      <c r="SH419" s="1"/>
      <c r="SI419" s="1"/>
      <c r="SJ419" s="1"/>
      <c r="SK419" s="1"/>
      <c r="SL419" s="1"/>
      <c r="SM419" s="1"/>
      <c r="SN419" s="1"/>
      <c r="SO419" s="1"/>
      <c r="SP419" s="1"/>
      <c r="SQ419" s="1"/>
      <c r="SR419" s="1"/>
      <c r="SS419" s="1"/>
      <c r="ST419" s="1"/>
      <c r="SU419" s="1"/>
      <c r="SV419" s="1"/>
      <c r="SW419" s="1"/>
      <c r="SX419" s="1"/>
      <c r="SY419" s="1"/>
      <c r="SZ419" s="1"/>
      <c r="TA419" s="1"/>
      <c r="TB419" s="1"/>
      <c r="TC419" s="1"/>
      <c r="TD419" s="1"/>
      <c r="TE419" s="1"/>
      <c r="TF419" s="1"/>
      <c r="TG419" s="1"/>
      <c r="TH419" s="1"/>
      <c r="TI419" s="1"/>
      <c r="TJ419" s="1"/>
      <c r="TK419" s="1"/>
      <c r="TL419" s="1"/>
      <c r="TM419" s="1"/>
      <c r="TN419" s="1"/>
      <c r="TO419" s="1"/>
      <c r="TP419" s="1"/>
      <c r="TQ419" s="1"/>
      <c r="TR419" s="1"/>
      <c r="TS419" s="1"/>
      <c r="TT419" s="1"/>
      <c r="TU419" s="1"/>
      <c r="TV419" s="1"/>
      <c r="TW419" s="1"/>
      <c r="TX419" s="1"/>
      <c r="TY419" s="1"/>
      <c r="TZ419" s="1"/>
      <c r="UA419" s="1"/>
      <c r="UB419" s="1"/>
      <c r="UC419" s="1"/>
      <c r="UD419" s="1"/>
      <c r="UE419" s="1"/>
      <c r="UF419" s="1"/>
      <c r="UG419" s="1"/>
      <c r="UH419" s="1"/>
      <c r="UI419" s="1"/>
      <c r="UJ419" s="1"/>
      <c r="UK419" s="1"/>
      <c r="UL419" s="1"/>
      <c r="UM419" s="1"/>
      <c r="UN419" s="1"/>
      <c r="UO419" s="1"/>
      <c r="UP419" s="1"/>
      <c r="UQ419" s="1"/>
      <c r="UR419" s="1"/>
      <c r="US419" s="1"/>
      <c r="UT419" s="1"/>
      <c r="UU419" s="1"/>
      <c r="UV419" s="1"/>
      <c r="UW419" s="1"/>
      <c r="UX419" s="1"/>
      <c r="UY419" s="1"/>
      <c r="UZ419" s="1"/>
      <c r="VA419" s="1"/>
      <c r="VB419" s="1"/>
      <c r="VC419" s="1"/>
      <c r="VD419" s="1"/>
      <c r="VE419" s="1"/>
      <c r="VF419" s="1"/>
      <c r="VG419" s="1"/>
      <c r="VH419" s="1"/>
      <c r="VI419" s="1"/>
      <c r="VJ419" s="1"/>
      <c r="VK419" s="1"/>
      <c r="VL419" s="1"/>
      <c r="VM419" s="1"/>
      <c r="VN419" s="1"/>
      <c r="VO419" s="1"/>
      <c r="VP419" s="1"/>
      <c r="VQ419" s="1"/>
      <c r="VR419" s="1"/>
      <c r="VS419" s="1"/>
      <c r="VT419" s="1"/>
      <c r="VU419" s="1"/>
      <c r="VV419" s="1"/>
      <c r="VW419" s="1"/>
      <c r="VX419" s="1"/>
      <c r="VY419" s="1"/>
      <c r="VZ419" s="1"/>
      <c r="WA419" s="1"/>
      <c r="WB419" s="1"/>
      <c r="WC419" s="1"/>
      <c r="WD419" s="1"/>
      <c r="WE419" s="1"/>
      <c r="WF419" s="1"/>
      <c r="WG419" s="1"/>
      <c r="WH419" s="1"/>
      <c r="WI419" s="1"/>
      <c r="WJ419" s="1"/>
      <c r="WK419" s="1"/>
      <c r="WL419" s="1"/>
      <c r="WM419" s="1"/>
      <c r="WN419" s="1"/>
      <c r="WO419" s="1"/>
      <c r="WP419" s="1"/>
      <c r="WQ419" s="1"/>
      <c r="WR419" s="1"/>
      <c r="WS419" s="1"/>
      <c r="WT419" s="1"/>
      <c r="WU419" s="1"/>
      <c r="WV419" s="1"/>
      <c r="WW419" s="1"/>
      <c r="WX419" s="1"/>
      <c r="WY419" s="1"/>
      <c r="WZ419" s="1"/>
      <c r="XA419" s="1"/>
      <c r="XB419" s="1"/>
      <c r="XC419" s="1"/>
      <c r="XD419" s="1"/>
      <c r="XE419" s="1"/>
      <c r="XF419" s="1"/>
      <c r="XG419" s="1"/>
      <c r="XH419" s="1"/>
      <c r="XI419" s="1"/>
      <c r="XJ419" s="1"/>
      <c r="XK419" s="1"/>
      <c r="XL419" s="1"/>
      <c r="XM419" s="1"/>
      <c r="XN419" s="1"/>
      <c r="XO419" s="1"/>
      <c r="XP419" s="1"/>
      <c r="XQ419" s="1"/>
      <c r="XR419" s="1"/>
      <c r="XS419" s="1"/>
      <c r="XT419" s="1"/>
      <c r="XU419" s="1"/>
      <c r="XV419" s="1"/>
      <c r="XW419" s="1"/>
      <c r="XX419" s="1"/>
      <c r="XY419" s="1"/>
      <c r="XZ419" s="1"/>
      <c r="YA419" s="1"/>
      <c r="YB419" s="1"/>
      <c r="YC419" s="1"/>
      <c r="YD419" s="1"/>
      <c r="YE419" s="1"/>
      <c r="YF419" s="1"/>
      <c r="YG419" s="1"/>
      <c r="YH419" s="1"/>
      <c r="YI419" s="1"/>
      <c r="YJ419" s="1"/>
      <c r="YK419" s="1"/>
      <c r="YL419" s="1"/>
      <c r="YM419" s="1"/>
      <c r="YN419" s="1"/>
      <c r="YO419" s="1"/>
      <c r="YP419" s="1"/>
      <c r="YQ419" s="1"/>
      <c r="YR419" s="1"/>
      <c r="YS419" s="1"/>
      <c r="YT419" s="1"/>
      <c r="YU419" s="1"/>
      <c r="YV419" s="1"/>
      <c r="YW419" s="1"/>
      <c r="YX419" s="1"/>
      <c r="YY419" s="1"/>
      <c r="YZ419" s="1"/>
      <c r="ZA419" s="1"/>
      <c r="ZB419" s="1"/>
      <c r="ZC419" s="1"/>
      <c r="ZD419" s="1"/>
      <c r="ZE419" s="1"/>
      <c r="ZF419" s="1"/>
      <c r="ZG419" s="1"/>
      <c r="ZH419" s="1"/>
      <c r="ZI419" s="1"/>
      <c r="ZJ419" s="1"/>
      <c r="ZK419" s="1"/>
      <c r="ZL419" s="1"/>
      <c r="ZM419" s="1"/>
      <c r="ZN419" s="1"/>
      <c r="ZO419" s="1"/>
      <c r="ZP419" s="1"/>
      <c r="ZQ419" s="1"/>
      <c r="ZR419" s="1"/>
      <c r="ZS419" s="1"/>
      <c r="ZT419" s="1"/>
      <c r="ZU419" s="1"/>
      <c r="ZV419" s="1"/>
      <c r="ZW419" s="1"/>
      <c r="ZX419" s="1"/>
      <c r="ZY419" s="1"/>
      <c r="ZZ419" s="1"/>
      <c r="AAA419" s="1"/>
      <c r="AAB419" s="1"/>
      <c r="AAC419" s="1"/>
      <c r="AAD419" s="1"/>
      <c r="AAE419" s="1"/>
      <c r="AAF419" s="1"/>
      <c r="AAG419" s="1"/>
      <c r="AAH419" s="1"/>
      <c r="AAI419" s="1"/>
      <c r="AAJ419" s="1"/>
      <c r="AAK419" s="1"/>
      <c r="AAL419" s="1"/>
      <c r="AAM419" s="1"/>
      <c r="AAN419" s="1"/>
      <c r="AAO419" s="1"/>
      <c r="AAP419" s="1"/>
      <c r="AAQ419" s="1"/>
      <c r="AAR419" s="1"/>
      <c r="AAS419" s="1"/>
      <c r="AAT419" s="1"/>
      <c r="AAU419" s="1"/>
      <c r="AAV419" s="1"/>
      <c r="AAW419" s="1"/>
      <c r="AAX419" s="1"/>
      <c r="AAY419" s="1"/>
      <c r="AAZ419" s="1"/>
      <c r="ABA419" s="1"/>
      <c r="ABB419" s="1"/>
      <c r="ABC419" s="1"/>
      <c r="ABD419" s="1"/>
      <c r="ABE419" s="1"/>
      <c r="ABF419" s="1"/>
      <c r="ABG419" s="1"/>
      <c r="ABH419" s="1"/>
      <c r="ABI419" s="1"/>
      <c r="ABJ419" s="1"/>
      <c r="ABK419" s="1"/>
      <c r="ABL419" s="1"/>
      <c r="ABM419" s="1"/>
      <c r="ABN419" s="1"/>
      <c r="ABO419" s="1"/>
    </row>
    <row r="420" spans="1:743" x14ac:dyDescent="0.25">
      <c r="A420" s="93"/>
      <c r="B420" s="2"/>
      <c r="C420" s="2"/>
      <c r="D420" s="2"/>
      <c r="E420" s="2"/>
      <c r="F420" s="2"/>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3"/>
      <c r="MV420" s="3"/>
      <c r="MW420" s="3"/>
      <c r="MX420" s="3"/>
      <c r="MY420" s="3"/>
      <c r="MZ420" s="3"/>
      <c r="NA420" s="3"/>
      <c r="NB420" s="3"/>
      <c r="NC420" s="3"/>
      <c r="ND420" s="3"/>
      <c r="NE420" s="3"/>
      <c r="NF420" s="3"/>
      <c r="NG420" s="3"/>
      <c r="NH420" s="3"/>
      <c r="NI420" s="3"/>
      <c r="NJ420" s="3"/>
      <c r="NK420" s="3"/>
      <c r="NL420" s="3"/>
      <c r="NM420" s="3"/>
      <c r="NN420" s="3"/>
      <c r="NO420" s="3"/>
      <c r="NP420" s="3"/>
      <c r="NQ420" s="3"/>
      <c r="NR420" s="3"/>
      <c r="NS420" s="3"/>
      <c r="NT420" s="3"/>
      <c r="NU420" s="3"/>
      <c r="NV420" s="3"/>
      <c r="NW420" s="3"/>
      <c r="NX420" s="3"/>
      <c r="NY420" s="3"/>
      <c r="NZ420" s="3"/>
      <c r="OA420" s="3"/>
      <c r="OB420" s="3"/>
      <c r="OC420" s="3"/>
      <c r="OD420" s="3"/>
      <c r="OE420" s="3"/>
      <c r="OF420" s="3"/>
      <c r="OG420" s="3"/>
      <c r="OH420" s="3"/>
      <c r="OI420" s="3"/>
      <c r="OJ420" s="3"/>
      <c r="OK420" s="3"/>
      <c r="OL420" s="3"/>
      <c r="OM420" s="3"/>
      <c r="ON420" s="3"/>
      <c r="OO420" s="3"/>
      <c r="OP420" s="3"/>
      <c r="OQ420" s="3"/>
      <c r="OR420" s="3"/>
      <c r="OS420" s="3"/>
      <c r="OT420" s="3"/>
      <c r="OU420" s="3"/>
      <c r="OV420" s="3"/>
      <c r="OW420" s="3"/>
      <c r="OX420" s="3"/>
      <c r="OY420" s="3"/>
      <c r="OZ420" s="3"/>
      <c r="PA420" s="3"/>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c r="RD420" s="1"/>
      <c r="RE420" s="1"/>
      <c r="RF420" s="1"/>
      <c r="RG420" s="1"/>
      <c r="RH420" s="1"/>
      <c r="RI420" s="1"/>
      <c r="RJ420" s="1"/>
      <c r="RK420" s="1"/>
      <c r="RL420" s="1"/>
      <c r="RM420" s="1"/>
      <c r="RN420" s="1"/>
      <c r="RO420" s="1"/>
      <c r="RP420" s="1"/>
      <c r="RQ420" s="1"/>
      <c r="RR420" s="1"/>
      <c r="RS420" s="1"/>
      <c r="RT420" s="1"/>
      <c r="RU420" s="1"/>
      <c r="RV420" s="1"/>
      <c r="RW420" s="1"/>
      <c r="RX420" s="1"/>
      <c r="RY420" s="1"/>
      <c r="RZ420" s="1"/>
      <c r="SA420" s="1"/>
      <c r="SB420" s="1"/>
      <c r="SC420" s="1"/>
      <c r="SD420" s="1"/>
      <c r="SE420" s="1"/>
      <c r="SF420" s="1"/>
      <c r="SG420" s="1"/>
      <c r="SH420" s="1"/>
      <c r="SI420" s="1"/>
      <c r="SJ420" s="1"/>
      <c r="SK420" s="1"/>
      <c r="SL420" s="1"/>
      <c r="SM420" s="1"/>
      <c r="SN420" s="1"/>
      <c r="SO420" s="1"/>
      <c r="SP420" s="1"/>
      <c r="SQ420" s="1"/>
      <c r="SR420" s="1"/>
      <c r="SS420" s="1"/>
      <c r="ST420" s="1"/>
      <c r="SU420" s="1"/>
      <c r="SV420" s="1"/>
      <c r="SW420" s="1"/>
      <c r="SX420" s="1"/>
      <c r="SY420" s="1"/>
      <c r="SZ420" s="1"/>
      <c r="TA420" s="1"/>
      <c r="TB420" s="1"/>
      <c r="TC420" s="1"/>
      <c r="TD420" s="1"/>
      <c r="TE420" s="1"/>
      <c r="TF420" s="1"/>
      <c r="TG420" s="1"/>
      <c r="TH420" s="1"/>
      <c r="TI420" s="1"/>
      <c r="TJ420" s="1"/>
      <c r="TK420" s="1"/>
      <c r="TL420" s="1"/>
      <c r="TM420" s="1"/>
      <c r="TN420" s="1"/>
      <c r="TO420" s="1"/>
      <c r="TP420" s="1"/>
      <c r="TQ420" s="1"/>
      <c r="TR420" s="1"/>
      <c r="TS420" s="1"/>
      <c r="TT420" s="1"/>
      <c r="TU420" s="1"/>
      <c r="TV420" s="1"/>
      <c r="TW420" s="1"/>
      <c r="TX420" s="1"/>
      <c r="TY420" s="1"/>
      <c r="TZ420" s="1"/>
      <c r="UA420" s="1"/>
      <c r="UB420" s="1"/>
      <c r="UC420" s="1"/>
      <c r="UD420" s="1"/>
      <c r="UE420" s="1"/>
      <c r="UF420" s="1"/>
      <c r="UG420" s="1"/>
      <c r="UH420" s="1"/>
      <c r="UI420" s="1"/>
      <c r="UJ420" s="1"/>
      <c r="UK420" s="1"/>
      <c r="UL420" s="1"/>
      <c r="UM420" s="1"/>
      <c r="UN420" s="1"/>
      <c r="UO420" s="1"/>
      <c r="UP420" s="1"/>
      <c r="UQ420" s="1"/>
      <c r="UR420" s="1"/>
      <c r="US420" s="1"/>
      <c r="UT420" s="1"/>
      <c r="UU420" s="1"/>
      <c r="UV420" s="1"/>
      <c r="UW420" s="1"/>
      <c r="UX420" s="1"/>
      <c r="UY420" s="1"/>
      <c r="UZ420" s="1"/>
      <c r="VA420" s="1"/>
      <c r="VB420" s="1"/>
      <c r="VC420" s="1"/>
      <c r="VD420" s="1"/>
      <c r="VE420" s="1"/>
      <c r="VF420" s="1"/>
      <c r="VG420" s="1"/>
      <c r="VH420" s="1"/>
      <c r="VI420" s="1"/>
      <c r="VJ420" s="1"/>
      <c r="VK420" s="1"/>
      <c r="VL420" s="1"/>
      <c r="VM420" s="1"/>
      <c r="VN420" s="1"/>
      <c r="VO420" s="1"/>
      <c r="VP420" s="1"/>
      <c r="VQ420" s="1"/>
      <c r="VR420" s="1"/>
      <c r="VS420" s="1"/>
      <c r="VT420" s="1"/>
      <c r="VU420" s="1"/>
      <c r="VV420" s="1"/>
      <c r="VW420" s="1"/>
      <c r="VX420" s="1"/>
      <c r="VY420" s="1"/>
      <c r="VZ420" s="1"/>
      <c r="WA420" s="1"/>
      <c r="WB420" s="1"/>
      <c r="WC420" s="1"/>
      <c r="WD420" s="1"/>
      <c r="WE420" s="1"/>
      <c r="WF420" s="1"/>
      <c r="WG420" s="1"/>
      <c r="WH420" s="1"/>
      <c r="WI420" s="1"/>
      <c r="WJ420" s="1"/>
      <c r="WK420" s="1"/>
      <c r="WL420" s="1"/>
      <c r="WM420" s="1"/>
      <c r="WN420" s="1"/>
      <c r="WO420" s="1"/>
      <c r="WP420" s="1"/>
      <c r="WQ420" s="1"/>
      <c r="WR420" s="1"/>
      <c r="WS420" s="1"/>
      <c r="WT420" s="1"/>
      <c r="WU420" s="1"/>
      <c r="WV420" s="1"/>
      <c r="WW420" s="1"/>
      <c r="WX420" s="1"/>
      <c r="WY420" s="1"/>
      <c r="WZ420" s="1"/>
      <c r="XA420" s="1"/>
      <c r="XB420" s="1"/>
      <c r="XC420" s="1"/>
      <c r="XD420" s="1"/>
      <c r="XE420" s="1"/>
      <c r="XF420" s="1"/>
      <c r="XG420" s="1"/>
      <c r="XH420" s="1"/>
      <c r="XI420" s="1"/>
      <c r="XJ420" s="1"/>
      <c r="XK420" s="1"/>
      <c r="XL420" s="1"/>
      <c r="XM420" s="1"/>
      <c r="XN420" s="1"/>
      <c r="XO420" s="1"/>
      <c r="XP420" s="1"/>
      <c r="XQ420" s="1"/>
      <c r="XR420" s="1"/>
      <c r="XS420" s="1"/>
      <c r="XT420" s="1"/>
      <c r="XU420" s="1"/>
      <c r="XV420" s="1"/>
      <c r="XW420" s="1"/>
      <c r="XX420" s="1"/>
      <c r="XY420" s="1"/>
      <c r="XZ420" s="1"/>
      <c r="YA420" s="1"/>
      <c r="YB420" s="1"/>
      <c r="YC420" s="1"/>
      <c r="YD420" s="1"/>
      <c r="YE420" s="1"/>
      <c r="YF420" s="1"/>
      <c r="YG420" s="1"/>
      <c r="YH420" s="1"/>
      <c r="YI420" s="1"/>
      <c r="YJ420" s="1"/>
      <c r="YK420" s="1"/>
      <c r="YL420" s="1"/>
      <c r="YM420" s="1"/>
      <c r="YN420" s="1"/>
      <c r="YO420" s="1"/>
      <c r="YP420" s="1"/>
      <c r="YQ420" s="1"/>
      <c r="YR420" s="1"/>
      <c r="YS420" s="1"/>
      <c r="YT420" s="1"/>
      <c r="YU420" s="1"/>
      <c r="YV420" s="1"/>
      <c r="YW420" s="1"/>
      <c r="YX420" s="1"/>
      <c r="YY420" s="1"/>
      <c r="YZ420" s="1"/>
      <c r="ZA420" s="1"/>
      <c r="ZB420" s="1"/>
      <c r="ZC420" s="1"/>
      <c r="ZD420" s="1"/>
      <c r="ZE420" s="1"/>
      <c r="ZF420" s="1"/>
      <c r="ZG420" s="1"/>
      <c r="ZH420" s="1"/>
      <c r="ZI420" s="1"/>
      <c r="ZJ420" s="1"/>
      <c r="ZK420" s="1"/>
      <c r="ZL420" s="1"/>
      <c r="ZM420" s="1"/>
      <c r="ZN420" s="1"/>
      <c r="ZO420" s="1"/>
      <c r="ZP420" s="1"/>
      <c r="ZQ420" s="1"/>
      <c r="ZR420" s="1"/>
      <c r="ZS420" s="1"/>
      <c r="ZT420" s="1"/>
      <c r="ZU420" s="1"/>
      <c r="ZV420" s="1"/>
      <c r="ZW420" s="1"/>
      <c r="ZX420" s="1"/>
      <c r="ZY420" s="1"/>
      <c r="ZZ420" s="1"/>
      <c r="AAA420" s="1"/>
      <c r="AAB420" s="1"/>
      <c r="AAC420" s="1"/>
      <c r="AAD420" s="1"/>
      <c r="AAE420" s="1"/>
      <c r="AAF420" s="1"/>
      <c r="AAG420" s="1"/>
      <c r="AAH420" s="1"/>
      <c r="AAI420" s="1"/>
      <c r="AAJ420" s="1"/>
      <c r="AAK420" s="1"/>
      <c r="AAL420" s="1"/>
      <c r="AAM420" s="1"/>
      <c r="AAN420" s="1"/>
      <c r="AAO420" s="1"/>
      <c r="AAP420" s="1"/>
      <c r="AAQ420" s="1"/>
      <c r="AAR420" s="1"/>
      <c r="AAS420" s="1"/>
      <c r="AAT420" s="1"/>
      <c r="AAU420" s="1"/>
      <c r="AAV420" s="1"/>
      <c r="AAW420" s="1"/>
      <c r="AAX420" s="1"/>
      <c r="AAY420" s="1"/>
      <c r="AAZ420" s="1"/>
      <c r="ABA420" s="1"/>
      <c r="ABB420" s="1"/>
      <c r="ABC420" s="1"/>
      <c r="ABD420" s="1"/>
      <c r="ABE420" s="1"/>
      <c r="ABF420" s="1"/>
      <c r="ABG420" s="1"/>
      <c r="ABH420" s="1"/>
      <c r="ABI420" s="1"/>
      <c r="ABJ420" s="1"/>
      <c r="ABK420" s="1"/>
      <c r="ABL420" s="1"/>
      <c r="ABM420" s="1"/>
      <c r="ABN420" s="1"/>
      <c r="ABO420" s="1"/>
    </row>
    <row r="421" spans="1:743" x14ac:dyDescent="0.25">
      <c r="A421" s="93"/>
      <c r="B421" s="2"/>
      <c r="C421" s="2"/>
      <c r="D421" s="2"/>
      <c r="E421" s="2"/>
      <c r="F421" s="2"/>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c r="LT421" s="4"/>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3"/>
      <c r="MV421" s="3"/>
      <c r="MW421" s="3"/>
      <c r="MX421" s="3"/>
      <c r="MY421" s="3"/>
      <c r="MZ421" s="3"/>
      <c r="NA421" s="3"/>
      <c r="NB421" s="3"/>
      <c r="NC421" s="3"/>
      <c r="ND421" s="3"/>
      <c r="NE421" s="3"/>
      <c r="NF421" s="3"/>
      <c r="NG421" s="3"/>
      <c r="NH421" s="3"/>
      <c r="NI421" s="3"/>
      <c r="NJ421" s="3"/>
      <c r="NK421" s="3"/>
      <c r="NL421" s="3"/>
      <c r="NM421" s="3"/>
      <c r="NN421" s="3"/>
      <c r="NO421" s="3"/>
      <c r="NP421" s="3"/>
      <c r="NQ421" s="3"/>
      <c r="NR421" s="3"/>
      <c r="NS421" s="3"/>
      <c r="NT421" s="3"/>
      <c r="NU421" s="3"/>
      <c r="NV421" s="3"/>
      <c r="NW421" s="3"/>
      <c r="NX421" s="3"/>
      <c r="NY421" s="3"/>
      <c r="NZ421" s="3"/>
      <c r="OA421" s="3"/>
      <c r="OB421" s="3"/>
      <c r="OC421" s="3"/>
      <c r="OD421" s="3"/>
      <c r="OE421" s="3"/>
      <c r="OF421" s="3"/>
      <c r="OG421" s="3"/>
      <c r="OH421" s="3"/>
      <c r="OI421" s="3"/>
      <c r="OJ421" s="3"/>
      <c r="OK421" s="3"/>
      <c r="OL421" s="3"/>
      <c r="OM421" s="3"/>
      <c r="ON421" s="3"/>
      <c r="OO421" s="3"/>
      <c r="OP421" s="3"/>
      <c r="OQ421" s="3"/>
      <c r="OR421" s="3"/>
      <c r="OS421" s="3"/>
      <c r="OT421" s="3"/>
      <c r="OU421" s="3"/>
      <c r="OV421" s="3"/>
      <c r="OW421" s="3"/>
      <c r="OX421" s="3"/>
      <c r="OY421" s="3"/>
      <c r="OZ421" s="3"/>
      <c r="PA421" s="3"/>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c r="RD421" s="1"/>
      <c r="RE421" s="1"/>
      <c r="RF421" s="1"/>
      <c r="RG421" s="1"/>
      <c r="RH421" s="1"/>
      <c r="RI421" s="1"/>
      <c r="RJ421" s="1"/>
      <c r="RK421" s="1"/>
      <c r="RL421" s="1"/>
      <c r="RM421" s="1"/>
      <c r="RN421" s="1"/>
      <c r="RO421" s="1"/>
      <c r="RP421" s="1"/>
      <c r="RQ421" s="1"/>
      <c r="RR421" s="1"/>
      <c r="RS421" s="1"/>
      <c r="RT421" s="1"/>
      <c r="RU421" s="1"/>
      <c r="RV421" s="1"/>
      <c r="RW421" s="1"/>
      <c r="RX421" s="1"/>
      <c r="RY421" s="1"/>
      <c r="RZ421" s="1"/>
      <c r="SA421" s="1"/>
      <c r="SB421" s="1"/>
      <c r="SC421" s="1"/>
      <c r="SD421" s="1"/>
      <c r="SE421" s="1"/>
      <c r="SF421" s="1"/>
      <c r="SG421" s="1"/>
      <c r="SH421" s="1"/>
      <c r="SI421" s="1"/>
      <c r="SJ421" s="1"/>
      <c r="SK421" s="1"/>
      <c r="SL421" s="1"/>
      <c r="SM421" s="1"/>
      <c r="SN421" s="1"/>
      <c r="SO421" s="1"/>
      <c r="SP421" s="1"/>
      <c r="SQ421" s="1"/>
      <c r="SR421" s="1"/>
      <c r="SS421" s="1"/>
      <c r="ST421" s="1"/>
      <c r="SU421" s="1"/>
      <c r="SV421" s="1"/>
      <c r="SW421" s="1"/>
      <c r="SX421" s="1"/>
      <c r="SY421" s="1"/>
      <c r="SZ421" s="1"/>
      <c r="TA421" s="1"/>
      <c r="TB421" s="1"/>
      <c r="TC421" s="1"/>
      <c r="TD421" s="1"/>
      <c r="TE421" s="1"/>
      <c r="TF421" s="1"/>
      <c r="TG421" s="1"/>
      <c r="TH421" s="1"/>
      <c r="TI421" s="1"/>
      <c r="TJ421" s="1"/>
      <c r="TK421" s="1"/>
      <c r="TL421" s="1"/>
      <c r="TM421" s="1"/>
      <c r="TN421" s="1"/>
      <c r="TO421" s="1"/>
      <c r="TP421" s="1"/>
      <c r="TQ421" s="1"/>
      <c r="TR421" s="1"/>
      <c r="TS421" s="1"/>
      <c r="TT421" s="1"/>
      <c r="TU421" s="1"/>
      <c r="TV421" s="1"/>
      <c r="TW421" s="1"/>
      <c r="TX421" s="1"/>
      <c r="TY421" s="1"/>
      <c r="TZ421" s="1"/>
      <c r="UA421" s="1"/>
      <c r="UB421" s="1"/>
      <c r="UC421" s="1"/>
      <c r="UD421" s="1"/>
      <c r="UE421" s="1"/>
      <c r="UF421" s="1"/>
      <c r="UG421" s="1"/>
      <c r="UH421" s="1"/>
      <c r="UI421" s="1"/>
      <c r="UJ421" s="1"/>
      <c r="UK421" s="1"/>
      <c r="UL421" s="1"/>
      <c r="UM421" s="1"/>
      <c r="UN421" s="1"/>
      <c r="UO421" s="1"/>
      <c r="UP421" s="1"/>
      <c r="UQ421" s="1"/>
      <c r="UR421" s="1"/>
      <c r="US421" s="1"/>
      <c r="UT421" s="1"/>
      <c r="UU421" s="1"/>
      <c r="UV421" s="1"/>
      <c r="UW421" s="1"/>
      <c r="UX421" s="1"/>
      <c r="UY421" s="1"/>
      <c r="UZ421" s="1"/>
      <c r="VA421" s="1"/>
      <c r="VB421" s="1"/>
      <c r="VC421" s="1"/>
      <c r="VD421" s="1"/>
      <c r="VE421" s="1"/>
      <c r="VF421" s="1"/>
      <c r="VG421" s="1"/>
      <c r="VH421" s="1"/>
      <c r="VI421" s="1"/>
      <c r="VJ421" s="1"/>
      <c r="VK421" s="1"/>
      <c r="VL421" s="1"/>
      <c r="VM421" s="1"/>
      <c r="VN421" s="1"/>
      <c r="VO421" s="1"/>
      <c r="VP421" s="1"/>
      <c r="VQ421" s="1"/>
      <c r="VR421" s="1"/>
      <c r="VS421" s="1"/>
      <c r="VT421" s="1"/>
      <c r="VU421" s="1"/>
      <c r="VV421" s="1"/>
      <c r="VW421" s="1"/>
      <c r="VX421" s="1"/>
      <c r="VY421" s="1"/>
      <c r="VZ421" s="1"/>
      <c r="WA421" s="1"/>
      <c r="WB421" s="1"/>
      <c r="WC421" s="1"/>
      <c r="WD421" s="1"/>
      <c r="WE421" s="1"/>
      <c r="WF421" s="1"/>
      <c r="WG421" s="1"/>
      <c r="WH421" s="1"/>
      <c r="WI421" s="1"/>
      <c r="WJ421" s="1"/>
      <c r="WK421" s="1"/>
      <c r="WL421" s="1"/>
      <c r="WM421" s="1"/>
      <c r="WN421" s="1"/>
      <c r="WO421" s="1"/>
      <c r="WP421" s="1"/>
      <c r="WQ421" s="1"/>
      <c r="WR421" s="1"/>
      <c r="WS421" s="1"/>
      <c r="WT421" s="1"/>
      <c r="WU421" s="1"/>
      <c r="WV421" s="1"/>
      <c r="WW421" s="1"/>
      <c r="WX421" s="1"/>
      <c r="WY421" s="1"/>
      <c r="WZ421" s="1"/>
      <c r="XA421" s="1"/>
      <c r="XB421" s="1"/>
      <c r="XC421" s="1"/>
      <c r="XD421" s="1"/>
      <c r="XE421" s="1"/>
      <c r="XF421" s="1"/>
      <c r="XG421" s="1"/>
      <c r="XH421" s="1"/>
      <c r="XI421" s="1"/>
      <c r="XJ421" s="1"/>
      <c r="XK421" s="1"/>
      <c r="XL421" s="1"/>
      <c r="XM421" s="1"/>
      <c r="XN421" s="1"/>
      <c r="XO421" s="1"/>
      <c r="XP421" s="1"/>
      <c r="XQ421" s="1"/>
      <c r="XR421" s="1"/>
      <c r="XS421" s="1"/>
      <c r="XT421" s="1"/>
      <c r="XU421" s="1"/>
      <c r="XV421" s="1"/>
      <c r="XW421" s="1"/>
      <c r="XX421" s="1"/>
      <c r="XY421" s="1"/>
      <c r="XZ421" s="1"/>
      <c r="YA421" s="1"/>
      <c r="YB421" s="1"/>
      <c r="YC421" s="1"/>
      <c r="YD421" s="1"/>
      <c r="YE421" s="1"/>
      <c r="YF421" s="1"/>
      <c r="YG421" s="1"/>
      <c r="YH421" s="1"/>
      <c r="YI421" s="1"/>
      <c r="YJ421" s="1"/>
      <c r="YK421" s="1"/>
      <c r="YL421" s="1"/>
      <c r="YM421" s="1"/>
      <c r="YN421" s="1"/>
      <c r="YO421" s="1"/>
      <c r="YP421" s="1"/>
      <c r="YQ421" s="1"/>
      <c r="YR421" s="1"/>
      <c r="YS421" s="1"/>
      <c r="YT421" s="1"/>
      <c r="YU421" s="1"/>
      <c r="YV421" s="1"/>
      <c r="YW421" s="1"/>
      <c r="YX421" s="1"/>
      <c r="YY421" s="1"/>
      <c r="YZ421" s="1"/>
      <c r="ZA421" s="1"/>
      <c r="ZB421" s="1"/>
      <c r="ZC421" s="1"/>
      <c r="ZD421" s="1"/>
      <c r="ZE421" s="1"/>
      <c r="ZF421" s="1"/>
      <c r="ZG421" s="1"/>
      <c r="ZH421" s="1"/>
      <c r="ZI421" s="1"/>
      <c r="ZJ421" s="1"/>
      <c r="ZK421" s="1"/>
      <c r="ZL421" s="1"/>
      <c r="ZM421" s="1"/>
      <c r="ZN421" s="1"/>
      <c r="ZO421" s="1"/>
      <c r="ZP421" s="1"/>
      <c r="ZQ421" s="1"/>
      <c r="ZR421" s="1"/>
      <c r="ZS421" s="1"/>
      <c r="ZT421" s="1"/>
      <c r="ZU421" s="1"/>
      <c r="ZV421" s="1"/>
      <c r="ZW421" s="1"/>
      <c r="ZX421" s="1"/>
      <c r="ZY421" s="1"/>
      <c r="ZZ421" s="1"/>
      <c r="AAA421" s="1"/>
      <c r="AAB421" s="1"/>
      <c r="AAC421" s="1"/>
      <c r="AAD421" s="1"/>
      <c r="AAE421" s="1"/>
      <c r="AAF421" s="1"/>
      <c r="AAG421" s="1"/>
      <c r="AAH421" s="1"/>
      <c r="AAI421" s="1"/>
      <c r="AAJ421" s="1"/>
      <c r="AAK421" s="1"/>
      <c r="AAL421" s="1"/>
      <c r="AAM421" s="1"/>
      <c r="AAN421" s="1"/>
      <c r="AAO421" s="1"/>
      <c r="AAP421" s="1"/>
      <c r="AAQ421" s="1"/>
      <c r="AAR421" s="1"/>
      <c r="AAS421" s="1"/>
      <c r="AAT421" s="1"/>
      <c r="AAU421" s="1"/>
      <c r="AAV421" s="1"/>
      <c r="AAW421" s="1"/>
      <c r="AAX421" s="1"/>
      <c r="AAY421" s="1"/>
      <c r="AAZ421" s="1"/>
      <c r="ABA421" s="1"/>
      <c r="ABB421" s="1"/>
      <c r="ABC421" s="1"/>
      <c r="ABD421" s="1"/>
      <c r="ABE421" s="1"/>
      <c r="ABF421" s="1"/>
      <c r="ABG421" s="1"/>
      <c r="ABH421" s="1"/>
      <c r="ABI421" s="1"/>
      <c r="ABJ421" s="1"/>
      <c r="ABK421" s="1"/>
      <c r="ABL421" s="1"/>
      <c r="ABM421" s="1"/>
      <c r="ABN421" s="1"/>
      <c r="ABO421" s="1"/>
    </row>
    <row r="422" spans="1:743" x14ac:dyDescent="0.25">
      <c r="A422" s="93"/>
      <c r="B422" s="2"/>
      <c r="C422" s="2"/>
      <c r="D422" s="2"/>
      <c r="E422" s="2"/>
      <c r="F422" s="2"/>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3"/>
      <c r="MV422" s="3"/>
      <c r="MW422" s="3"/>
      <c r="MX422" s="3"/>
      <c r="MY422" s="3"/>
      <c r="MZ422" s="3"/>
      <c r="NA422" s="3"/>
      <c r="NB422" s="3"/>
      <c r="NC422" s="3"/>
      <c r="ND422" s="3"/>
      <c r="NE422" s="3"/>
      <c r="NF422" s="3"/>
      <c r="NG422" s="3"/>
      <c r="NH422" s="3"/>
      <c r="NI422" s="3"/>
      <c r="NJ422" s="3"/>
      <c r="NK422" s="3"/>
      <c r="NL422" s="3"/>
      <c r="NM422" s="3"/>
      <c r="NN422" s="3"/>
      <c r="NO422" s="3"/>
      <c r="NP422" s="3"/>
      <c r="NQ422" s="3"/>
      <c r="NR422" s="3"/>
      <c r="NS422" s="3"/>
      <c r="NT422" s="3"/>
      <c r="NU422" s="3"/>
      <c r="NV422" s="3"/>
      <c r="NW422" s="3"/>
      <c r="NX422" s="3"/>
      <c r="NY422" s="3"/>
      <c r="NZ422" s="3"/>
      <c r="OA422" s="3"/>
      <c r="OB422" s="3"/>
      <c r="OC422" s="3"/>
      <c r="OD422" s="3"/>
      <c r="OE422" s="3"/>
      <c r="OF422" s="3"/>
      <c r="OG422" s="3"/>
      <c r="OH422" s="3"/>
      <c r="OI422" s="3"/>
      <c r="OJ422" s="3"/>
      <c r="OK422" s="3"/>
      <c r="OL422" s="3"/>
      <c r="OM422" s="3"/>
      <c r="ON422" s="3"/>
      <c r="OO422" s="3"/>
      <c r="OP422" s="3"/>
      <c r="OQ422" s="3"/>
      <c r="OR422" s="3"/>
      <c r="OS422" s="3"/>
      <c r="OT422" s="3"/>
      <c r="OU422" s="3"/>
      <c r="OV422" s="3"/>
      <c r="OW422" s="3"/>
      <c r="OX422" s="3"/>
      <c r="OY422" s="3"/>
      <c r="OZ422" s="3"/>
      <c r="PA422" s="3"/>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c r="RD422" s="1"/>
      <c r="RE422" s="1"/>
      <c r="RF422" s="1"/>
      <c r="RG422" s="1"/>
      <c r="RH422" s="1"/>
      <c r="RI422" s="1"/>
      <c r="RJ422" s="1"/>
      <c r="RK422" s="1"/>
      <c r="RL422" s="1"/>
      <c r="RM422" s="1"/>
      <c r="RN422" s="1"/>
      <c r="RO422" s="1"/>
      <c r="RP422" s="1"/>
      <c r="RQ422" s="1"/>
      <c r="RR422" s="1"/>
      <c r="RS422" s="1"/>
      <c r="RT422" s="1"/>
      <c r="RU422" s="1"/>
      <c r="RV422" s="1"/>
      <c r="RW422" s="1"/>
      <c r="RX422" s="1"/>
      <c r="RY422" s="1"/>
      <c r="RZ422" s="1"/>
      <c r="SA422" s="1"/>
      <c r="SB422" s="1"/>
      <c r="SC422" s="1"/>
      <c r="SD422" s="1"/>
      <c r="SE422" s="1"/>
      <c r="SF422" s="1"/>
      <c r="SG422" s="1"/>
      <c r="SH422" s="1"/>
      <c r="SI422" s="1"/>
      <c r="SJ422" s="1"/>
      <c r="SK422" s="1"/>
      <c r="SL422" s="1"/>
      <c r="SM422" s="1"/>
      <c r="SN422" s="1"/>
      <c r="SO422" s="1"/>
      <c r="SP422" s="1"/>
      <c r="SQ422" s="1"/>
      <c r="SR422" s="1"/>
      <c r="SS422" s="1"/>
      <c r="ST422" s="1"/>
      <c r="SU422" s="1"/>
      <c r="SV422" s="1"/>
      <c r="SW422" s="1"/>
      <c r="SX422" s="1"/>
      <c r="SY422" s="1"/>
      <c r="SZ422" s="1"/>
      <c r="TA422" s="1"/>
      <c r="TB422" s="1"/>
      <c r="TC422" s="1"/>
      <c r="TD422" s="1"/>
      <c r="TE422" s="1"/>
      <c r="TF422" s="1"/>
      <c r="TG422" s="1"/>
      <c r="TH422" s="1"/>
      <c r="TI422" s="1"/>
      <c r="TJ422" s="1"/>
      <c r="TK422" s="1"/>
      <c r="TL422" s="1"/>
      <c r="TM422" s="1"/>
      <c r="TN422" s="1"/>
      <c r="TO422" s="1"/>
      <c r="TP422" s="1"/>
      <c r="TQ422" s="1"/>
      <c r="TR422" s="1"/>
      <c r="TS422" s="1"/>
      <c r="TT422" s="1"/>
      <c r="TU422" s="1"/>
      <c r="TV422" s="1"/>
      <c r="TW422" s="1"/>
      <c r="TX422" s="1"/>
      <c r="TY422" s="1"/>
      <c r="TZ422" s="1"/>
      <c r="UA422" s="1"/>
      <c r="UB422" s="1"/>
      <c r="UC422" s="1"/>
      <c r="UD422" s="1"/>
      <c r="UE422" s="1"/>
      <c r="UF422" s="1"/>
      <c r="UG422" s="1"/>
      <c r="UH422" s="1"/>
      <c r="UI422" s="1"/>
      <c r="UJ422" s="1"/>
      <c r="UK422" s="1"/>
      <c r="UL422" s="1"/>
      <c r="UM422" s="1"/>
      <c r="UN422" s="1"/>
      <c r="UO422" s="1"/>
      <c r="UP422" s="1"/>
      <c r="UQ422" s="1"/>
      <c r="UR422" s="1"/>
      <c r="US422" s="1"/>
      <c r="UT422" s="1"/>
      <c r="UU422" s="1"/>
      <c r="UV422" s="1"/>
      <c r="UW422" s="1"/>
      <c r="UX422" s="1"/>
      <c r="UY422" s="1"/>
      <c r="UZ422" s="1"/>
      <c r="VA422" s="1"/>
      <c r="VB422" s="1"/>
      <c r="VC422" s="1"/>
      <c r="VD422" s="1"/>
      <c r="VE422" s="1"/>
      <c r="VF422" s="1"/>
      <c r="VG422" s="1"/>
      <c r="VH422" s="1"/>
      <c r="VI422" s="1"/>
      <c r="VJ422" s="1"/>
      <c r="VK422" s="1"/>
      <c r="VL422" s="1"/>
      <c r="VM422" s="1"/>
      <c r="VN422" s="1"/>
      <c r="VO422" s="1"/>
      <c r="VP422" s="1"/>
      <c r="VQ422" s="1"/>
      <c r="VR422" s="1"/>
      <c r="VS422" s="1"/>
      <c r="VT422" s="1"/>
      <c r="VU422" s="1"/>
      <c r="VV422" s="1"/>
      <c r="VW422" s="1"/>
      <c r="VX422" s="1"/>
      <c r="VY422" s="1"/>
      <c r="VZ422" s="1"/>
      <c r="WA422" s="1"/>
      <c r="WB422" s="1"/>
      <c r="WC422" s="1"/>
      <c r="WD422" s="1"/>
      <c r="WE422" s="1"/>
      <c r="WF422" s="1"/>
      <c r="WG422" s="1"/>
      <c r="WH422" s="1"/>
      <c r="WI422" s="1"/>
      <c r="WJ422" s="1"/>
      <c r="WK422" s="1"/>
      <c r="WL422" s="1"/>
      <c r="WM422" s="1"/>
      <c r="WN422" s="1"/>
      <c r="WO422" s="1"/>
      <c r="WP422" s="1"/>
      <c r="WQ422" s="1"/>
      <c r="WR422" s="1"/>
      <c r="WS422" s="1"/>
      <c r="WT422" s="1"/>
      <c r="WU422" s="1"/>
      <c r="WV422" s="1"/>
      <c r="WW422" s="1"/>
      <c r="WX422" s="1"/>
      <c r="WY422" s="1"/>
      <c r="WZ422" s="1"/>
      <c r="XA422" s="1"/>
      <c r="XB422" s="1"/>
      <c r="XC422" s="1"/>
      <c r="XD422" s="1"/>
      <c r="XE422" s="1"/>
      <c r="XF422" s="1"/>
      <c r="XG422" s="1"/>
      <c r="XH422" s="1"/>
      <c r="XI422" s="1"/>
      <c r="XJ422" s="1"/>
      <c r="XK422" s="1"/>
      <c r="XL422" s="1"/>
      <c r="XM422" s="1"/>
      <c r="XN422" s="1"/>
      <c r="XO422" s="1"/>
      <c r="XP422" s="1"/>
      <c r="XQ422" s="1"/>
      <c r="XR422" s="1"/>
      <c r="XS422" s="1"/>
      <c r="XT422" s="1"/>
      <c r="XU422" s="1"/>
      <c r="XV422" s="1"/>
      <c r="XW422" s="1"/>
      <c r="XX422" s="1"/>
      <c r="XY422" s="1"/>
      <c r="XZ422" s="1"/>
      <c r="YA422" s="1"/>
      <c r="YB422" s="1"/>
      <c r="YC422" s="1"/>
      <c r="YD422" s="1"/>
      <c r="YE422" s="1"/>
      <c r="YF422" s="1"/>
      <c r="YG422" s="1"/>
      <c r="YH422" s="1"/>
      <c r="YI422" s="1"/>
      <c r="YJ422" s="1"/>
      <c r="YK422" s="1"/>
      <c r="YL422" s="1"/>
      <c r="YM422" s="1"/>
      <c r="YN422" s="1"/>
      <c r="YO422" s="1"/>
      <c r="YP422" s="1"/>
      <c r="YQ422" s="1"/>
      <c r="YR422" s="1"/>
      <c r="YS422" s="1"/>
      <c r="YT422" s="1"/>
      <c r="YU422" s="1"/>
      <c r="YV422" s="1"/>
      <c r="YW422" s="1"/>
      <c r="YX422" s="1"/>
      <c r="YY422" s="1"/>
      <c r="YZ422" s="1"/>
      <c r="ZA422" s="1"/>
      <c r="ZB422" s="1"/>
      <c r="ZC422" s="1"/>
      <c r="ZD422" s="1"/>
      <c r="ZE422" s="1"/>
      <c r="ZF422" s="1"/>
      <c r="ZG422" s="1"/>
      <c r="ZH422" s="1"/>
      <c r="ZI422" s="1"/>
      <c r="ZJ422" s="1"/>
      <c r="ZK422" s="1"/>
      <c r="ZL422" s="1"/>
      <c r="ZM422" s="1"/>
      <c r="ZN422" s="1"/>
      <c r="ZO422" s="1"/>
      <c r="ZP422" s="1"/>
      <c r="ZQ422" s="1"/>
      <c r="ZR422" s="1"/>
      <c r="ZS422" s="1"/>
      <c r="ZT422" s="1"/>
      <c r="ZU422" s="1"/>
      <c r="ZV422" s="1"/>
      <c r="ZW422" s="1"/>
      <c r="ZX422" s="1"/>
      <c r="ZY422" s="1"/>
      <c r="ZZ422" s="1"/>
      <c r="AAA422" s="1"/>
      <c r="AAB422" s="1"/>
      <c r="AAC422" s="1"/>
      <c r="AAD422" s="1"/>
      <c r="AAE422" s="1"/>
      <c r="AAF422" s="1"/>
      <c r="AAG422" s="1"/>
      <c r="AAH422" s="1"/>
      <c r="AAI422" s="1"/>
      <c r="AAJ422" s="1"/>
      <c r="AAK422" s="1"/>
      <c r="AAL422" s="1"/>
      <c r="AAM422" s="1"/>
      <c r="AAN422" s="1"/>
      <c r="AAO422" s="1"/>
      <c r="AAP422" s="1"/>
      <c r="AAQ422" s="1"/>
      <c r="AAR422" s="1"/>
      <c r="AAS422" s="1"/>
      <c r="AAT422" s="1"/>
      <c r="AAU422" s="1"/>
      <c r="AAV422" s="1"/>
      <c r="AAW422" s="1"/>
      <c r="AAX422" s="1"/>
      <c r="AAY422" s="1"/>
      <c r="AAZ422" s="1"/>
      <c r="ABA422" s="1"/>
      <c r="ABB422" s="1"/>
      <c r="ABC422" s="1"/>
      <c r="ABD422" s="1"/>
      <c r="ABE422" s="1"/>
      <c r="ABF422" s="1"/>
      <c r="ABG422" s="1"/>
      <c r="ABH422" s="1"/>
      <c r="ABI422" s="1"/>
      <c r="ABJ422" s="1"/>
      <c r="ABK422" s="1"/>
      <c r="ABL422" s="1"/>
      <c r="ABM422" s="1"/>
      <c r="ABN422" s="1"/>
      <c r="ABO422" s="1"/>
    </row>
    <row r="423" spans="1:743" x14ac:dyDescent="0.25">
      <c r="A423" s="93"/>
      <c r="B423" s="2"/>
      <c r="C423" s="2"/>
      <c r="D423" s="2"/>
      <c r="E423" s="2"/>
      <c r="F423" s="2"/>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3"/>
      <c r="MV423" s="3"/>
      <c r="MW423" s="3"/>
      <c r="MX423" s="3"/>
      <c r="MY423" s="3"/>
      <c r="MZ423" s="3"/>
      <c r="NA423" s="3"/>
      <c r="NB423" s="3"/>
      <c r="NC423" s="3"/>
      <c r="ND423" s="3"/>
      <c r="NE423" s="3"/>
      <c r="NF423" s="3"/>
      <c r="NG423" s="3"/>
      <c r="NH423" s="3"/>
      <c r="NI423" s="3"/>
      <c r="NJ423" s="3"/>
      <c r="NK423" s="3"/>
      <c r="NL423" s="3"/>
      <c r="NM423" s="3"/>
      <c r="NN423" s="3"/>
      <c r="NO423" s="3"/>
      <c r="NP423" s="3"/>
      <c r="NQ423" s="3"/>
      <c r="NR423" s="3"/>
      <c r="NS423" s="3"/>
      <c r="NT423" s="3"/>
      <c r="NU423" s="3"/>
      <c r="NV423" s="3"/>
      <c r="NW423" s="3"/>
      <c r="NX423" s="3"/>
      <c r="NY423" s="3"/>
      <c r="NZ423" s="3"/>
      <c r="OA423" s="3"/>
      <c r="OB423" s="3"/>
      <c r="OC423" s="3"/>
      <c r="OD423" s="3"/>
      <c r="OE423" s="3"/>
      <c r="OF423" s="3"/>
      <c r="OG423" s="3"/>
      <c r="OH423" s="3"/>
      <c r="OI423" s="3"/>
      <c r="OJ423" s="3"/>
      <c r="OK423" s="3"/>
      <c r="OL423" s="3"/>
      <c r="OM423" s="3"/>
      <c r="ON423" s="3"/>
      <c r="OO423" s="3"/>
      <c r="OP423" s="3"/>
      <c r="OQ423" s="3"/>
      <c r="OR423" s="3"/>
      <c r="OS423" s="3"/>
      <c r="OT423" s="3"/>
      <c r="OU423" s="3"/>
      <c r="OV423" s="3"/>
      <c r="OW423" s="3"/>
      <c r="OX423" s="3"/>
      <c r="OY423" s="3"/>
      <c r="OZ423" s="3"/>
      <c r="PA423" s="3"/>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c r="RD423" s="1"/>
      <c r="RE423" s="1"/>
      <c r="RF423" s="1"/>
      <c r="RG423" s="1"/>
      <c r="RH423" s="1"/>
      <c r="RI423" s="1"/>
      <c r="RJ423" s="1"/>
      <c r="RK423" s="1"/>
      <c r="RL423" s="1"/>
      <c r="RM423" s="1"/>
      <c r="RN423" s="1"/>
      <c r="RO423" s="1"/>
      <c r="RP423" s="1"/>
      <c r="RQ423" s="1"/>
      <c r="RR423" s="1"/>
      <c r="RS423" s="1"/>
      <c r="RT423" s="1"/>
      <c r="RU423" s="1"/>
      <c r="RV423" s="1"/>
      <c r="RW423" s="1"/>
      <c r="RX423" s="1"/>
      <c r="RY423" s="1"/>
      <c r="RZ423" s="1"/>
      <c r="SA423" s="1"/>
      <c r="SB423" s="1"/>
      <c r="SC423" s="1"/>
      <c r="SD423" s="1"/>
      <c r="SE423" s="1"/>
      <c r="SF423" s="1"/>
      <c r="SG423" s="1"/>
      <c r="SH423" s="1"/>
      <c r="SI423" s="1"/>
      <c r="SJ423" s="1"/>
      <c r="SK423" s="1"/>
      <c r="SL423" s="1"/>
      <c r="SM423" s="1"/>
      <c r="SN423" s="1"/>
      <c r="SO423" s="1"/>
      <c r="SP423" s="1"/>
      <c r="SQ423" s="1"/>
      <c r="SR423" s="1"/>
      <c r="SS423" s="1"/>
      <c r="ST423" s="1"/>
      <c r="SU423" s="1"/>
      <c r="SV423" s="1"/>
      <c r="SW423" s="1"/>
      <c r="SX423" s="1"/>
      <c r="SY423" s="1"/>
      <c r="SZ423" s="1"/>
      <c r="TA423" s="1"/>
      <c r="TB423" s="1"/>
      <c r="TC423" s="1"/>
      <c r="TD423" s="1"/>
      <c r="TE423" s="1"/>
      <c r="TF423" s="1"/>
      <c r="TG423" s="1"/>
      <c r="TH423" s="1"/>
      <c r="TI423" s="1"/>
      <c r="TJ423" s="1"/>
      <c r="TK423" s="1"/>
      <c r="TL423" s="1"/>
      <c r="TM423" s="1"/>
      <c r="TN423" s="1"/>
      <c r="TO423" s="1"/>
      <c r="TP423" s="1"/>
      <c r="TQ423" s="1"/>
      <c r="TR423" s="1"/>
      <c r="TS423" s="1"/>
      <c r="TT423" s="1"/>
      <c r="TU423" s="1"/>
      <c r="TV423" s="1"/>
      <c r="TW423" s="1"/>
      <c r="TX423" s="1"/>
      <c r="TY423" s="1"/>
      <c r="TZ423" s="1"/>
      <c r="UA423" s="1"/>
      <c r="UB423" s="1"/>
      <c r="UC423" s="1"/>
      <c r="UD423" s="1"/>
      <c r="UE423" s="1"/>
      <c r="UF423" s="1"/>
      <c r="UG423" s="1"/>
      <c r="UH423" s="1"/>
      <c r="UI423" s="1"/>
      <c r="UJ423" s="1"/>
      <c r="UK423" s="1"/>
      <c r="UL423" s="1"/>
      <c r="UM423" s="1"/>
      <c r="UN423" s="1"/>
      <c r="UO423" s="1"/>
      <c r="UP423" s="1"/>
      <c r="UQ423" s="1"/>
      <c r="UR423" s="1"/>
      <c r="US423" s="1"/>
      <c r="UT423" s="1"/>
      <c r="UU423" s="1"/>
      <c r="UV423" s="1"/>
      <c r="UW423" s="1"/>
      <c r="UX423" s="1"/>
      <c r="UY423" s="1"/>
      <c r="UZ423" s="1"/>
      <c r="VA423" s="1"/>
      <c r="VB423" s="1"/>
      <c r="VC423" s="1"/>
      <c r="VD423" s="1"/>
      <c r="VE423" s="1"/>
      <c r="VF423" s="1"/>
      <c r="VG423" s="1"/>
      <c r="VH423" s="1"/>
      <c r="VI423" s="1"/>
      <c r="VJ423" s="1"/>
      <c r="VK423" s="1"/>
      <c r="VL423" s="1"/>
      <c r="VM423" s="1"/>
      <c r="VN423" s="1"/>
      <c r="VO423" s="1"/>
      <c r="VP423" s="1"/>
      <c r="VQ423" s="1"/>
      <c r="VR423" s="1"/>
      <c r="VS423" s="1"/>
      <c r="VT423" s="1"/>
      <c r="VU423" s="1"/>
      <c r="VV423" s="1"/>
      <c r="VW423" s="1"/>
      <c r="VX423" s="1"/>
      <c r="VY423" s="1"/>
      <c r="VZ423" s="1"/>
      <c r="WA423" s="1"/>
      <c r="WB423" s="1"/>
      <c r="WC423" s="1"/>
      <c r="WD423" s="1"/>
      <c r="WE423" s="1"/>
      <c r="WF423" s="1"/>
      <c r="WG423" s="1"/>
      <c r="WH423" s="1"/>
      <c r="WI423" s="1"/>
      <c r="WJ423" s="1"/>
      <c r="WK423" s="1"/>
      <c r="WL423" s="1"/>
      <c r="WM423" s="1"/>
      <c r="WN423" s="1"/>
      <c r="WO423" s="1"/>
      <c r="WP423" s="1"/>
      <c r="WQ423" s="1"/>
      <c r="WR423" s="1"/>
      <c r="WS423" s="1"/>
      <c r="WT423" s="1"/>
      <c r="WU423" s="1"/>
      <c r="WV423" s="1"/>
      <c r="WW423" s="1"/>
      <c r="WX423" s="1"/>
      <c r="WY423" s="1"/>
      <c r="WZ423" s="1"/>
      <c r="XA423" s="1"/>
      <c r="XB423" s="1"/>
      <c r="XC423" s="1"/>
      <c r="XD423" s="1"/>
      <c r="XE423" s="1"/>
      <c r="XF423" s="1"/>
      <c r="XG423" s="1"/>
      <c r="XH423" s="1"/>
      <c r="XI423" s="1"/>
      <c r="XJ423" s="1"/>
      <c r="XK423" s="1"/>
      <c r="XL423" s="1"/>
      <c r="XM423" s="1"/>
      <c r="XN423" s="1"/>
      <c r="XO423" s="1"/>
      <c r="XP423" s="1"/>
      <c r="XQ423" s="1"/>
      <c r="XR423" s="1"/>
      <c r="XS423" s="1"/>
      <c r="XT423" s="1"/>
      <c r="XU423" s="1"/>
      <c r="XV423" s="1"/>
      <c r="XW423" s="1"/>
      <c r="XX423" s="1"/>
      <c r="XY423" s="1"/>
      <c r="XZ423" s="1"/>
      <c r="YA423" s="1"/>
      <c r="YB423" s="1"/>
      <c r="YC423" s="1"/>
      <c r="YD423" s="1"/>
      <c r="YE423" s="1"/>
      <c r="YF423" s="1"/>
      <c r="YG423" s="1"/>
      <c r="YH423" s="1"/>
      <c r="YI423" s="1"/>
      <c r="YJ423" s="1"/>
      <c r="YK423" s="1"/>
      <c r="YL423" s="1"/>
      <c r="YM423" s="1"/>
      <c r="YN423" s="1"/>
      <c r="YO423" s="1"/>
      <c r="YP423" s="1"/>
      <c r="YQ423" s="1"/>
      <c r="YR423" s="1"/>
      <c r="YS423" s="1"/>
      <c r="YT423" s="1"/>
      <c r="YU423" s="1"/>
      <c r="YV423" s="1"/>
      <c r="YW423" s="1"/>
      <c r="YX423" s="1"/>
      <c r="YY423" s="1"/>
      <c r="YZ423" s="1"/>
      <c r="ZA423" s="1"/>
      <c r="ZB423" s="1"/>
      <c r="ZC423" s="1"/>
      <c r="ZD423" s="1"/>
      <c r="ZE423" s="1"/>
      <c r="ZF423" s="1"/>
      <c r="ZG423" s="1"/>
      <c r="ZH423" s="1"/>
      <c r="ZI423" s="1"/>
      <c r="ZJ423" s="1"/>
      <c r="ZK423" s="1"/>
      <c r="ZL423" s="1"/>
      <c r="ZM423" s="1"/>
      <c r="ZN423" s="1"/>
      <c r="ZO423" s="1"/>
      <c r="ZP423" s="1"/>
      <c r="ZQ423" s="1"/>
      <c r="ZR423" s="1"/>
      <c r="ZS423" s="1"/>
      <c r="ZT423" s="1"/>
      <c r="ZU423" s="1"/>
      <c r="ZV423" s="1"/>
      <c r="ZW423" s="1"/>
      <c r="ZX423" s="1"/>
      <c r="ZY423" s="1"/>
      <c r="ZZ423" s="1"/>
      <c r="AAA423" s="1"/>
      <c r="AAB423" s="1"/>
      <c r="AAC423" s="1"/>
      <c r="AAD423" s="1"/>
      <c r="AAE423" s="1"/>
      <c r="AAF423" s="1"/>
      <c r="AAG423" s="1"/>
      <c r="AAH423" s="1"/>
      <c r="AAI423" s="1"/>
      <c r="AAJ423" s="1"/>
      <c r="AAK423" s="1"/>
      <c r="AAL423" s="1"/>
      <c r="AAM423" s="1"/>
      <c r="AAN423" s="1"/>
      <c r="AAO423" s="1"/>
      <c r="AAP423" s="1"/>
      <c r="AAQ423" s="1"/>
      <c r="AAR423" s="1"/>
      <c r="AAS423" s="1"/>
      <c r="AAT423" s="1"/>
      <c r="AAU423" s="1"/>
      <c r="AAV423" s="1"/>
      <c r="AAW423" s="1"/>
      <c r="AAX423" s="1"/>
      <c r="AAY423" s="1"/>
      <c r="AAZ423" s="1"/>
      <c r="ABA423" s="1"/>
      <c r="ABB423" s="1"/>
      <c r="ABC423" s="1"/>
      <c r="ABD423" s="1"/>
      <c r="ABE423" s="1"/>
      <c r="ABF423" s="1"/>
      <c r="ABG423" s="1"/>
      <c r="ABH423" s="1"/>
      <c r="ABI423" s="1"/>
      <c r="ABJ423" s="1"/>
      <c r="ABK423" s="1"/>
      <c r="ABL423" s="1"/>
      <c r="ABM423" s="1"/>
      <c r="ABN423" s="1"/>
      <c r="ABO423" s="1"/>
    </row>
    <row r="424" spans="1:743" x14ac:dyDescent="0.25">
      <c r="A424" s="93"/>
      <c r="B424" s="2"/>
      <c r="C424" s="2"/>
      <c r="D424" s="2"/>
      <c r="E424" s="2"/>
      <c r="F424" s="2"/>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3"/>
      <c r="MV424" s="3"/>
      <c r="MW424" s="3"/>
      <c r="MX424" s="3"/>
      <c r="MY424" s="3"/>
      <c r="MZ424" s="3"/>
      <c r="NA424" s="3"/>
      <c r="NB424" s="3"/>
      <c r="NC424" s="3"/>
      <c r="ND424" s="3"/>
      <c r="NE424" s="3"/>
      <c r="NF424" s="3"/>
      <c r="NG424" s="3"/>
      <c r="NH424" s="3"/>
      <c r="NI424" s="3"/>
      <c r="NJ424" s="3"/>
      <c r="NK424" s="3"/>
      <c r="NL424" s="3"/>
      <c r="NM424" s="3"/>
      <c r="NN424" s="3"/>
      <c r="NO424" s="3"/>
      <c r="NP424" s="3"/>
      <c r="NQ424" s="3"/>
      <c r="NR424" s="3"/>
      <c r="NS424" s="3"/>
      <c r="NT424" s="3"/>
      <c r="NU424" s="3"/>
      <c r="NV424" s="3"/>
      <c r="NW424" s="3"/>
      <c r="NX424" s="3"/>
      <c r="NY424" s="3"/>
      <c r="NZ424" s="3"/>
      <c r="OA424" s="3"/>
      <c r="OB424" s="3"/>
      <c r="OC424" s="3"/>
      <c r="OD424" s="3"/>
      <c r="OE424" s="3"/>
      <c r="OF424" s="3"/>
      <c r="OG424" s="3"/>
      <c r="OH424" s="3"/>
      <c r="OI424" s="3"/>
      <c r="OJ424" s="3"/>
      <c r="OK424" s="3"/>
      <c r="OL424" s="3"/>
      <c r="OM424" s="3"/>
      <c r="ON424" s="3"/>
      <c r="OO424" s="3"/>
      <c r="OP424" s="3"/>
      <c r="OQ424" s="3"/>
      <c r="OR424" s="3"/>
      <c r="OS424" s="3"/>
      <c r="OT424" s="3"/>
      <c r="OU424" s="3"/>
      <c r="OV424" s="3"/>
      <c r="OW424" s="3"/>
      <c r="OX424" s="3"/>
      <c r="OY424" s="3"/>
      <c r="OZ424" s="3"/>
      <c r="PA424" s="3"/>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row>
    <row r="425" spans="1:743" x14ac:dyDescent="0.25">
      <c r="A425" s="93"/>
      <c r="B425" s="2"/>
      <c r="C425" s="2"/>
      <c r="D425" s="2"/>
      <c r="E425" s="2"/>
      <c r="F425" s="2"/>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c r="KN425" s="4"/>
      <c r="KO425" s="4"/>
      <c r="KP425" s="4"/>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3"/>
      <c r="MV425" s="3"/>
      <c r="MW425" s="3"/>
      <c r="MX425" s="3"/>
      <c r="MY425" s="3"/>
      <c r="MZ425" s="3"/>
      <c r="NA425" s="3"/>
      <c r="NB425" s="3"/>
      <c r="NC425" s="3"/>
      <c r="ND425" s="3"/>
      <c r="NE425" s="3"/>
      <c r="NF425" s="3"/>
      <c r="NG425" s="3"/>
      <c r="NH425" s="3"/>
      <c r="NI425" s="3"/>
      <c r="NJ425" s="3"/>
      <c r="NK425" s="3"/>
      <c r="NL425" s="3"/>
      <c r="NM425" s="3"/>
      <c r="NN425" s="3"/>
      <c r="NO425" s="3"/>
      <c r="NP425" s="3"/>
      <c r="NQ425" s="3"/>
      <c r="NR425" s="3"/>
      <c r="NS425" s="3"/>
      <c r="NT425" s="3"/>
      <c r="NU425" s="3"/>
      <c r="NV425" s="3"/>
      <c r="NW425" s="3"/>
      <c r="NX425" s="3"/>
      <c r="NY425" s="3"/>
      <c r="NZ425" s="3"/>
      <c r="OA425" s="3"/>
      <c r="OB425" s="3"/>
      <c r="OC425" s="3"/>
      <c r="OD425" s="3"/>
      <c r="OE425" s="3"/>
      <c r="OF425" s="3"/>
      <c r="OG425" s="3"/>
      <c r="OH425" s="3"/>
      <c r="OI425" s="3"/>
      <c r="OJ425" s="3"/>
      <c r="OK425" s="3"/>
      <c r="OL425" s="3"/>
      <c r="OM425" s="3"/>
      <c r="ON425" s="3"/>
      <c r="OO425" s="3"/>
      <c r="OP425" s="3"/>
      <c r="OQ425" s="3"/>
      <c r="OR425" s="3"/>
      <c r="OS425" s="3"/>
      <c r="OT425" s="3"/>
      <c r="OU425" s="3"/>
      <c r="OV425" s="3"/>
      <c r="OW425" s="3"/>
      <c r="OX425" s="3"/>
      <c r="OY425" s="3"/>
      <c r="OZ425" s="3"/>
      <c r="PA425" s="3"/>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c r="RD425" s="1"/>
      <c r="RE425" s="1"/>
      <c r="RF425" s="1"/>
      <c r="RG425" s="1"/>
      <c r="RH425" s="1"/>
      <c r="RI425" s="1"/>
      <c r="RJ425" s="1"/>
      <c r="RK425" s="1"/>
      <c r="RL425" s="1"/>
      <c r="RM425" s="1"/>
      <c r="RN425" s="1"/>
      <c r="RO425" s="1"/>
      <c r="RP425" s="1"/>
      <c r="RQ425" s="1"/>
      <c r="RR425" s="1"/>
      <c r="RS425" s="1"/>
      <c r="RT425" s="1"/>
      <c r="RU425" s="1"/>
      <c r="RV425" s="1"/>
      <c r="RW425" s="1"/>
      <c r="RX425" s="1"/>
      <c r="RY425" s="1"/>
      <c r="RZ425" s="1"/>
      <c r="SA425" s="1"/>
      <c r="SB425" s="1"/>
      <c r="SC425" s="1"/>
      <c r="SD425" s="1"/>
      <c r="SE425" s="1"/>
      <c r="SF425" s="1"/>
      <c r="SG425" s="1"/>
      <c r="SH425" s="1"/>
      <c r="SI425" s="1"/>
      <c r="SJ425" s="1"/>
      <c r="SK425" s="1"/>
      <c r="SL425" s="1"/>
      <c r="SM425" s="1"/>
      <c r="SN425" s="1"/>
      <c r="SO425" s="1"/>
      <c r="SP425" s="1"/>
      <c r="SQ425" s="1"/>
      <c r="SR425" s="1"/>
      <c r="SS425" s="1"/>
      <c r="ST425" s="1"/>
      <c r="SU425" s="1"/>
      <c r="SV425" s="1"/>
      <c r="SW425" s="1"/>
      <c r="SX425" s="1"/>
      <c r="SY425" s="1"/>
      <c r="SZ425" s="1"/>
      <c r="TA425" s="1"/>
      <c r="TB425" s="1"/>
      <c r="TC425" s="1"/>
      <c r="TD425" s="1"/>
      <c r="TE425" s="1"/>
      <c r="TF425" s="1"/>
      <c r="TG425" s="1"/>
      <c r="TH425" s="1"/>
      <c r="TI425" s="1"/>
      <c r="TJ425" s="1"/>
      <c r="TK425" s="1"/>
      <c r="TL425" s="1"/>
      <c r="TM425" s="1"/>
      <c r="TN425" s="1"/>
      <c r="TO425" s="1"/>
      <c r="TP425" s="1"/>
      <c r="TQ425" s="1"/>
      <c r="TR425" s="1"/>
      <c r="TS425" s="1"/>
      <c r="TT425" s="1"/>
      <c r="TU425" s="1"/>
      <c r="TV425" s="1"/>
      <c r="TW425" s="1"/>
      <c r="TX425" s="1"/>
      <c r="TY425" s="1"/>
      <c r="TZ425" s="1"/>
      <c r="UA425" s="1"/>
      <c r="UB425" s="1"/>
      <c r="UC425" s="1"/>
      <c r="UD425" s="1"/>
      <c r="UE425" s="1"/>
      <c r="UF425" s="1"/>
      <c r="UG425" s="1"/>
      <c r="UH425" s="1"/>
      <c r="UI425" s="1"/>
      <c r="UJ425" s="1"/>
      <c r="UK425" s="1"/>
      <c r="UL425" s="1"/>
      <c r="UM425" s="1"/>
      <c r="UN425" s="1"/>
      <c r="UO425" s="1"/>
      <c r="UP425" s="1"/>
      <c r="UQ425" s="1"/>
      <c r="UR425" s="1"/>
      <c r="US425" s="1"/>
      <c r="UT425" s="1"/>
      <c r="UU425" s="1"/>
      <c r="UV425" s="1"/>
      <c r="UW425" s="1"/>
      <c r="UX425" s="1"/>
      <c r="UY425" s="1"/>
      <c r="UZ425" s="1"/>
      <c r="VA425" s="1"/>
      <c r="VB425" s="1"/>
      <c r="VC425" s="1"/>
      <c r="VD425" s="1"/>
      <c r="VE425" s="1"/>
      <c r="VF425" s="1"/>
      <c r="VG425" s="1"/>
      <c r="VH425" s="1"/>
      <c r="VI425" s="1"/>
      <c r="VJ425" s="1"/>
      <c r="VK425" s="1"/>
      <c r="VL425" s="1"/>
      <c r="VM425" s="1"/>
      <c r="VN425" s="1"/>
      <c r="VO425" s="1"/>
      <c r="VP425" s="1"/>
      <c r="VQ425" s="1"/>
      <c r="VR425" s="1"/>
      <c r="VS425" s="1"/>
      <c r="VT425" s="1"/>
      <c r="VU425" s="1"/>
      <c r="VV425" s="1"/>
      <c r="VW425" s="1"/>
      <c r="VX425" s="1"/>
      <c r="VY425" s="1"/>
      <c r="VZ425" s="1"/>
      <c r="WA425" s="1"/>
      <c r="WB425" s="1"/>
      <c r="WC425" s="1"/>
      <c r="WD425" s="1"/>
      <c r="WE425" s="1"/>
      <c r="WF425" s="1"/>
      <c r="WG425" s="1"/>
      <c r="WH425" s="1"/>
      <c r="WI425" s="1"/>
      <c r="WJ425" s="1"/>
      <c r="WK425" s="1"/>
      <c r="WL425" s="1"/>
      <c r="WM425" s="1"/>
      <c r="WN425" s="1"/>
      <c r="WO425" s="1"/>
      <c r="WP425" s="1"/>
      <c r="WQ425" s="1"/>
      <c r="WR425" s="1"/>
      <c r="WS425" s="1"/>
      <c r="WT425" s="1"/>
      <c r="WU425" s="1"/>
      <c r="WV425" s="1"/>
      <c r="WW425" s="1"/>
      <c r="WX425" s="1"/>
      <c r="WY425" s="1"/>
      <c r="WZ425" s="1"/>
      <c r="XA425" s="1"/>
      <c r="XB425" s="1"/>
      <c r="XC425" s="1"/>
      <c r="XD425" s="1"/>
      <c r="XE425" s="1"/>
      <c r="XF425" s="1"/>
      <c r="XG425" s="1"/>
      <c r="XH425" s="1"/>
      <c r="XI425" s="1"/>
      <c r="XJ425" s="1"/>
      <c r="XK425" s="1"/>
      <c r="XL425" s="1"/>
      <c r="XM425" s="1"/>
      <c r="XN425" s="1"/>
      <c r="XO425" s="1"/>
      <c r="XP425" s="1"/>
      <c r="XQ425" s="1"/>
      <c r="XR425" s="1"/>
      <c r="XS425" s="1"/>
      <c r="XT425" s="1"/>
      <c r="XU425" s="1"/>
      <c r="XV425" s="1"/>
      <c r="XW425" s="1"/>
      <c r="XX425" s="1"/>
      <c r="XY425" s="1"/>
      <c r="XZ425" s="1"/>
      <c r="YA425" s="1"/>
      <c r="YB425" s="1"/>
      <c r="YC425" s="1"/>
      <c r="YD425" s="1"/>
      <c r="YE425" s="1"/>
      <c r="YF425" s="1"/>
      <c r="YG425" s="1"/>
      <c r="YH425" s="1"/>
      <c r="YI425" s="1"/>
      <c r="YJ425" s="1"/>
      <c r="YK425" s="1"/>
      <c r="YL425" s="1"/>
      <c r="YM425" s="1"/>
      <c r="YN425" s="1"/>
      <c r="YO425" s="1"/>
      <c r="YP425" s="1"/>
      <c r="YQ425" s="1"/>
      <c r="YR425" s="1"/>
      <c r="YS425" s="1"/>
      <c r="YT425" s="1"/>
      <c r="YU425" s="1"/>
      <c r="YV425" s="1"/>
      <c r="YW425" s="1"/>
      <c r="YX425" s="1"/>
      <c r="YY425" s="1"/>
      <c r="YZ425" s="1"/>
      <c r="ZA425" s="1"/>
      <c r="ZB425" s="1"/>
      <c r="ZC425" s="1"/>
      <c r="ZD425" s="1"/>
      <c r="ZE425" s="1"/>
      <c r="ZF425" s="1"/>
      <c r="ZG425" s="1"/>
      <c r="ZH425" s="1"/>
      <c r="ZI425" s="1"/>
      <c r="ZJ425" s="1"/>
      <c r="ZK425" s="1"/>
      <c r="ZL425" s="1"/>
      <c r="ZM425" s="1"/>
      <c r="ZN425" s="1"/>
      <c r="ZO425" s="1"/>
      <c r="ZP425" s="1"/>
      <c r="ZQ425" s="1"/>
      <c r="ZR425" s="1"/>
      <c r="ZS425" s="1"/>
      <c r="ZT425" s="1"/>
      <c r="ZU425" s="1"/>
      <c r="ZV425" s="1"/>
      <c r="ZW425" s="1"/>
      <c r="ZX425" s="1"/>
      <c r="ZY425" s="1"/>
      <c r="ZZ425" s="1"/>
      <c r="AAA425" s="1"/>
      <c r="AAB425" s="1"/>
      <c r="AAC425" s="1"/>
      <c r="AAD425" s="1"/>
      <c r="AAE425" s="1"/>
      <c r="AAF425" s="1"/>
      <c r="AAG425" s="1"/>
      <c r="AAH425" s="1"/>
      <c r="AAI425" s="1"/>
      <c r="AAJ425" s="1"/>
      <c r="AAK425" s="1"/>
      <c r="AAL425" s="1"/>
      <c r="AAM425" s="1"/>
      <c r="AAN425" s="1"/>
      <c r="AAO425" s="1"/>
      <c r="AAP425" s="1"/>
      <c r="AAQ425" s="1"/>
      <c r="AAR425" s="1"/>
      <c r="AAS425" s="1"/>
      <c r="AAT425" s="1"/>
      <c r="AAU425" s="1"/>
      <c r="AAV425" s="1"/>
      <c r="AAW425" s="1"/>
      <c r="AAX425" s="1"/>
      <c r="AAY425" s="1"/>
      <c r="AAZ425" s="1"/>
      <c r="ABA425" s="1"/>
      <c r="ABB425" s="1"/>
      <c r="ABC425" s="1"/>
      <c r="ABD425" s="1"/>
      <c r="ABE425" s="1"/>
      <c r="ABF425" s="1"/>
      <c r="ABG425" s="1"/>
      <c r="ABH425" s="1"/>
      <c r="ABI425" s="1"/>
      <c r="ABJ425" s="1"/>
      <c r="ABK425" s="1"/>
      <c r="ABL425" s="1"/>
      <c r="ABM425" s="1"/>
      <c r="ABN425" s="1"/>
      <c r="ABO425" s="1"/>
    </row>
    <row r="426" spans="1:743" x14ac:dyDescent="0.25">
      <c r="A426" s="93"/>
      <c r="B426" s="2"/>
      <c r="C426" s="2"/>
      <c r="D426" s="2"/>
      <c r="E426" s="2"/>
      <c r="F426" s="2"/>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c r="LT426" s="4"/>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3"/>
      <c r="MV426" s="3"/>
      <c r="MW426" s="3"/>
      <c r="MX426" s="3"/>
      <c r="MY426" s="3"/>
      <c r="MZ426" s="3"/>
      <c r="NA426" s="3"/>
      <c r="NB426" s="3"/>
      <c r="NC426" s="3"/>
      <c r="ND426" s="3"/>
      <c r="NE426" s="3"/>
      <c r="NF426" s="3"/>
      <c r="NG426" s="3"/>
      <c r="NH426" s="3"/>
      <c r="NI426" s="3"/>
      <c r="NJ426" s="3"/>
      <c r="NK426" s="3"/>
      <c r="NL426" s="3"/>
      <c r="NM426" s="3"/>
      <c r="NN426" s="3"/>
      <c r="NO426" s="3"/>
      <c r="NP426" s="3"/>
      <c r="NQ426" s="3"/>
      <c r="NR426" s="3"/>
      <c r="NS426" s="3"/>
      <c r="NT426" s="3"/>
      <c r="NU426" s="3"/>
      <c r="NV426" s="3"/>
      <c r="NW426" s="3"/>
      <c r="NX426" s="3"/>
      <c r="NY426" s="3"/>
      <c r="NZ426" s="3"/>
      <c r="OA426" s="3"/>
      <c r="OB426" s="3"/>
      <c r="OC426" s="3"/>
      <c r="OD426" s="3"/>
      <c r="OE426" s="3"/>
      <c r="OF426" s="3"/>
      <c r="OG426" s="3"/>
      <c r="OH426" s="3"/>
      <c r="OI426" s="3"/>
      <c r="OJ426" s="3"/>
      <c r="OK426" s="3"/>
      <c r="OL426" s="3"/>
      <c r="OM426" s="3"/>
      <c r="ON426" s="3"/>
      <c r="OO426" s="3"/>
      <c r="OP426" s="3"/>
      <c r="OQ426" s="3"/>
      <c r="OR426" s="3"/>
      <c r="OS426" s="3"/>
      <c r="OT426" s="3"/>
      <c r="OU426" s="3"/>
      <c r="OV426" s="3"/>
      <c r="OW426" s="3"/>
      <c r="OX426" s="3"/>
      <c r="OY426" s="3"/>
      <c r="OZ426" s="3"/>
      <c r="PA426" s="3"/>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c r="ZT426" s="1"/>
      <c r="ZU426" s="1"/>
      <c r="ZV426" s="1"/>
      <c r="ZW426" s="1"/>
      <c r="ZX426" s="1"/>
      <c r="ZY426" s="1"/>
      <c r="ZZ426" s="1"/>
      <c r="AAA426" s="1"/>
      <c r="AAB426" s="1"/>
      <c r="AAC426" s="1"/>
      <c r="AAD426" s="1"/>
      <c r="AAE426" s="1"/>
      <c r="AAF426" s="1"/>
      <c r="AAG426" s="1"/>
      <c r="AAH426" s="1"/>
      <c r="AAI426" s="1"/>
      <c r="AAJ426" s="1"/>
      <c r="AAK426" s="1"/>
      <c r="AAL426" s="1"/>
      <c r="AAM426" s="1"/>
      <c r="AAN426" s="1"/>
      <c r="AAO426" s="1"/>
      <c r="AAP426" s="1"/>
      <c r="AAQ426" s="1"/>
      <c r="AAR426" s="1"/>
      <c r="AAS426" s="1"/>
      <c r="AAT426" s="1"/>
      <c r="AAU426" s="1"/>
      <c r="AAV426" s="1"/>
      <c r="AAW426" s="1"/>
      <c r="AAX426" s="1"/>
      <c r="AAY426" s="1"/>
      <c r="AAZ426" s="1"/>
      <c r="ABA426" s="1"/>
      <c r="ABB426" s="1"/>
      <c r="ABC426" s="1"/>
      <c r="ABD426" s="1"/>
      <c r="ABE426" s="1"/>
      <c r="ABF426" s="1"/>
      <c r="ABG426" s="1"/>
      <c r="ABH426" s="1"/>
      <c r="ABI426" s="1"/>
      <c r="ABJ426" s="1"/>
      <c r="ABK426" s="1"/>
      <c r="ABL426" s="1"/>
      <c r="ABM426" s="1"/>
      <c r="ABN426" s="1"/>
      <c r="ABO426" s="1"/>
    </row>
    <row r="427" spans="1:743" x14ac:dyDescent="0.25">
      <c r="A427" s="93"/>
      <c r="B427" s="2"/>
      <c r="C427" s="2"/>
      <c r="D427" s="2"/>
      <c r="E427" s="2"/>
      <c r="F427" s="2"/>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3"/>
      <c r="MV427" s="3"/>
      <c r="MW427" s="3"/>
      <c r="MX427" s="3"/>
      <c r="MY427" s="3"/>
      <c r="MZ427" s="3"/>
      <c r="NA427" s="3"/>
      <c r="NB427" s="3"/>
      <c r="NC427" s="3"/>
      <c r="ND427" s="3"/>
      <c r="NE427" s="3"/>
      <c r="NF427" s="3"/>
      <c r="NG427" s="3"/>
      <c r="NH427" s="3"/>
      <c r="NI427" s="3"/>
      <c r="NJ427" s="3"/>
      <c r="NK427" s="3"/>
      <c r="NL427" s="3"/>
      <c r="NM427" s="3"/>
      <c r="NN427" s="3"/>
      <c r="NO427" s="3"/>
      <c r="NP427" s="3"/>
      <c r="NQ427" s="3"/>
      <c r="NR427" s="3"/>
      <c r="NS427" s="3"/>
      <c r="NT427" s="3"/>
      <c r="NU427" s="3"/>
      <c r="NV427" s="3"/>
      <c r="NW427" s="3"/>
      <c r="NX427" s="3"/>
      <c r="NY427" s="3"/>
      <c r="NZ427" s="3"/>
      <c r="OA427" s="3"/>
      <c r="OB427" s="3"/>
      <c r="OC427" s="3"/>
      <c r="OD427" s="3"/>
      <c r="OE427" s="3"/>
      <c r="OF427" s="3"/>
      <c r="OG427" s="3"/>
      <c r="OH427" s="3"/>
      <c r="OI427" s="3"/>
      <c r="OJ427" s="3"/>
      <c r="OK427" s="3"/>
      <c r="OL427" s="3"/>
      <c r="OM427" s="3"/>
      <c r="ON427" s="3"/>
      <c r="OO427" s="3"/>
      <c r="OP427" s="3"/>
      <c r="OQ427" s="3"/>
      <c r="OR427" s="3"/>
      <c r="OS427" s="3"/>
      <c r="OT427" s="3"/>
      <c r="OU427" s="3"/>
      <c r="OV427" s="3"/>
      <c r="OW427" s="3"/>
      <c r="OX427" s="3"/>
      <c r="OY427" s="3"/>
      <c r="OZ427" s="3"/>
      <c r="PA427" s="3"/>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c r="QW427" s="1"/>
      <c r="QX427" s="1"/>
      <c r="QY427" s="1"/>
      <c r="QZ427" s="1"/>
      <c r="RA427" s="1"/>
      <c r="RB427" s="1"/>
      <c r="RC427" s="1"/>
      <c r="RD427" s="1"/>
      <c r="RE427" s="1"/>
      <c r="RF427" s="1"/>
      <c r="RG427" s="1"/>
      <c r="RH427" s="1"/>
      <c r="RI427" s="1"/>
      <c r="RJ427" s="1"/>
      <c r="RK427" s="1"/>
      <c r="RL427" s="1"/>
      <c r="RM427" s="1"/>
      <c r="RN427" s="1"/>
      <c r="RO427" s="1"/>
      <c r="RP427" s="1"/>
      <c r="RQ427" s="1"/>
      <c r="RR427" s="1"/>
      <c r="RS427" s="1"/>
      <c r="RT427" s="1"/>
      <c r="RU427" s="1"/>
      <c r="RV427" s="1"/>
      <c r="RW427" s="1"/>
      <c r="RX427" s="1"/>
      <c r="RY427" s="1"/>
      <c r="RZ427" s="1"/>
      <c r="SA427" s="1"/>
      <c r="SB427" s="1"/>
      <c r="SC427" s="1"/>
      <c r="SD427" s="1"/>
      <c r="SE427" s="1"/>
      <c r="SF427" s="1"/>
      <c r="SG427" s="1"/>
      <c r="SH427" s="1"/>
      <c r="SI427" s="1"/>
      <c r="SJ427" s="1"/>
      <c r="SK427" s="1"/>
      <c r="SL427" s="1"/>
      <c r="SM427" s="1"/>
      <c r="SN427" s="1"/>
      <c r="SO427" s="1"/>
      <c r="SP427" s="1"/>
      <c r="SQ427" s="1"/>
      <c r="SR427" s="1"/>
      <c r="SS427" s="1"/>
      <c r="ST427" s="1"/>
      <c r="SU427" s="1"/>
      <c r="SV427" s="1"/>
      <c r="SW427" s="1"/>
      <c r="SX427" s="1"/>
      <c r="SY427" s="1"/>
      <c r="SZ427" s="1"/>
      <c r="TA427" s="1"/>
      <c r="TB427" s="1"/>
      <c r="TC427" s="1"/>
      <c r="TD427" s="1"/>
      <c r="TE427" s="1"/>
      <c r="TF427" s="1"/>
      <c r="TG427" s="1"/>
      <c r="TH427" s="1"/>
      <c r="TI427" s="1"/>
      <c r="TJ427" s="1"/>
      <c r="TK427" s="1"/>
      <c r="TL427" s="1"/>
      <c r="TM427" s="1"/>
      <c r="TN427" s="1"/>
      <c r="TO427" s="1"/>
      <c r="TP427" s="1"/>
      <c r="TQ427" s="1"/>
      <c r="TR427" s="1"/>
      <c r="TS427" s="1"/>
      <c r="TT427" s="1"/>
      <c r="TU427" s="1"/>
      <c r="TV427" s="1"/>
      <c r="TW427" s="1"/>
      <c r="TX427" s="1"/>
      <c r="TY427" s="1"/>
      <c r="TZ427" s="1"/>
      <c r="UA427" s="1"/>
      <c r="UB427" s="1"/>
      <c r="UC427" s="1"/>
      <c r="UD427" s="1"/>
      <c r="UE427" s="1"/>
      <c r="UF427" s="1"/>
      <c r="UG427" s="1"/>
      <c r="UH427" s="1"/>
      <c r="UI427" s="1"/>
      <c r="UJ427" s="1"/>
      <c r="UK427" s="1"/>
      <c r="UL427" s="1"/>
      <c r="UM427" s="1"/>
      <c r="UN427" s="1"/>
      <c r="UO427" s="1"/>
      <c r="UP427" s="1"/>
      <c r="UQ427" s="1"/>
      <c r="UR427" s="1"/>
      <c r="US427" s="1"/>
      <c r="UT427" s="1"/>
      <c r="UU427" s="1"/>
      <c r="UV427" s="1"/>
      <c r="UW427" s="1"/>
      <c r="UX427" s="1"/>
      <c r="UY427" s="1"/>
      <c r="UZ427" s="1"/>
      <c r="VA427" s="1"/>
      <c r="VB427" s="1"/>
      <c r="VC427" s="1"/>
      <c r="VD427" s="1"/>
      <c r="VE427" s="1"/>
      <c r="VF427" s="1"/>
      <c r="VG427" s="1"/>
      <c r="VH427" s="1"/>
      <c r="VI427" s="1"/>
      <c r="VJ427" s="1"/>
      <c r="VK427" s="1"/>
      <c r="VL427" s="1"/>
      <c r="VM427" s="1"/>
      <c r="VN427" s="1"/>
      <c r="VO427" s="1"/>
      <c r="VP427" s="1"/>
      <c r="VQ427" s="1"/>
      <c r="VR427" s="1"/>
      <c r="VS427" s="1"/>
      <c r="VT427" s="1"/>
      <c r="VU427" s="1"/>
      <c r="VV427" s="1"/>
      <c r="VW427" s="1"/>
      <c r="VX427" s="1"/>
      <c r="VY427" s="1"/>
      <c r="VZ427" s="1"/>
      <c r="WA427" s="1"/>
      <c r="WB427" s="1"/>
      <c r="WC427" s="1"/>
      <c r="WD427" s="1"/>
      <c r="WE427" s="1"/>
      <c r="WF427" s="1"/>
      <c r="WG427" s="1"/>
      <c r="WH427" s="1"/>
      <c r="WI427" s="1"/>
      <c r="WJ427" s="1"/>
      <c r="WK427" s="1"/>
      <c r="WL427" s="1"/>
      <c r="WM427" s="1"/>
      <c r="WN427" s="1"/>
      <c r="WO427" s="1"/>
      <c r="WP427" s="1"/>
      <c r="WQ427" s="1"/>
      <c r="WR427" s="1"/>
      <c r="WS427" s="1"/>
      <c r="WT427" s="1"/>
      <c r="WU427" s="1"/>
      <c r="WV427" s="1"/>
      <c r="WW427" s="1"/>
      <c r="WX427" s="1"/>
      <c r="WY427" s="1"/>
      <c r="WZ427" s="1"/>
      <c r="XA427" s="1"/>
      <c r="XB427" s="1"/>
      <c r="XC427" s="1"/>
      <c r="XD427" s="1"/>
      <c r="XE427" s="1"/>
      <c r="XF427" s="1"/>
      <c r="XG427" s="1"/>
      <c r="XH427" s="1"/>
      <c r="XI427" s="1"/>
      <c r="XJ427" s="1"/>
      <c r="XK427" s="1"/>
      <c r="XL427" s="1"/>
      <c r="XM427" s="1"/>
      <c r="XN427" s="1"/>
      <c r="XO427" s="1"/>
      <c r="XP427" s="1"/>
      <c r="XQ427" s="1"/>
      <c r="XR427" s="1"/>
      <c r="XS427" s="1"/>
      <c r="XT427" s="1"/>
      <c r="XU427" s="1"/>
      <c r="XV427" s="1"/>
      <c r="XW427" s="1"/>
      <c r="XX427" s="1"/>
      <c r="XY427" s="1"/>
      <c r="XZ427" s="1"/>
      <c r="YA427" s="1"/>
      <c r="YB427" s="1"/>
      <c r="YC427" s="1"/>
      <c r="YD427" s="1"/>
      <c r="YE427" s="1"/>
      <c r="YF427" s="1"/>
      <c r="YG427" s="1"/>
      <c r="YH427" s="1"/>
      <c r="YI427" s="1"/>
      <c r="YJ427" s="1"/>
      <c r="YK427" s="1"/>
      <c r="YL427" s="1"/>
      <c r="YM427" s="1"/>
      <c r="YN427" s="1"/>
      <c r="YO427" s="1"/>
      <c r="YP427" s="1"/>
      <c r="YQ427" s="1"/>
      <c r="YR427" s="1"/>
      <c r="YS427" s="1"/>
      <c r="YT427" s="1"/>
      <c r="YU427" s="1"/>
      <c r="YV427" s="1"/>
      <c r="YW427" s="1"/>
      <c r="YX427" s="1"/>
      <c r="YY427" s="1"/>
      <c r="YZ427" s="1"/>
      <c r="ZA427" s="1"/>
      <c r="ZB427" s="1"/>
      <c r="ZC427" s="1"/>
      <c r="ZD427" s="1"/>
      <c r="ZE427" s="1"/>
      <c r="ZF427" s="1"/>
      <c r="ZG427" s="1"/>
      <c r="ZH427" s="1"/>
      <c r="ZI427" s="1"/>
      <c r="ZJ427" s="1"/>
      <c r="ZK427" s="1"/>
      <c r="ZL427" s="1"/>
      <c r="ZM427" s="1"/>
      <c r="ZN427" s="1"/>
      <c r="ZO427" s="1"/>
      <c r="ZP427" s="1"/>
      <c r="ZQ427" s="1"/>
      <c r="ZR427" s="1"/>
      <c r="ZS427" s="1"/>
      <c r="ZT427" s="1"/>
      <c r="ZU427" s="1"/>
      <c r="ZV427" s="1"/>
      <c r="ZW427" s="1"/>
      <c r="ZX427" s="1"/>
      <c r="ZY427" s="1"/>
      <c r="ZZ427" s="1"/>
      <c r="AAA427" s="1"/>
      <c r="AAB427" s="1"/>
      <c r="AAC427" s="1"/>
      <c r="AAD427" s="1"/>
      <c r="AAE427" s="1"/>
      <c r="AAF427" s="1"/>
      <c r="AAG427" s="1"/>
      <c r="AAH427" s="1"/>
      <c r="AAI427" s="1"/>
      <c r="AAJ427" s="1"/>
      <c r="AAK427" s="1"/>
      <c r="AAL427" s="1"/>
      <c r="AAM427" s="1"/>
      <c r="AAN427" s="1"/>
      <c r="AAO427" s="1"/>
      <c r="AAP427" s="1"/>
      <c r="AAQ427" s="1"/>
      <c r="AAR427" s="1"/>
      <c r="AAS427" s="1"/>
      <c r="AAT427" s="1"/>
      <c r="AAU427" s="1"/>
      <c r="AAV427" s="1"/>
      <c r="AAW427" s="1"/>
      <c r="AAX427" s="1"/>
      <c r="AAY427" s="1"/>
      <c r="AAZ427" s="1"/>
      <c r="ABA427" s="1"/>
      <c r="ABB427" s="1"/>
      <c r="ABC427" s="1"/>
      <c r="ABD427" s="1"/>
      <c r="ABE427" s="1"/>
      <c r="ABF427" s="1"/>
      <c r="ABG427" s="1"/>
      <c r="ABH427" s="1"/>
      <c r="ABI427" s="1"/>
      <c r="ABJ427" s="1"/>
      <c r="ABK427" s="1"/>
      <c r="ABL427" s="1"/>
      <c r="ABM427" s="1"/>
      <c r="ABN427" s="1"/>
      <c r="ABO427" s="1"/>
    </row>
    <row r="428" spans="1:743" x14ac:dyDescent="0.25">
      <c r="A428" s="93"/>
      <c r="B428" s="2"/>
      <c r="C428" s="2"/>
      <c r="D428" s="2"/>
      <c r="E428" s="2"/>
      <c r="F428" s="2"/>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3"/>
      <c r="MV428" s="3"/>
      <c r="MW428" s="3"/>
      <c r="MX428" s="3"/>
      <c r="MY428" s="3"/>
      <c r="MZ428" s="3"/>
      <c r="NA428" s="3"/>
      <c r="NB428" s="3"/>
      <c r="NC428" s="3"/>
      <c r="ND428" s="3"/>
      <c r="NE428" s="3"/>
      <c r="NF428" s="3"/>
      <c r="NG428" s="3"/>
      <c r="NH428" s="3"/>
      <c r="NI428" s="3"/>
      <c r="NJ428" s="3"/>
      <c r="NK428" s="3"/>
      <c r="NL428" s="3"/>
      <c r="NM428" s="3"/>
      <c r="NN428" s="3"/>
      <c r="NO428" s="3"/>
      <c r="NP428" s="3"/>
      <c r="NQ428" s="3"/>
      <c r="NR428" s="3"/>
      <c r="NS428" s="3"/>
      <c r="NT428" s="3"/>
      <c r="NU428" s="3"/>
      <c r="NV428" s="3"/>
      <c r="NW428" s="3"/>
      <c r="NX428" s="3"/>
      <c r="NY428" s="3"/>
      <c r="NZ428" s="3"/>
      <c r="OA428" s="3"/>
      <c r="OB428" s="3"/>
      <c r="OC428" s="3"/>
      <c r="OD428" s="3"/>
      <c r="OE428" s="3"/>
      <c r="OF428" s="3"/>
      <c r="OG428" s="3"/>
      <c r="OH428" s="3"/>
      <c r="OI428" s="3"/>
      <c r="OJ428" s="3"/>
      <c r="OK428" s="3"/>
      <c r="OL428" s="3"/>
      <c r="OM428" s="3"/>
      <c r="ON428" s="3"/>
      <c r="OO428" s="3"/>
      <c r="OP428" s="3"/>
      <c r="OQ428" s="3"/>
      <c r="OR428" s="3"/>
      <c r="OS428" s="3"/>
      <c r="OT428" s="3"/>
      <c r="OU428" s="3"/>
      <c r="OV428" s="3"/>
      <c r="OW428" s="3"/>
      <c r="OX428" s="3"/>
      <c r="OY428" s="3"/>
      <c r="OZ428" s="3"/>
      <c r="PA428" s="3"/>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c r="QW428" s="1"/>
      <c r="QX428" s="1"/>
      <c r="QY428" s="1"/>
      <c r="QZ428" s="1"/>
      <c r="RA428" s="1"/>
      <c r="RB428" s="1"/>
      <c r="RC428" s="1"/>
      <c r="RD428" s="1"/>
      <c r="RE428" s="1"/>
      <c r="RF428" s="1"/>
      <c r="RG428" s="1"/>
      <c r="RH428" s="1"/>
      <c r="RI428" s="1"/>
      <c r="RJ428" s="1"/>
      <c r="RK428" s="1"/>
      <c r="RL428" s="1"/>
      <c r="RM428" s="1"/>
      <c r="RN428" s="1"/>
      <c r="RO428" s="1"/>
      <c r="RP428" s="1"/>
      <c r="RQ428" s="1"/>
      <c r="RR428" s="1"/>
      <c r="RS428" s="1"/>
      <c r="RT428" s="1"/>
      <c r="RU428" s="1"/>
      <c r="RV428" s="1"/>
      <c r="RW428" s="1"/>
      <c r="RX428" s="1"/>
      <c r="RY428" s="1"/>
      <c r="RZ428" s="1"/>
      <c r="SA428" s="1"/>
      <c r="SB428" s="1"/>
      <c r="SC428" s="1"/>
      <c r="SD428" s="1"/>
      <c r="SE428" s="1"/>
      <c r="SF428" s="1"/>
      <c r="SG428" s="1"/>
      <c r="SH428" s="1"/>
      <c r="SI428" s="1"/>
      <c r="SJ428" s="1"/>
      <c r="SK428" s="1"/>
      <c r="SL428" s="1"/>
      <c r="SM428" s="1"/>
      <c r="SN428" s="1"/>
      <c r="SO428" s="1"/>
      <c r="SP428" s="1"/>
      <c r="SQ428" s="1"/>
      <c r="SR428" s="1"/>
      <c r="SS428" s="1"/>
      <c r="ST428" s="1"/>
      <c r="SU428" s="1"/>
      <c r="SV428" s="1"/>
      <c r="SW428" s="1"/>
      <c r="SX428" s="1"/>
      <c r="SY428" s="1"/>
      <c r="SZ428" s="1"/>
      <c r="TA428" s="1"/>
      <c r="TB428" s="1"/>
      <c r="TC428" s="1"/>
      <c r="TD428" s="1"/>
      <c r="TE428" s="1"/>
      <c r="TF428" s="1"/>
      <c r="TG428" s="1"/>
      <c r="TH428" s="1"/>
      <c r="TI428" s="1"/>
      <c r="TJ428" s="1"/>
      <c r="TK428" s="1"/>
      <c r="TL428" s="1"/>
      <c r="TM428" s="1"/>
      <c r="TN428" s="1"/>
      <c r="TO428" s="1"/>
      <c r="TP428" s="1"/>
      <c r="TQ428" s="1"/>
      <c r="TR428" s="1"/>
      <c r="TS428" s="1"/>
      <c r="TT428" s="1"/>
      <c r="TU428" s="1"/>
      <c r="TV428" s="1"/>
      <c r="TW428" s="1"/>
      <c r="TX428" s="1"/>
      <c r="TY428" s="1"/>
      <c r="TZ428" s="1"/>
      <c r="UA428" s="1"/>
      <c r="UB428" s="1"/>
      <c r="UC428" s="1"/>
      <c r="UD428" s="1"/>
      <c r="UE428" s="1"/>
      <c r="UF428" s="1"/>
      <c r="UG428" s="1"/>
      <c r="UH428" s="1"/>
      <c r="UI428" s="1"/>
      <c r="UJ428" s="1"/>
      <c r="UK428" s="1"/>
      <c r="UL428" s="1"/>
      <c r="UM428" s="1"/>
      <c r="UN428" s="1"/>
      <c r="UO428" s="1"/>
      <c r="UP428" s="1"/>
      <c r="UQ428" s="1"/>
      <c r="UR428" s="1"/>
      <c r="US428" s="1"/>
      <c r="UT428" s="1"/>
      <c r="UU428" s="1"/>
      <c r="UV428" s="1"/>
      <c r="UW428" s="1"/>
      <c r="UX428" s="1"/>
      <c r="UY428" s="1"/>
      <c r="UZ428" s="1"/>
      <c r="VA428" s="1"/>
      <c r="VB428" s="1"/>
      <c r="VC428" s="1"/>
      <c r="VD428" s="1"/>
      <c r="VE428" s="1"/>
      <c r="VF428" s="1"/>
      <c r="VG428" s="1"/>
      <c r="VH428" s="1"/>
      <c r="VI428" s="1"/>
      <c r="VJ428" s="1"/>
      <c r="VK428" s="1"/>
      <c r="VL428" s="1"/>
      <c r="VM428" s="1"/>
      <c r="VN428" s="1"/>
      <c r="VO428" s="1"/>
      <c r="VP428" s="1"/>
      <c r="VQ428" s="1"/>
      <c r="VR428" s="1"/>
      <c r="VS428" s="1"/>
      <c r="VT428" s="1"/>
      <c r="VU428" s="1"/>
      <c r="VV428" s="1"/>
      <c r="VW428" s="1"/>
      <c r="VX428" s="1"/>
      <c r="VY428" s="1"/>
      <c r="VZ428" s="1"/>
      <c r="WA428" s="1"/>
      <c r="WB428" s="1"/>
      <c r="WC428" s="1"/>
      <c r="WD428" s="1"/>
      <c r="WE428" s="1"/>
      <c r="WF428" s="1"/>
      <c r="WG428" s="1"/>
      <c r="WH428" s="1"/>
      <c r="WI428" s="1"/>
      <c r="WJ428" s="1"/>
      <c r="WK428" s="1"/>
      <c r="WL428" s="1"/>
      <c r="WM428" s="1"/>
      <c r="WN428" s="1"/>
      <c r="WO428" s="1"/>
      <c r="WP428" s="1"/>
      <c r="WQ428" s="1"/>
      <c r="WR428" s="1"/>
      <c r="WS428" s="1"/>
      <c r="WT428" s="1"/>
      <c r="WU428" s="1"/>
      <c r="WV428" s="1"/>
      <c r="WW428" s="1"/>
      <c r="WX428" s="1"/>
      <c r="WY428" s="1"/>
      <c r="WZ428" s="1"/>
      <c r="XA428" s="1"/>
      <c r="XB428" s="1"/>
      <c r="XC428" s="1"/>
      <c r="XD428" s="1"/>
      <c r="XE428" s="1"/>
      <c r="XF428" s="1"/>
      <c r="XG428" s="1"/>
      <c r="XH428" s="1"/>
      <c r="XI428" s="1"/>
      <c r="XJ428" s="1"/>
      <c r="XK428" s="1"/>
      <c r="XL428" s="1"/>
      <c r="XM428" s="1"/>
      <c r="XN428" s="1"/>
      <c r="XO428" s="1"/>
      <c r="XP428" s="1"/>
      <c r="XQ428" s="1"/>
      <c r="XR428" s="1"/>
      <c r="XS428" s="1"/>
      <c r="XT428" s="1"/>
      <c r="XU428" s="1"/>
      <c r="XV428" s="1"/>
      <c r="XW428" s="1"/>
      <c r="XX428" s="1"/>
      <c r="XY428" s="1"/>
      <c r="XZ428" s="1"/>
      <c r="YA428" s="1"/>
      <c r="YB428" s="1"/>
      <c r="YC428" s="1"/>
      <c r="YD428" s="1"/>
      <c r="YE428" s="1"/>
      <c r="YF428" s="1"/>
      <c r="YG428" s="1"/>
      <c r="YH428" s="1"/>
      <c r="YI428" s="1"/>
      <c r="YJ428" s="1"/>
      <c r="YK428" s="1"/>
      <c r="YL428" s="1"/>
      <c r="YM428" s="1"/>
      <c r="YN428" s="1"/>
      <c r="YO428" s="1"/>
      <c r="YP428" s="1"/>
      <c r="YQ428" s="1"/>
      <c r="YR428" s="1"/>
      <c r="YS428" s="1"/>
      <c r="YT428" s="1"/>
      <c r="YU428" s="1"/>
      <c r="YV428" s="1"/>
      <c r="YW428" s="1"/>
      <c r="YX428" s="1"/>
      <c r="YY428" s="1"/>
      <c r="YZ428" s="1"/>
      <c r="ZA428" s="1"/>
      <c r="ZB428" s="1"/>
      <c r="ZC428" s="1"/>
      <c r="ZD428" s="1"/>
      <c r="ZE428" s="1"/>
      <c r="ZF428" s="1"/>
      <c r="ZG428" s="1"/>
      <c r="ZH428" s="1"/>
      <c r="ZI428" s="1"/>
      <c r="ZJ428" s="1"/>
      <c r="ZK428" s="1"/>
      <c r="ZL428" s="1"/>
      <c r="ZM428" s="1"/>
      <c r="ZN428" s="1"/>
      <c r="ZO428" s="1"/>
      <c r="ZP428" s="1"/>
      <c r="ZQ428" s="1"/>
      <c r="ZR428" s="1"/>
      <c r="ZS428" s="1"/>
      <c r="ZT428" s="1"/>
      <c r="ZU428" s="1"/>
      <c r="ZV428" s="1"/>
      <c r="ZW428" s="1"/>
      <c r="ZX428" s="1"/>
      <c r="ZY428" s="1"/>
      <c r="ZZ428" s="1"/>
      <c r="AAA428" s="1"/>
      <c r="AAB428" s="1"/>
      <c r="AAC428" s="1"/>
      <c r="AAD428" s="1"/>
      <c r="AAE428" s="1"/>
      <c r="AAF428" s="1"/>
      <c r="AAG428" s="1"/>
      <c r="AAH428" s="1"/>
      <c r="AAI428" s="1"/>
      <c r="AAJ428" s="1"/>
      <c r="AAK428" s="1"/>
      <c r="AAL428" s="1"/>
      <c r="AAM428" s="1"/>
      <c r="AAN428" s="1"/>
      <c r="AAO428" s="1"/>
      <c r="AAP428" s="1"/>
      <c r="AAQ428" s="1"/>
      <c r="AAR428" s="1"/>
      <c r="AAS428" s="1"/>
      <c r="AAT428" s="1"/>
      <c r="AAU428" s="1"/>
      <c r="AAV428" s="1"/>
      <c r="AAW428" s="1"/>
      <c r="AAX428" s="1"/>
      <c r="AAY428" s="1"/>
      <c r="AAZ428" s="1"/>
      <c r="ABA428" s="1"/>
      <c r="ABB428" s="1"/>
      <c r="ABC428" s="1"/>
      <c r="ABD428" s="1"/>
      <c r="ABE428" s="1"/>
      <c r="ABF428" s="1"/>
      <c r="ABG428" s="1"/>
      <c r="ABH428" s="1"/>
      <c r="ABI428" s="1"/>
      <c r="ABJ428" s="1"/>
      <c r="ABK428" s="1"/>
      <c r="ABL428" s="1"/>
      <c r="ABM428" s="1"/>
      <c r="ABN428" s="1"/>
      <c r="ABO428" s="1"/>
    </row>
    <row r="429" spans="1:743" x14ac:dyDescent="0.25">
      <c r="A429" s="93"/>
      <c r="B429" s="2"/>
      <c r="C429" s="2"/>
      <c r="D429" s="2"/>
      <c r="E429" s="2"/>
      <c r="F429" s="2"/>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c r="LT429" s="4"/>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3"/>
      <c r="MV429" s="3"/>
      <c r="MW429" s="3"/>
      <c r="MX429" s="3"/>
      <c r="MY429" s="3"/>
      <c r="MZ429" s="3"/>
      <c r="NA429" s="3"/>
      <c r="NB429" s="3"/>
      <c r="NC429" s="3"/>
      <c r="ND429" s="3"/>
      <c r="NE429" s="3"/>
      <c r="NF429" s="3"/>
      <c r="NG429" s="3"/>
      <c r="NH429" s="3"/>
      <c r="NI429" s="3"/>
      <c r="NJ429" s="3"/>
      <c r="NK429" s="3"/>
      <c r="NL429" s="3"/>
      <c r="NM429" s="3"/>
      <c r="NN429" s="3"/>
      <c r="NO429" s="3"/>
      <c r="NP429" s="3"/>
      <c r="NQ429" s="3"/>
      <c r="NR429" s="3"/>
      <c r="NS429" s="3"/>
      <c r="NT429" s="3"/>
      <c r="NU429" s="3"/>
      <c r="NV429" s="3"/>
      <c r="NW429" s="3"/>
      <c r="NX429" s="3"/>
      <c r="NY429" s="3"/>
      <c r="NZ429" s="3"/>
      <c r="OA429" s="3"/>
      <c r="OB429" s="3"/>
      <c r="OC429" s="3"/>
      <c r="OD429" s="3"/>
      <c r="OE429" s="3"/>
      <c r="OF429" s="3"/>
      <c r="OG429" s="3"/>
      <c r="OH429" s="3"/>
      <c r="OI429" s="3"/>
      <c r="OJ429" s="3"/>
      <c r="OK429" s="3"/>
      <c r="OL429" s="3"/>
      <c r="OM429" s="3"/>
      <c r="ON429" s="3"/>
      <c r="OO429" s="3"/>
      <c r="OP429" s="3"/>
      <c r="OQ429" s="3"/>
      <c r="OR429" s="3"/>
      <c r="OS429" s="3"/>
      <c r="OT429" s="3"/>
      <c r="OU429" s="3"/>
      <c r="OV429" s="3"/>
      <c r="OW429" s="3"/>
      <c r="OX429" s="3"/>
      <c r="OY429" s="3"/>
      <c r="OZ429" s="3"/>
      <c r="PA429" s="3"/>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c r="QW429" s="1"/>
      <c r="QX429" s="1"/>
      <c r="QY429" s="1"/>
      <c r="QZ429" s="1"/>
      <c r="RA429" s="1"/>
      <c r="RB429" s="1"/>
      <c r="RC429" s="1"/>
      <c r="RD429" s="1"/>
      <c r="RE429" s="1"/>
      <c r="RF429" s="1"/>
      <c r="RG429" s="1"/>
      <c r="RH429" s="1"/>
      <c r="RI429" s="1"/>
      <c r="RJ429" s="1"/>
      <c r="RK429" s="1"/>
      <c r="RL429" s="1"/>
      <c r="RM429" s="1"/>
      <c r="RN429" s="1"/>
      <c r="RO429" s="1"/>
      <c r="RP429" s="1"/>
      <c r="RQ429" s="1"/>
      <c r="RR429" s="1"/>
      <c r="RS429" s="1"/>
      <c r="RT429" s="1"/>
      <c r="RU429" s="1"/>
      <c r="RV429" s="1"/>
      <c r="RW429" s="1"/>
      <c r="RX429" s="1"/>
      <c r="RY429" s="1"/>
      <c r="RZ429" s="1"/>
      <c r="SA429" s="1"/>
      <c r="SB429" s="1"/>
      <c r="SC429" s="1"/>
      <c r="SD429" s="1"/>
      <c r="SE429" s="1"/>
      <c r="SF429" s="1"/>
      <c r="SG429" s="1"/>
      <c r="SH429" s="1"/>
      <c r="SI429" s="1"/>
      <c r="SJ429" s="1"/>
      <c r="SK429" s="1"/>
      <c r="SL429" s="1"/>
      <c r="SM429" s="1"/>
      <c r="SN429" s="1"/>
      <c r="SO429" s="1"/>
      <c r="SP429" s="1"/>
      <c r="SQ429" s="1"/>
      <c r="SR429" s="1"/>
      <c r="SS429" s="1"/>
      <c r="ST429" s="1"/>
      <c r="SU429" s="1"/>
      <c r="SV429" s="1"/>
      <c r="SW429" s="1"/>
      <c r="SX429" s="1"/>
      <c r="SY429" s="1"/>
      <c r="SZ429" s="1"/>
      <c r="TA429" s="1"/>
      <c r="TB429" s="1"/>
      <c r="TC429" s="1"/>
      <c r="TD429" s="1"/>
      <c r="TE429" s="1"/>
      <c r="TF429" s="1"/>
      <c r="TG429" s="1"/>
      <c r="TH429" s="1"/>
      <c r="TI429" s="1"/>
      <c r="TJ429" s="1"/>
      <c r="TK429" s="1"/>
      <c r="TL429" s="1"/>
      <c r="TM429" s="1"/>
      <c r="TN429" s="1"/>
      <c r="TO429" s="1"/>
      <c r="TP429" s="1"/>
      <c r="TQ429" s="1"/>
      <c r="TR429" s="1"/>
      <c r="TS429" s="1"/>
      <c r="TT429" s="1"/>
      <c r="TU429" s="1"/>
      <c r="TV429" s="1"/>
      <c r="TW429" s="1"/>
      <c r="TX429" s="1"/>
      <c r="TY429" s="1"/>
      <c r="TZ429" s="1"/>
      <c r="UA429" s="1"/>
      <c r="UB429" s="1"/>
      <c r="UC429" s="1"/>
      <c r="UD429" s="1"/>
      <c r="UE429" s="1"/>
      <c r="UF429" s="1"/>
      <c r="UG429" s="1"/>
      <c r="UH429" s="1"/>
      <c r="UI429" s="1"/>
      <c r="UJ429" s="1"/>
      <c r="UK429" s="1"/>
      <c r="UL429" s="1"/>
      <c r="UM429" s="1"/>
      <c r="UN429" s="1"/>
      <c r="UO429" s="1"/>
      <c r="UP429" s="1"/>
      <c r="UQ429" s="1"/>
      <c r="UR429" s="1"/>
      <c r="US429" s="1"/>
      <c r="UT429" s="1"/>
      <c r="UU429" s="1"/>
      <c r="UV429" s="1"/>
      <c r="UW429" s="1"/>
      <c r="UX429" s="1"/>
      <c r="UY429" s="1"/>
      <c r="UZ429" s="1"/>
      <c r="VA429" s="1"/>
      <c r="VB429" s="1"/>
      <c r="VC429" s="1"/>
      <c r="VD429" s="1"/>
      <c r="VE429" s="1"/>
      <c r="VF429" s="1"/>
      <c r="VG429" s="1"/>
      <c r="VH429" s="1"/>
      <c r="VI429" s="1"/>
      <c r="VJ429" s="1"/>
      <c r="VK429" s="1"/>
      <c r="VL429" s="1"/>
      <c r="VM429" s="1"/>
      <c r="VN429" s="1"/>
      <c r="VO429" s="1"/>
      <c r="VP429" s="1"/>
      <c r="VQ429" s="1"/>
      <c r="VR429" s="1"/>
      <c r="VS429" s="1"/>
      <c r="VT429" s="1"/>
      <c r="VU429" s="1"/>
      <c r="VV429" s="1"/>
      <c r="VW429" s="1"/>
      <c r="VX429" s="1"/>
      <c r="VY429" s="1"/>
      <c r="VZ429" s="1"/>
      <c r="WA429" s="1"/>
      <c r="WB429" s="1"/>
      <c r="WC429" s="1"/>
      <c r="WD429" s="1"/>
      <c r="WE429" s="1"/>
      <c r="WF429" s="1"/>
      <c r="WG429" s="1"/>
      <c r="WH429" s="1"/>
      <c r="WI429" s="1"/>
      <c r="WJ429" s="1"/>
      <c r="WK429" s="1"/>
      <c r="WL429" s="1"/>
      <c r="WM429" s="1"/>
      <c r="WN429" s="1"/>
      <c r="WO429" s="1"/>
      <c r="WP429" s="1"/>
      <c r="WQ429" s="1"/>
      <c r="WR429" s="1"/>
      <c r="WS429" s="1"/>
      <c r="WT429" s="1"/>
      <c r="WU429" s="1"/>
      <c r="WV429" s="1"/>
      <c r="WW429" s="1"/>
      <c r="WX429" s="1"/>
      <c r="WY429" s="1"/>
      <c r="WZ429" s="1"/>
      <c r="XA429" s="1"/>
      <c r="XB429" s="1"/>
      <c r="XC429" s="1"/>
      <c r="XD429" s="1"/>
      <c r="XE429" s="1"/>
      <c r="XF429" s="1"/>
      <c r="XG429" s="1"/>
      <c r="XH429" s="1"/>
      <c r="XI429" s="1"/>
      <c r="XJ429" s="1"/>
      <c r="XK429" s="1"/>
      <c r="XL429" s="1"/>
      <c r="XM429" s="1"/>
      <c r="XN429" s="1"/>
      <c r="XO429" s="1"/>
      <c r="XP429" s="1"/>
      <c r="XQ429" s="1"/>
      <c r="XR429" s="1"/>
      <c r="XS429" s="1"/>
      <c r="XT429" s="1"/>
      <c r="XU429" s="1"/>
      <c r="XV429" s="1"/>
      <c r="XW429" s="1"/>
      <c r="XX429" s="1"/>
      <c r="XY429" s="1"/>
      <c r="XZ429" s="1"/>
      <c r="YA429" s="1"/>
      <c r="YB429" s="1"/>
      <c r="YC429" s="1"/>
      <c r="YD429" s="1"/>
      <c r="YE429" s="1"/>
      <c r="YF429" s="1"/>
      <c r="YG429" s="1"/>
      <c r="YH429" s="1"/>
      <c r="YI429" s="1"/>
      <c r="YJ429" s="1"/>
      <c r="YK429" s="1"/>
      <c r="YL429" s="1"/>
      <c r="YM429" s="1"/>
      <c r="YN429" s="1"/>
      <c r="YO429" s="1"/>
      <c r="YP429" s="1"/>
      <c r="YQ429" s="1"/>
      <c r="YR429" s="1"/>
      <c r="YS429" s="1"/>
      <c r="YT429" s="1"/>
      <c r="YU429" s="1"/>
      <c r="YV429" s="1"/>
      <c r="YW429" s="1"/>
      <c r="YX429" s="1"/>
      <c r="YY429" s="1"/>
      <c r="YZ429" s="1"/>
      <c r="ZA429" s="1"/>
      <c r="ZB429" s="1"/>
      <c r="ZC429" s="1"/>
      <c r="ZD429" s="1"/>
      <c r="ZE429" s="1"/>
      <c r="ZF429" s="1"/>
      <c r="ZG429" s="1"/>
      <c r="ZH429" s="1"/>
      <c r="ZI429" s="1"/>
      <c r="ZJ429" s="1"/>
      <c r="ZK429" s="1"/>
      <c r="ZL429" s="1"/>
      <c r="ZM429" s="1"/>
      <c r="ZN429" s="1"/>
      <c r="ZO429" s="1"/>
      <c r="ZP429" s="1"/>
      <c r="ZQ429" s="1"/>
      <c r="ZR429" s="1"/>
      <c r="ZS429" s="1"/>
      <c r="ZT429" s="1"/>
      <c r="ZU429" s="1"/>
      <c r="ZV429" s="1"/>
      <c r="ZW429" s="1"/>
      <c r="ZX429" s="1"/>
      <c r="ZY429" s="1"/>
      <c r="ZZ429" s="1"/>
      <c r="AAA429" s="1"/>
      <c r="AAB429" s="1"/>
      <c r="AAC429" s="1"/>
      <c r="AAD429" s="1"/>
      <c r="AAE429" s="1"/>
      <c r="AAF429" s="1"/>
      <c r="AAG429" s="1"/>
      <c r="AAH429" s="1"/>
      <c r="AAI429" s="1"/>
      <c r="AAJ429" s="1"/>
      <c r="AAK429" s="1"/>
      <c r="AAL429" s="1"/>
      <c r="AAM429" s="1"/>
      <c r="AAN429" s="1"/>
      <c r="AAO429" s="1"/>
      <c r="AAP429" s="1"/>
      <c r="AAQ429" s="1"/>
      <c r="AAR429" s="1"/>
      <c r="AAS429" s="1"/>
      <c r="AAT429" s="1"/>
      <c r="AAU429" s="1"/>
      <c r="AAV429" s="1"/>
      <c r="AAW429" s="1"/>
      <c r="AAX429" s="1"/>
      <c r="AAY429" s="1"/>
      <c r="AAZ429" s="1"/>
      <c r="ABA429" s="1"/>
      <c r="ABB429" s="1"/>
      <c r="ABC429" s="1"/>
      <c r="ABD429" s="1"/>
      <c r="ABE429" s="1"/>
      <c r="ABF429" s="1"/>
      <c r="ABG429" s="1"/>
      <c r="ABH429" s="1"/>
      <c r="ABI429" s="1"/>
      <c r="ABJ429" s="1"/>
      <c r="ABK429" s="1"/>
      <c r="ABL429" s="1"/>
      <c r="ABM429" s="1"/>
      <c r="ABN429" s="1"/>
      <c r="ABO429" s="1"/>
    </row>
    <row r="430" spans="1:743" x14ac:dyDescent="0.25">
      <c r="A430" s="93"/>
      <c r="B430" s="2"/>
      <c r="C430" s="2"/>
      <c r="D430" s="2"/>
      <c r="E430" s="2"/>
      <c r="F430" s="2"/>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3"/>
      <c r="MV430" s="3"/>
      <c r="MW430" s="3"/>
      <c r="MX430" s="3"/>
      <c r="MY430" s="3"/>
      <c r="MZ430" s="3"/>
      <c r="NA430" s="3"/>
      <c r="NB430" s="3"/>
      <c r="NC430" s="3"/>
      <c r="ND430" s="3"/>
      <c r="NE430" s="3"/>
      <c r="NF430" s="3"/>
      <c r="NG430" s="3"/>
      <c r="NH430" s="3"/>
      <c r="NI430" s="3"/>
      <c r="NJ430" s="3"/>
      <c r="NK430" s="3"/>
      <c r="NL430" s="3"/>
      <c r="NM430" s="3"/>
      <c r="NN430" s="3"/>
      <c r="NO430" s="3"/>
      <c r="NP430" s="3"/>
      <c r="NQ430" s="3"/>
      <c r="NR430" s="3"/>
      <c r="NS430" s="3"/>
      <c r="NT430" s="3"/>
      <c r="NU430" s="3"/>
      <c r="NV430" s="3"/>
      <c r="NW430" s="3"/>
      <c r="NX430" s="3"/>
      <c r="NY430" s="3"/>
      <c r="NZ430" s="3"/>
      <c r="OA430" s="3"/>
      <c r="OB430" s="3"/>
      <c r="OC430" s="3"/>
      <c r="OD430" s="3"/>
      <c r="OE430" s="3"/>
      <c r="OF430" s="3"/>
      <c r="OG430" s="3"/>
      <c r="OH430" s="3"/>
      <c r="OI430" s="3"/>
      <c r="OJ430" s="3"/>
      <c r="OK430" s="3"/>
      <c r="OL430" s="3"/>
      <c r="OM430" s="3"/>
      <c r="ON430" s="3"/>
      <c r="OO430" s="3"/>
      <c r="OP430" s="3"/>
      <c r="OQ430" s="3"/>
      <c r="OR430" s="3"/>
      <c r="OS430" s="3"/>
      <c r="OT430" s="3"/>
      <c r="OU430" s="3"/>
      <c r="OV430" s="3"/>
      <c r="OW430" s="3"/>
      <c r="OX430" s="3"/>
      <c r="OY430" s="3"/>
      <c r="OZ430" s="3"/>
      <c r="PA430" s="3"/>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c r="QW430" s="1"/>
      <c r="QX430" s="1"/>
      <c r="QY430" s="1"/>
      <c r="QZ430" s="1"/>
      <c r="RA430" s="1"/>
      <c r="RB430" s="1"/>
      <c r="RC430" s="1"/>
      <c r="RD430" s="1"/>
      <c r="RE430" s="1"/>
      <c r="RF430" s="1"/>
      <c r="RG430" s="1"/>
      <c r="RH430" s="1"/>
      <c r="RI430" s="1"/>
      <c r="RJ430" s="1"/>
      <c r="RK430" s="1"/>
      <c r="RL430" s="1"/>
      <c r="RM430" s="1"/>
      <c r="RN430" s="1"/>
      <c r="RO430" s="1"/>
      <c r="RP430" s="1"/>
      <c r="RQ430" s="1"/>
      <c r="RR430" s="1"/>
      <c r="RS430" s="1"/>
      <c r="RT430" s="1"/>
      <c r="RU430" s="1"/>
      <c r="RV430" s="1"/>
      <c r="RW430" s="1"/>
      <c r="RX430" s="1"/>
      <c r="RY430" s="1"/>
      <c r="RZ430" s="1"/>
      <c r="SA430" s="1"/>
      <c r="SB430" s="1"/>
      <c r="SC430" s="1"/>
      <c r="SD430" s="1"/>
      <c r="SE430" s="1"/>
      <c r="SF430" s="1"/>
      <c r="SG430" s="1"/>
      <c r="SH430" s="1"/>
      <c r="SI430" s="1"/>
      <c r="SJ430" s="1"/>
      <c r="SK430" s="1"/>
      <c r="SL430" s="1"/>
      <c r="SM430" s="1"/>
      <c r="SN430" s="1"/>
      <c r="SO430" s="1"/>
      <c r="SP430" s="1"/>
      <c r="SQ430" s="1"/>
      <c r="SR430" s="1"/>
      <c r="SS430" s="1"/>
      <c r="ST430" s="1"/>
      <c r="SU430" s="1"/>
      <c r="SV430" s="1"/>
      <c r="SW430" s="1"/>
      <c r="SX430" s="1"/>
      <c r="SY430" s="1"/>
      <c r="SZ430" s="1"/>
      <c r="TA430" s="1"/>
      <c r="TB430" s="1"/>
      <c r="TC430" s="1"/>
      <c r="TD430" s="1"/>
      <c r="TE430" s="1"/>
      <c r="TF430" s="1"/>
      <c r="TG430" s="1"/>
      <c r="TH430" s="1"/>
      <c r="TI430" s="1"/>
      <c r="TJ430" s="1"/>
      <c r="TK430" s="1"/>
      <c r="TL430" s="1"/>
      <c r="TM430" s="1"/>
      <c r="TN430" s="1"/>
      <c r="TO430" s="1"/>
      <c r="TP430" s="1"/>
      <c r="TQ430" s="1"/>
      <c r="TR430" s="1"/>
      <c r="TS430" s="1"/>
      <c r="TT430" s="1"/>
      <c r="TU430" s="1"/>
      <c r="TV430" s="1"/>
      <c r="TW430" s="1"/>
      <c r="TX430" s="1"/>
      <c r="TY430" s="1"/>
      <c r="TZ430" s="1"/>
      <c r="UA430" s="1"/>
      <c r="UB430" s="1"/>
      <c r="UC430" s="1"/>
      <c r="UD430" s="1"/>
      <c r="UE430" s="1"/>
      <c r="UF430" s="1"/>
      <c r="UG430" s="1"/>
      <c r="UH430" s="1"/>
      <c r="UI430" s="1"/>
      <c r="UJ430" s="1"/>
      <c r="UK430" s="1"/>
      <c r="UL430" s="1"/>
      <c r="UM430" s="1"/>
      <c r="UN430" s="1"/>
      <c r="UO430" s="1"/>
      <c r="UP430" s="1"/>
      <c r="UQ430" s="1"/>
      <c r="UR430" s="1"/>
      <c r="US430" s="1"/>
      <c r="UT430" s="1"/>
      <c r="UU430" s="1"/>
      <c r="UV430" s="1"/>
      <c r="UW430" s="1"/>
      <c r="UX430" s="1"/>
      <c r="UY430" s="1"/>
      <c r="UZ430" s="1"/>
      <c r="VA430" s="1"/>
      <c r="VB430" s="1"/>
      <c r="VC430" s="1"/>
      <c r="VD430" s="1"/>
      <c r="VE430" s="1"/>
      <c r="VF430" s="1"/>
      <c r="VG430" s="1"/>
      <c r="VH430" s="1"/>
      <c r="VI430" s="1"/>
      <c r="VJ430" s="1"/>
      <c r="VK430" s="1"/>
      <c r="VL430" s="1"/>
      <c r="VM430" s="1"/>
      <c r="VN430" s="1"/>
      <c r="VO430" s="1"/>
      <c r="VP430" s="1"/>
      <c r="VQ430" s="1"/>
      <c r="VR430" s="1"/>
      <c r="VS430" s="1"/>
      <c r="VT430" s="1"/>
      <c r="VU430" s="1"/>
      <c r="VV430" s="1"/>
      <c r="VW430" s="1"/>
      <c r="VX430" s="1"/>
      <c r="VY430" s="1"/>
      <c r="VZ430" s="1"/>
      <c r="WA430" s="1"/>
      <c r="WB430" s="1"/>
      <c r="WC430" s="1"/>
      <c r="WD430" s="1"/>
      <c r="WE430" s="1"/>
      <c r="WF430" s="1"/>
      <c r="WG430" s="1"/>
      <c r="WH430" s="1"/>
      <c r="WI430" s="1"/>
      <c r="WJ430" s="1"/>
      <c r="WK430" s="1"/>
      <c r="WL430" s="1"/>
      <c r="WM430" s="1"/>
      <c r="WN430" s="1"/>
      <c r="WO430" s="1"/>
      <c r="WP430" s="1"/>
      <c r="WQ430" s="1"/>
      <c r="WR430" s="1"/>
      <c r="WS430" s="1"/>
      <c r="WT430" s="1"/>
      <c r="WU430" s="1"/>
      <c r="WV430" s="1"/>
      <c r="WW430" s="1"/>
      <c r="WX430" s="1"/>
      <c r="WY430" s="1"/>
      <c r="WZ430" s="1"/>
      <c r="XA430" s="1"/>
      <c r="XB430" s="1"/>
      <c r="XC430" s="1"/>
      <c r="XD430" s="1"/>
      <c r="XE430" s="1"/>
      <c r="XF430" s="1"/>
      <c r="XG430" s="1"/>
      <c r="XH430" s="1"/>
      <c r="XI430" s="1"/>
      <c r="XJ430" s="1"/>
      <c r="XK430" s="1"/>
      <c r="XL430" s="1"/>
      <c r="XM430" s="1"/>
      <c r="XN430" s="1"/>
      <c r="XO430" s="1"/>
      <c r="XP430" s="1"/>
      <c r="XQ430" s="1"/>
      <c r="XR430" s="1"/>
      <c r="XS430" s="1"/>
      <c r="XT430" s="1"/>
      <c r="XU430" s="1"/>
      <c r="XV430" s="1"/>
      <c r="XW430" s="1"/>
      <c r="XX430" s="1"/>
      <c r="XY430" s="1"/>
      <c r="XZ430" s="1"/>
      <c r="YA430" s="1"/>
      <c r="YB430" s="1"/>
      <c r="YC430" s="1"/>
      <c r="YD430" s="1"/>
      <c r="YE430" s="1"/>
      <c r="YF430" s="1"/>
      <c r="YG430" s="1"/>
      <c r="YH430" s="1"/>
      <c r="YI430" s="1"/>
      <c r="YJ430" s="1"/>
      <c r="YK430" s="1"/>
      <c r="YL430" s="1"/>
      <c r="YM430" s="1"/>
      <c r="YN430" s="1"/>
      <c r="YO430" s="1"/>
      <c r="YP430" s="1"/>
      <c r="YQ430" s="1"/>
      <c r="YR430" s="1"/>
      <c r="YS430" s="1"/>
      <c r="YT430" s="1"/>
      <c r="YU430" s="1"/>
      <c r="YV430" s="1"/>
      <c r="YW430" s="1"/>
      <c r="YX430" s="1"/>
      <c r="YY430" s="1"/>
      <c r="YZ430" s="1"/>
      <c r="ZA430" s="1"/>
      <c r="ZB430" s="1"/>
      <c r="ZC430" s="1"/>
      <c r="ZD430" s="1"/>
      <c r="ZE430" s="1"/>
      <c r="ZF430" s="1"/>
      <c r="ZG430" s="1"/>
      <c r="ZH430" s="1"/>
      <c r="ZI430" s="1"/>
      <c r="ZJ430" s="1"/>
      <c r="ZK430" s="1"/>
      <c r="ZL430" s="1"/>
      <c r="ZM430" s="1"/>
      <c r="ZN430" s="1"/>
      <c r="ZO430" s="1"/>
      <c r="ZP430" s="1"/>
      <c r="ZQ430" s="1"/>
      <c r="ZR430" s="1"/>
      <c r="ZS430" s="1"/>
      <c r="ZT430" s="1"/>
      <c r="ZU430" s="1"/>
      <c r="ZV430" s="1"/>
      <c r="ZW430" s="1"/>
      <c r="ZX430" s="1"/>
      <c r="ZY430" s="1"/>
      <c r="ZZ430" s="1"/>
      <c r="AAA430" s="1"/>
      <c r="AAB430" s="1"/>
      <c r="AAC430" s="1"/>
      <c r="AAD430" s="1"/>
      <c r="AAE430" s="1"/>
      <c r="AAF430" s="1"/>
      <c r="AAG430" s="1"/>
      <c r="AAH430" s="1"/>
      <c r="AAI430" s="1"/>
      <c r="AAJ430" s="1"/>
      <c r="AAK430" s="1"/>
      <c r="AAL430" s="1"/>
      <c r="AAM430" s="1"/>
      <c r="AAN430" s="1"/>
      <c r="AAO430" s="1"/>
      <c r="AAP430" s="1"/>
      <c r="AAQ430" s="1"/>
      <c r="AAR430" s="1"/>
      <c r="AAS430" s="1"/>
      <c r="AAT430" s="1"/>
      <c r="AAU430" s="1"/>
      <c r="AAV430" s="1"/>
      <c r="AAW430" s="1"/>
      <c r="AAX430" s="1"/>
      <c r="AAY430" s="1"/>
      <c r="AAZ430" s="1"/>
      <c r="ABA430" s="1"/>
      <c r="ABB430" s="1"/>
      <c r="ABC430" s="1"/>
      <c r="ABD430" s="1"/>
      <c r="ABE430" s="1"/>
      <c r="ABF430" s="1"/>
      <c r="ABG430" s="1"/>
      <c r="ABH430" s="1"/>
      <c r="ABI430" s="1"/>
      <c r="ABJ430" s="1"/>
      <c r="ABK430" s="1"/>
      <c r="ABL430" s="1"/>
      <c r="ABM430" s="1"/>
      <c r="ABN430" s="1"/>
      <c r="ABO430" s="1"/>
    </row>
    <row r="431" spans="1:743" x14ac:dyDescent="0.25">
      <c r="A431" s="93"/>
      <c r="B431" s="2"/>
      <c r="C431" s="2"/>
      <c r="D431" s="2"/>
      <c r="E431" s="2"/>
      <c r="F431" s="2"/>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c r="LT431" s="4"/>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3"/>
      <c r="MV431" s="3"/>
      <c r="MW431" s="3"/>
      <c r="MX431" s="3"/>
      <c r="MY431" s="3"/>
      <c r="MZ431" s="3"/>
      <c r="NA431" s="3"/>
      <c r="NB431" s="3"/>
      <c r="NC431" s="3"/>
      <c r="ND431" s="3"/>
      <c r="NE431" s="3"/>
      <c r="NF431" s="3"/>
      <c r="NG431" s="3"/>
      <c r="NH431" s="3"/>
      <c r="NI431" s="3"/>
      <c r="NJ431" s="3"/>
      <c r="NK431" s="3"/>
      <c r="NL431" s="3"/>
      <c r="NM431" s="3"/>
      <c r="NN431" s="3"/>
      <c r="NO431" s="3"/>
      <c r="NP431" s="3"/>
      <c r="NQ431" s="3"/>
      <c r="NR431" s="3"/>
      <c r="NS431" s="3"/>
      <c r="NT431" s="3"/>
      <c r="NU431" s="3"/>
      <c r="NV431" s="3"/>
      <c r="NW431" s="3"/>
      <c r="NX431" s="3"/>
      <c r="NY431" s="3"/>
      <c r="NZ431" s="3"/>
      <c r="OA431" s="3"/>
      <c r="OB431" s="3"/>
      <c r="OC431" s="3"/>
      <c r="OD431" s="3"/>
      <c r="OE431" s="3"/>
      <c r="OF431" s="3"/>
      <c r="OG431" s="3"/>
      <c r="OH431" s="3"/>
      <c r="OI431" s="3"/>
      <c r="OJ431" s="3"/>
      <c r="OK431" s="3"/>
      <c r="OL431" s="3"/>
      <c r="OM431" s="3"/>
      <c r="ON431" s="3"/>
      <c r="OO431" s="3"/>
      <c r="OP431" s="3"/>
      <c r="OQ431" s="3"/>
      <c r="OR431" s="3"/>
      <c r="OS431" s="3"/>
      <c r="OT431" s="3"/>
      <c r="OU431" s="3"/>
      <c r="OV431" s="3"/>
      <c r="OW431" s="3"/>
      <c r="OX431" s="3"/>
      <c r="OY431" s="3"/>
      <c r="OZ431" s="3"/>
      <c r="PA431" s="3"/>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c r="RD431" s="1"/>
      <c r="RE431" s="1"/>
      <c r="RF431" s="1"/>
      <c r="RG431" s="1"/>
      <c r="RH431" s="1"/>
      <c r="RI431" s="1"/>
      <c r="RJ431" s="1"/>
      <c r="RK431" s="1"/>
      <c r="RL431" s="1"/>
      <c r="RM431" s="1"/>
      <c r="RN431" s="1"/>
      <c r="RO431" s="1"/>
      <c r="RP431" s="1"/>
      <c r="RQ431" s="1"/>
      <c r="RR431" s="1"/>
      <c r="RS431" s="1"/>
      <c r="RT431" s="1"/>
      <c r="RU431" s="1"/>
      <c r="RV431" s="1"/>
      <c r="RW431" s="1"/>
      <c r="RX431" s="1"/>
      <c r="RY431" s="1"/>
      <c r="RZ431" s="1"/>
      <c r="SA431" s="1"/>
      <c r="SB431" s="1"/>
      <c r="SC431" s="1"/>
      <c r="SD431" s="1"/>
      <c r="SE431" s="1"/>
      <c r="SF431" s="1"/>
      <c r="SG431" s="1"/>
      <c r="SH431" s="1"/>
      <c r="SI431" s="1"/>
      <c r="SJ431" s="1"/>
      <c r="SK431" s="1"/>
      <c r="SL431" s="1"/>
      <c r="SM431" s="1"/>
      <c r="SN431" s="1"/>
      <c r="SO431" s="1"/>
      <c r="SP431" s="1"/>
      <c r="SQ431" s="1"/>
      <c r="SR431" s="1"/>
      <c r="SS431" s="1"/>
      <c r="ST431" s="1"/>
      <c r="SU431" s="1"/>
      <c r="SV431" s="1"/>
      <c r="SW431" s="1"/>
      <c r="SX431" s="1"/>
      <c r="SY431" s="1"/>
      <c r="SZ431" s="1"/>
      <c r="TA431" s="1"/>
      <c r="TB431" s="1"/>
      <c r="TC431" s="1"/>
      <c r="TD431" s="1"/>
      <c r="TE431" s="1"/>
      <c r="TF431" s="1"/>
      <c r="TG431" s="1"/>
      <c r="TH431" s="1"/>
      <c r="TI431" s="1"/>
      <c r="TJ431" s="1"/>
      <c r="TK431" s="1"/>
      <c r="TL431" s="1"/>
      <c r="TM431" s="1"/>
      <c r="TN431" s="1"/>
      <c r="TO431" s="1"/>
      <c r="TP431" s="1"/>
      <c r="TQ431" s="1"/>
      <c r="TR431" s="1"/>
      <c r="TS431" s="1"/>
      <c r="TT431" s="1"/>
      <c r="TU431" s="1"/>
      <c r="TV431" s="1"/>
      <c r="TW431" s="1"/>
      <c r="TX431" s="1"/>
      <c r="TY431" s="1"/>
      <c r="TZ431" s="1"/>
      <c r="UA431" s="1"/>
      <c r="UB431" s="1"/>
      <c r="UC431" s="1"/>
      <c r="UD431" s="1"/>
      <c r="UE431" s="1"/>
      <c r="UF431" s="1"/>
      <c r="UG431" s="1"/>
      <c r="UH431" s="1"/>
      <c r="UI431" s="1"/>
      <c r="UJ431" s="1"/>
      <c r="UK431" s="1"/>
      <c r="UL431" s="1"/>
      <c r="UM431" s="1"/>
      <c r="UN431" s="1"/>
      <c r="UO431" s="1"/>
      <c r="UP431" s="1"/>
      <c r="UQ431" s="1"/>
      <c r="UR431" s="1"/>
      <c r="US431" s="1"/>
      <c r="UT431" s="1"/>
      <c r="UU431" s="1"/>
      <c r="UV431" s="1"/>
      <c r="UW431" s="1"/>
      <c r="UX431" s="1"/>
      <c r="UY431" s="1"/>
      <c r="UZ431" s="1"/>
      <c r="VA431" s="1"/>
      <c r="VB431" s="1"/>
      <c r="VC431" s="1"/>
      <c r="VD431" s="1"/>
      <c r="VE431" s="1"/>
      <c r="VF431" s="1"/>
      <c r="VG431" s="1"/>
      <c r="VH431" s="1"/>
      <c r="VI431" s="1"/>
      <c r="VJ431" s="1"/>
      <c r="VK431" s="1"/>
      <c r="VL431" s="1"/>
      <c r="VM431" s="1"/>
      <c r="VN431" s="1"/>
      <c r="VO431" s="1"/>
      <c r="VP431" s="1"/>
      <c r="VQ431" s="1"/>
      <c r="VR431" s="1"/>
      <c r="VS431" s="1"/>
      <c r="VT431" s="1"/>
      <c r="VU431" s="1"/>
      <c r="VV431" s="1"/>
      <c r="VW431" s="1"/>
      <c r="VX431" s="1"/>
      <c r="VY431" s="1"/>
      <c r="VZ431" s="1"/>
      <c r="WA431" s="1"/>
      <c r="WB431" s="1"/>
      <c r="WC431" s="1"/>
      <c r="WD431" s="1"/>
      <c r="WE431" s="1"/>
      <c r="WF431" s="1"/>
      <c r="WG431" s="1"/>
      <c r="WH431" s="1"/>
      <c r="WI431" s="1"/>
      <c r="WJ431" s="1"/>
      <c r="WK431" s="1"/>
      <c r="WL431" s="1"/>
      <c r="WM431" s="1"/>
      <c r="WN431" s="1"/>
      <c r="WO431" s="1"/>
      <c r="WP431" s="1"/>
      <c r="WQ431" s="1"/>
      <c r="WR431" s="1"/>
      <c r="WS431" s="1"/>
      <c r="WT431" s="1"/>
      <c r="WU431" s="1"/>
      <c r="WV431" s="1"/>
      <c r="WW431" s="1"/>
      <c r="WX431" s="1"/>
      <c r="WY431" s="1"/>
      <c r="WZ431" s="1"/>
      <c r="XA431" s="1"/>
      <c r="XB431" s="1"/>
      <c r="XC431" s="1"/>
      <c r="XD431" s="1"/>
      <c r="XE431" s="1"/>
      <c r="XF431" s="1"/>
      <c r="XG431" s="1"/>
      <c r="XH431" s="1"/>
      <c r="XI431" s="1"/>
      <c r="XJ431" s="1"/>
      <c r="XK431" s="1"/>
      <c r="XL431" s="1"/>
      <c r="XM431" s="1"/>
      <c r="XN431" s="1"/>
      <c r="XO431" s="1"/>
      <c r="XP431" s="1"/>
      <c r="XQ431" s="1"/>
      <c r="XR431" s="1"/>
      <c r="XS431" s="1"/>
      <c r="XT431" s="1"/>
      <c r="XU431" s="1"/>
      <c r="XV431" s="1"/>
      <c r="XW431" s="1"/>
      <c r="XX431" s="1"/>
      <c r="XY431" s="1"/>
      <c r="XZ431" s="1"/>
      <c r="YA431" s="1"/>
      <c r="YB431" s="1"/>
      <c r="YC431" s="1"/>
      <c r="YD431" s="1"/>
      <c r="YE431" s="1"/>
      <c r="YF431" s="1"/>
      <c r="YG431" s="1"/>
      <c r="YH431" s="1"/>
      <c r="YI431" s="1"/>
      <c r="YJ431" s="1"/>
      <c r="YK431" s="1"/>
      <c r="YL431" s="1"/>
      <c r="YM431" s="1"/>
      <c r="YN431" s="1"/>
      <c r="YO431" s="1"/>
      <c r="YP431" s="1"/>
      <c r="YQ431" s="1"/>
      <c r="YR431" s="1"/>
      <c r="YS431" s="1"/>
      <c r="YT431" s="1"/>
      <c r="YU431" s="1"/>
      <c r="YV431" s="1"/>
      <c r="YW431" s="1"/>
      <c r="YX431" s="1"/>
      <c r="YY431" s="1"/>
      <c r="YZ431" s="1"/>
      <c r="ZA431" s="1"/>
      <c r="ZB431" s="1"/>
      <c r="ZC431" s="1"/>
      <c r="ZD431" s="1"/>
      <c r="ZE431" s="1"/>
      <c r="ZF431" s="1"/>
      <c r="ZG431" s="1"/>
      <c r="ZH431" s="1"/>
      <c r="ZI431" s="1"/>
      <c r="ZJ431" s="1"/>
      <c r="ZK431" s="1"/>
      <c r="ZL431" s="1"/>
      <c r="ZM431" s="1"/>
      <c r="ZN431" s="1"/>
      <c r="ZO431" s="1"/>
      <c r="ZP431" s="1"/>
      <c r="ZQ431" s="1"/>
      <c r="ZR431" s="1"/>
      <c r="ZS431" s="1"/>
      <c r="ZT431" s="1"/>
      <c r="ZU431" s="1"/>
      <c r="ZV431" s="1"/>
      <c r="ZW431" s="1"/>
      <c r="ZX431" s="1"/>
      <c r="ZY431" s="1"/>
      <c r="ZZ431" s="1"/>
      <c r="AAA431" s="1"/>
      <c r="AAB431" s="1"/>
      <c r="AAC431" s="1"/>
      <c r="AAD431" s="1"/>
      <c r="AAE431" s="1"/>
      <c r="AAF431" s="1"/>
      <c r="AAG431" s="1"/>
      <c r="AAH431" s="1"/>
      <c r="AAI431" s="1"/>
      <c r="AAJ431" s="1"/>
      <c r="AAK431" s="1"/>
      <c r="AAL431" s="1"/>
      <c r="AAM431" s="1"/>
      <c r="AAN431" s="1"/>
      <c r="AAO431" s="1"/>
      <c r="AAP431" s="1"/>
      <c r="AAQ431" s="1"/>
      <c r="AAR431" s="1"/>
      <c r="AAS431" s="1"/>
      <c r="AAT431" s="1"/>
      <c r="AAU431" s="1"/>
      <c r="AAV431" s="1"/>
      <c r="AAW431" s="1"/>
      <c r="AAX431" s="1"/>
      <c r="AAY431" s="1"/>
      <c r="AAZ431" s="1"/>
      <c r="ABA431" s="1"/>
      <c r="ABB431" s="1"/>
      <c r="ABC431" s="1"/>
      <c r="ABD431" s="1"/>
      <c r="ABE431" s="1"/>
      <c r="ABF431" s="1"/>
      <c r="ABG431" s="1"/>
      <c r="ABH431" s="1"/>
      <c r="ABI431" s="1"/>
      <c r="ABJ431" s="1"/>
      <c r="ABK431" s="1"/>
      <c r="ABL431" s="1"/>
      <c r="ABM431" s="1"/>
      <c r="ABN431" s="1"/>
      <c r="ABO431" s="1"/>
    </row>
    <row r="432" spans="1:743" x14ac:dyDescent="0.25">
      <c r="A432" s="93"/>
      <c r="B432" s="2"/>
      <c r="C432" s="2"/>
      <c r="D432" s="2"/>
      <c r="E432" s="2"/>
      <c r="F432" s="2"/>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3"/>
      <c r="MV432" s="3"/>
      <c r="MW432" s="3"/>
      <c r="MX432" s="3"/>
      <c r="MY432" s="3"/>
      <c r="MZ432" s="3"/>
      <c r="NA432" s="3"/>
      <c r="NB432" s="3"/>
      <c r="NC432" s="3"/>
      <c r="ND432" s="3"/>
      <c r="NE432" s="3"/>
      <c r="NF432" s="3"/>
      <c r="NG432" s="3"/>
      <c r="NH432" s="3"/>
      <c r="NI432" s="3"/>
      <c r="NJ432" s="3"/>
      <c r="NK432" s="3"/>
      <c r="NL432" s="3"/>
      <c r="NM432" s="3"/>
      <c r="NN432" s="3"/>
      <c r="NO432" s="3"/>
      <c r="NP432" s="3"/>
      <c r="NQ432" s="3"/>
      <c r="NR432" s="3"/>
      <c r="NS432" s="3"/>
      <c r="NT432" s="3"/>
      <c r="NU432" s="3"/>
      <c r="NV432" s="3"/>
      <c r="NW432" s="3"/>
      <c r="NX432" s="3"/>
      <c r="NY432" s="3"/>
      <c r="NZ432" s="3"/>
      <c r="OA432" s="3"/>
      <c r="OB432" s="3"/>
      <c r="OC432" s="3"/>
      <c r="OD432" s="3"/>
      <c r="OE432" s="3"/>
      <c r="OF432" s="3"/>
      <c r="OG432" s="3"/>
      <c r="OH432" s="3"/>
      <c r="OI432" s="3"/>
      <c r="OJ432" s="3"/>
      <c r="OK432" s="3"/>
      <c r="OL432" s="3"/>
      <c r="OM432" s="3"/>
      <c r="ON432" s="3"/>
      <c r="OO432" s="3"/>
      <c r="OP432" s="3"/>
      <c r="OQ432" s="3"/>
      <c r="OR432" s="3"/>
      <c r="OS432" s="3"/>
      <c r="OT432" s="3"/>
      <c r="OU432" s="3"/>
      <c r="OV432" s="3"/>
      <c r="OW432" s="3"/>
      <c r="OX432" s="3"/>
      <c r="OY432" s="3"/>
      <c r="OZ432" s="3"/>
      <c r="PA432" s="3"/>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c r="RD432" s="1"/>
      <c r="RE432" s="1"/>
      <c r="RF432" s="1"/>
      <c r="RG432" s="1"/>
      <c r="RH432" s="1"/>
      <c r="RI432" s="1"/>
      <c r="RJ432" s="1"/>
      <c r="RK432" s="1"/>
      <c r="RL432" s="1"/>
      <c r="RM432" s="1"/>
      <c r="RN432" s="1"/>
      <c r="RO432" s="1"/>
      <c r="RP432" s="1"/>
      <c r="RQ432" s="1"/>
      <c r="RR432" s="1"/>
      <c r="RS432" s="1"/>
      <c r="RT432" s="1"/>
      <c r="RU432" s="1"/>
      <c r="RV432" s="1"/>
      <c r="RW432" s="1"/>
      <c r="RX432" s="1"/>
      <c r="RY432" s="1"/>
      <c r="RZ432" s="1"/>
      <c r="SA432" s="1"/>
      <c r="SB432" s="1"/>
      <c r="SC432" s="1"/>
      <c r="SD432" s="1"/>
      <c r="SE432" s="1"/>
      <c r="SF432" s="1"/>
      <c r="SG432" s="1"/>
      <c r="SH432" s="1"/>
      <c r="SI432" s="1"/>
      <c r="SJ432" s="1"/>
      <c r="SK432" s="1"/>
      <c r="SL432" s="1"/>
      <c r="SM432" s="1"/>
      <c r="SN432" s="1"/>
      <c r="SO432" s="1"/>
      <c r="SP432" s="1"/>
      <c r="SQ432" s="1"/>
      <c r="SR432" s="1"/>
      <c r="SS432" s="1"/>
      <c r="ST432" s="1"/>
      <c r="SU432" s="1"/>
      <c r="SV432" s="1"/>
      <c r="SW432" s="1"/>
      <c r="SX432" s="1"/>
      <c r="SY432" s="1"/>
      <c r="SZ432" s="1"/>
      <c r="TA432" s="1"/>
      <c r="TB432" s="1"/>
      <c r="TC432" s="1"/>
      <c r="TD432" s="1"/>
      <c r="TE432" s="1"/>
      <c r="TF432" s="1"/>
      <c r="TG432" s="1"/>
      <c r="TH432" s="1"/>
      <c r="TI432" s="1"/>
      <c r="TJ432" s="1"/>
      <c r="TK432" s="1"/>
      <c r="TL432" s="1"/>
      <c r="TM432" s="1"/>
      <c r="TN432" s="1"/>
      <c r="TO432" s="1"/>
      <c r="TP432" s="1"/>
      <c r="TQ432" s="1"/>
      <c r="TR432" s="1"/>
      <c r="TS432" s="1"/>
      <c r="TT432" s="1"/>
      <c r="TU432" s="1"/>
      <c r="TV432" s="1"/>
      <c r="TW432" s="1"/>
      <c r="TX432" s="1"/>
      <c r="TY432" s="1"/>
      <c r="TZ432" s="1"/>
      <c r="UA432" s="1"/>
      <c r="UB432" s="1"/>
      <c r="UC432" s="1"/>
      <c r="UD432" s="1"/>
      <c r="UE432" s="1"/>
      <c r="UF432" s="1"/>
      <c r="UG432" s="1"/>
      <c r="UH432" s="1"/>
      <c r="UI432" s="1"/>
      <c r="UJ432" s="1"/>
      <c r="UK432" s="1"/>
      <c r="UL432" s="1"/>
      <c r="UM432" s="1"/>
      <c r="UN432" s="1"/>
      <c r="UO432" s="1"/>
      <c r="UP432" s="1"/>
      <c r="UQ432" s="1"/>
      <c r="UR432" s="1"/>
      <c r="US432" s="1"/>
      <c r="UT432" s="1"/>
      <c r="UU432" s="1"/>
      <c r="UV432" s="1"/>
      <c r="UW432" s="1"/>
      <c r="UX432" s="1"/>
      <c r="UY432" s="1"/>
      <c r="UZ432" s="1"/>
      <c r="VA432" s="1"/>
      <c r="VB432" s="1"/>
      <c r="VC432" s="1"/>
      <c r="VD432" s="1"/>
      <c r="VE432" s="1"/>
      <c r="VF432" s="1"/>
      <c r="VG432" s="1"/>
      <c r="VH432" s="1"/>
      <c r="VI432" s="1"/>
      <c r="VJ432" s="1"/>
      <c r="VK432" s="1"/>
      <c r="VL432" s="1"/>
      <c r="VM432" s="1"/>
      <c r="VN432" s="1"/>
      <c r="VO432" s="1"/>
      <c r="VP432" s="1"/>
      <c r="VQ432" s="1"/>
      <c r="VR432" s="1"/>
      <c r="VS432" s="1"/>
      <c r="VT432" s="1"/>
      <c r="VU432" s="1"/>
      <c r="VV432" s="1"/>
      <c r="VW432" s="1"/>
      <c r="VX432" s="1"/>
      <c r="VY432" s="1"/>
      <c r="VZ432" s="1"/>
      <c r="WA432" s="1"/>
      <c r="WB432" s="1"/>
      <c r="WC432" s="1"/>
      <c r="WD432" s="1"/>
      <c r="WE432" s="1"/>
      <c r="WF432" s="1"/>
      <c r="WG432" s="1"/>
      <c r="WH432" s="1"/>
      <c r="WI432" s="1"/>
      <c r="WJ432" s="1"/>
      <c r="WK432" s="1"/>
      <c r="WL432" s="1"/>
      <c r="WM432" s="1"/>
      <c r="WN432" s="1"/>
      <c r="WO432" s="1"/>
      <c r="WP432" s="1"/>
      <c r="WQ432" s="1"/>
      <c r="WR432" s="1"/>
      <c r="WS432" s="1"/>
      <c r="WT432" s="1"/>
      <c r="WU432" s="1"/>
      <c r="WV432" s="1"/>
      <c r="WW432" s="1"/>
      <c r="WX432" s="1"/>
      <c r="WY432" s="1"/>
      <c r="WZ432" s="1"/>
      <c r="XA432" s="1"/>
      <c r="XB432" s="1"/>
      <c r="XC432" s="1"/>
      <c r="XD432" s="1"/>
      <c r="XE432" s="1"/>
      <c r="XF432" s="1"/>
      <c r="XG432" s="1"/>
      <c r="XH432" s="1"/>
      <c r="XI432" s="1"/>
      <c r="XJ432" s="1"/>
      <c r="XK432" s="1"/>
      <c r="XL432" s="1"/>
      <c r="XM432" s="1"/>
      <c r="XN432" s="1"/>
      <c r="XO432" s="1"/>
      <c r="XP432" s="1"/>
      <c r="XQ432" s="1"/>
      <c r="XR432" s="1"/>
      <c r="XS432" s="1"/>
      <c r="XT432" s="1"/>
      <c r="XU432" s="1"/>
      <c r="XV432" s="1"/>
      <c r="XW432" s="1"/>
      <c r="XX432" s="1"/>
      <c r="XY432" s="1"/>
      <c r="XZ432" s="1"/>
      <c r="YA432" s="1"/>
      <c r="YB432" s="1"/>
      <c r="YC432" s="1"/>
      <c r="YD432" s="1"/>
      <c r="YE432" s="1"/>
      <c r="YF432" s="1"/>
      <c r="YG432" s="1"/>
      <c r="YH432" s="1"/>
      <c r="YI432" s="1"/>
      <c r="YJ432" s="1"/>
      <c r="YK432" s="1"/>
      <c r="YL432" s="1"/>
      <c r="YM432" s="1"/>
      <c r="YN432" s="1"/>
      <c r="YO432" s="1"/>
      <c r="YP432" s="1"/>
      <c r="YQ432" s="1"/>
      <c r="YR432" s="1"/>
      <c r="YS432" s="1"/>
      <c r="YT432" s="1"/>
      <c r="YU432" s="1"/>
      <c r="YV432" s="1"/>
      <c r="YW432" s="1"/>
      <c r="YX432" s="1"/>
      <c r="YY432" s="1"/>
      <c r="YZ432" s="1"/>
      <c r="ZA432" s="1"/>
      <c r="ZB432" s="1"/>
      <c r="ZC432" s="1"/>
      <c r="ZD432" s="1"/>
      <c r="ZE432" s="1"/>
      <c r="ZF432" s="1"/>
      <c r="ZG432" s="1"/>
      <c r="ZH432" s="1"/>
      <c r="ZI432" s="1"/>
      <c r="ZJ432" s="1"/>
      <c r="ZK432" s="1"/>
      <c r="ZL432" s="1"/>
      <c r="ZM432" s="1"/>
      <c r="ZN432" s="1"/>
      <c r="ZO432" s="1"/>
      <c r="ZP432" s="1"/>
      <c r="ZQ432" s="1"/>
      <c r="ZR432" s="1"/>
      <c r="ZS432" s="1"/>
      <c r="ZT432" s="1"/>
      <c r="ZU432" s="1"/>
      <c r="ZV432" s="1"/>
      <c r="ZW432" s="1"/>
      <c r="ZX432" s="1"/>
      <c r="ZY432" s="1"/>
      <c r="ZZ432" s="1"/>
      <c r="AAA432" s="1"/>
      <c r="AAB432" s="1"/>
      <c r="AAC432" s="1"/>
      <c r="AAD432" s="1"/>
      <c r="AAE432" s="1"/>
      <c r="AAF432" s="1"/>
      <c r="AAG432" s="1"/>
      <c r="AAH432" s="1"/>
      <c r="AAI432" s="1"/>
      <c r="AAJ432" s="1"/>
      <c r="AAK432" s="1"/>
      <c r="AAL432" s="1"/>
      <c r="AAM432" s="1"/>
      <c r="AAN432" s="1"/>
      <c r="AAO432" s="1"/>
      <c r="AAP432" s="1"/>
      <c r="AAQ432" s="1"/>
      <c r="AAR432" s="1"/>
      <c r="AAS432" s="1"/>
      <c r="AAT432" s="1"/>
      <c r="AAU432" s="1"/>
      <c r="AAV432" s="1"/>
      <c r="AAW432" s="1"/>
      <c r="AAX432" s="1"/>
      <c r="AAY432" s="1"/>
      <c r="AAZ432" s="1"/>
      <c r="ABA432" s="1"/>
      <c r="ABB432" s="1"/>
      <c r="ABC432" s="1"/>
      <c r="ABD432" s="1"/>
      <c r="ABE432" s="1"/>
      <c r="ABF432" s="1"/>
      <c r="ABG432" s="1"/>
      <c r="ABH432" s="1"/>
      <c r="ABI432" s="1"/>
      <c r="ABJ432" s="1"/>
      <c r="ABK432" s="1"/>
      <c r="ABL432" s="1"/>
      <c r="ABM432" s="1"/>
      <c r="ABN432" s="1"/>
      <c r="ABO432" s="1"/>
    </row>
    <row r="433" spans="1:743" x14ac:dyDescent="0.25">
      <c r="A433" s="93"/>
      <c r="B433" s="2"/>
      <c r="C433" s="2"/>
      <c r="D433" s="2"/>
      <c r="E433" s="2"/>
      <c r="F433" s="2"/>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c r="LT433" s="4"/>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3"/>
      <c r="MV433" s="3"/>
      <c r="MW433" s="3"/>
      <c r="MX433" s="3"/>
      <c r="MY433" s="3"/>
      <c r="MZ433" s="3"/>
      <c r="NA433" s="3"/>
      <c r="NB433" s="3"/>
      <c r="NC433" s="3"/>
      <c r="ND433" s="3"/>
      <c r="NE433" s="3"/>
      <c r="NF433" s="3"/>
      <c r="NG433" s="3"/>
      <c r="NH433" s="3"/>
      <c r="NI433" s="3"/>
      <c r="NJ433" s="3"/>
      <c r="NK433" s="3"/>
      <c r="NL433" s="3"/>
      <c r="NM433" s="3"/>
      <c r="NN433" s="3"/>
      <c r="NO433" s="3"/>
      <c r="NP433" s="3"/>
      <c r="NQ433" s="3"/>
      <c r="NR433" s="3"/>
      <c r="NS433" s="3"/>
      <c r="NT433" s="3"/>
      <c r="NU433" s="3"/>
      <c r="NV433" s="3"/>
      <c r="NW433" s="3"/>
      <c r="NX433" s="3"/>
      <c r="NY433" s="3"/>
      <c r="NZ433" s="3"/>
      <c r="OA433" s="3"/>
      <c r="OB433" s="3"/>
      <c r="OC433" s="3"/>
      <c r="OD433" s="3"/>
      <c r="OE433" s="3"/>
      <c r="OF433" s="3"/>
      <c r="OG433" s="3"/>
      <c r="OH433" s="3"/>
      <c r="OI433" s="3"/>
      <c r="OJ433" s="3"/>
      <c r="OK433" s="3"/>
      <c r="OL433" s="3"/>
      <c r="OM433" s="3"/>
      <c r="ON433" s="3"/>
      <c r="OO433" s="3"/>
      <c r="OP433" s="3"/>
      <c r="OQ433" s="3"/>
      <c r="OR433" s="3"/>
      <c r="OS433" s="3"/>
      <c r="OT433" s="3"/>
      <c r="OU433" s="3"/>
      <c r="OV433" s="3"/>
      <c r="OW433" s="3"/>
      <c r="OX433" s="3"/>
      <c r="OY433" s="3"/>
      <c r="OZ433" s="3"/>
      <c r="PA433" s="3"/>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c r="RD433" s="1"/>
      <c r="RE433" s="1"/>
      <c r="RF433" s="1"/>
      <c r="RG433" s="1"/>
      <c r="RH433" s="1"/>
      <c r="RI433" s="1"/>
      <c r="RJ433" s="1"/>
      <c r="RK433" s="1"/>
      <c r="RL433" s="1"/>
      <c r="RM433" s="1"/>
      <c r="RN433" s="1"/>
      <c r="RO433" s="1"/>
      <c r="RP433" s="1"/>
      <c r="RQ433" s="1"/>
      <c r="RR433" s="1"/>
      <c r="RS433" s="1"/>
      <c r="RT433" s="1"/>
      <c r="RU433" s="1"/>
      <c r="RV433" s="1"/>
      <c r="RW433" s="1"/>
      <c r="RX433" s="1"/>
      <c r="RY433" s="1"/>
      <c r="RZ433" s="1"/>
      <c r="SA433" s="1"/>
      <c r="SB433" s="1"/>
      <c r="SC433" s="1"/>
      <c r="SD433" s="1"/>
      <c r="SE433" s="1"/>
      <c r="SF433" s="1"/>
      <c r="SG433" s="1"/>
      <c r="SH433" s="1"/>
      <c r="SI433" s="1"/>
      <c r="SJ433" s="1"/>
      <c r="SK433" s="1"/>
      <c r="SL433" s="1"/>
      <c r="SM433" s="1"/>
      <c r="SN433" s="1"/>
      <c r="SO433" s="1"/>
      <c r="SP433" s="1"/>
      <c r="SQ433" s="1"/>
      <c r="SR433" s="1"/>
      <c r="SS433" s="1"/>
      <c r="ST433" s="1"/>
      <c r="SU433" s="1"/>
      <c r="SV433" s="1"/>
      <c r="SW433" s="1"/>
      <c r="SX433" s="1"/>
      <c r="SY433" s="1"/>
      <c r="SZ433" s="1"/>
      <c r="TA433" s="1"/>
      <c r="TB433" s="1"/>
      <c r="TC433" s="1"/>
      <c r="TD433" s="1"/>
      <c r="TE433" s="1"/>
      <c r="TF433" s="1"/>
      <c r="TG433" s="1"/>
      <c r="TH433" s="1"/>
      <c r="TI433" s="1"/>
      <c r="TJ433" s="1"/>
      <c r="TK433" s="1"/>
      <c r="TL433" s="1"/>
      <c r="TM433" s="1"/>
      <c r="TN433" s="1"/>
      <c r="TO433" s="1"/>
      <c r="TP433" s="1"/>
      <c r="TQ433" s="1"/>
      <c r="TR433" s="1"/>
      <c r="TS433" s="1"/>
      <c r="TT433" s="1"/>
      <c r="TU433" s="1"/>
      <c r="TV433" s="1"/>
      <c r="TW433" s="1"/>
      <c r="TX433" s="1"/>
      <c r="TY433" s="1"/>
      <c r="TZ433" s="1"/>
      <c r="UA433" s="1"/>
      <c r="UB433" s="1"/>
      <c r="UC433" s="1"/>
      <c r="UD433" s="1"/>
      <c r="UE433" s="1"/>
      <c r="UF433" s="1"/>
      <c r="UG433" s="1"/>
      <c r="UH433" s="1"/>
      <c r="UI433" s="1"/>
      <c r="UJ433" s="1"/>
      <c r="UK433" s="1"/>
      <c r="UL433" s="1"/>
      <c r="UM433" s="1"/>
      <c r="UN433" s="1"/>
      <c r="UO433" s="1"/>
      <c r="UP433" s="1"/>
      <c r="UQ433" s="1"/>
      <c r="UR433" s="1"/>
      <c r="US433" s="1"/>
      <c r="UT433" s="1"/>
      <c r="UU433" s="1"/>
      <c r="UV433" s="1"/>
      <c r="UW433" s="1"/>
      <c r="UX433" s="1"/>
      <c r="UY433" s="1"/>
      <c r="UZ433" s="1"/>
      <c r="VA433" s="1"/>
      <c r="VB433" s="1"/>
      <c r="VC433" s="1"/>
      <c r="VD433" s="1"/>
      <c r="VE433" s="1"/>
      <c r="VF433" s="1"/>
      <c r="VG433" s="1"/>
      <c r="VH433" s="1"/>
      <c r="VI433" s="1"/>
      <c r="VJ433" s="1"/>
      <c r="VK433" s="1"/>
      <c r="VL433" s="1"/>
      <c r="VM433" s="1"/>
      <c r="VN433" s="1"/>
      <c r="VO433" s="1"/>
      <c r="VP433" s="1"/>
      <c r="VQ433" s="1"/>
      <c r="VR433" s="1"/>
      <c r="VS433" s="1"/>
      <c r="VT433" s="1"/>
      <c r="VU433" s="1"/>
      <c r="VV433" s="1"/>
      <c r="VW433" s="1"/>
      <c r="VX433" s="1"/>
      <c r="VY433" s="1"/>
      <c r="VZ433" s="1"/>
      <c r="WA433" s="1"/>
      <c r="WB433" s="1"/>
      <c r="WC433" s="1"/>
      <c r="WD433" s="1"/>
      <c r="WE433" s="1"/>
      <c r="WF433" s="1"/>
      <c r="WG433" s="1"/>
      <c r="WH433" s="1"/>
      <c r="WI433" s="1"/>
      <c r="WJ433" s="1"/>
      <c r="WK433" s="1"/>
      <c r="WL433" s="1"/>
      <c r="WM433" s="1"/>
      <c r="WN433" s="1"/>
      <c r="WO433" s="1"/>
      <c r="WP433" s="1"/>
      <c r="WQ433" s="1"/>
      <c r="WR433" s="1"/>
      <c r="WS433" s="1"/>
      <c r="WT433" s="1"/>
      <c r="WU433" s="1"/>
      <c r="WV433" s="1"/>
      <c r="WW433" s="1"/>
      <c r="WX433" s="1"/>
      <c r="WY433" s="1"/>
      <c r="WZ433" s="1"/>
      <c r="XA433" s="1"/>
      <c r="XB433" s="1"/>
      <c r="XC433" s="1"/>
      <c r="XD433" s="1"/>
      <c r="XE433" s="1"/>
      <c r="XF433" s="1"/>
      <c r="XG433" s="1"/>
      <c r="XH433" s="1"/>
      <c r="XI433" s="1"/>
      <c r="XJ433" s="1"/>
      <c r="XK433" s="1"/>
      <c r="XL433" s="1"/>
      <c r="XM433" s="1"/>
      <c r="XN433" s="1"/>
      <c r="XO433" s="1"/>
      <c r="XP433" s="1"/>
      <c r="XQ433" s="1"/>
      <c r="XR433" s="1"/>
      <c r="XS433" s="1"/>
      <c r="XT433" s="1"/>
      <c r="XU433" s="1"/>
      <c r="XV433" s="1"/>
      <c r="XW433" s="1"/>
      <c r="XX433" s="1"/>
      <c r="XY433" s="1"/>
      <c r="XZ433" s="1"/>
      <c r="YA433" s="1"/>
      <c r="YB433" s="1"/>
      <c r="YC433" s="1"/>
      <c r="YD433" s="1"/>
      <c r="YE433" s="1"/>
      <c r="YF433" s="1"/>
      <c r="YG433" s="1"/>
      <c r="YH433" s="1"/>
      <c r="YI433" s="1"/>
      <c r="YJ433" s="1"/>
      <c r="YK433" s="1"/>
      <c r="YL433" s="1"/>
      <c r="YM433" s="1"/>
      <c r="YN433" s="1"/>
      <c r="YO433" s="1"/>
      <c r="YP433" s="1"/>
      <c r="YQ433" s="1"/>
      <c r="YR433" s="1"/>
      <c r="YS433" s="1"/>
      <c r="YT433" s="1"/>
      <c r="YU433" s="1"/>
      <c r="YV433" s="1"/>
      <c r="YW433" s="1"/>
      <c r="YX433" s="1"/>
      <c r="YY433" s="1"/>
      <c r="YZ433" s="1"/>
      <c r="ZA433" s="1"/>
      <c r="ZB433" s="1"/>
      <c r="ZC433" s="1"/>
      <c r="ZD433" s="1"/>
      <c r="ZE433" s="1"/>
      <c r="ZF433" s="1"/>
      <c r="ZG433" s="1"/>
      <c r="ZH433" s="1"/>
      <c r="ZI433" s="1"/>
      <c r="ZJ433" s="1"/>
      <c r="ZK433" s="1"/>
      <c r="ZL433" s="1"/>
      <c r="ZM433" s="1"/>
      <c r="ZN433" s="1"/>
      <c r="ZO433" s="1"/>
      <c r="ZP433" s="1"/>
      <c r="ZQ433" s="1"/>
      <c r="ZR433" s="1"/>
      <c r="ZS433" s="1"/>
      <c r="ZT433" s="1"/>
      <c r="ZU433" s="1"/>
      <c r="ZV433" s="1"/>
      <c r="ZW433" s="1"/>
      <c r="ZX433" s="1"/>
      <c r="ZY433" s="1"/>
      <c r="ZZ433" s="1"/>
      <c r="AAA433" s="1"/>
      <c r="AAB433" s="1"/>
      <c r="AAC433" s="1"/>
      <c r="AAD433" s="1"/>
      <c r="AAE433" s="1"/>
      <c r="AAF433" s="1"/>
      <c r="AAG433" s="1"/>
      <c r="AAH433" s="1"/>
      <c r="AAI433" s="1"/>
      <c r="AAJ433" s="1"/>
      <c r="AAK433" s="1"/>
      <c r="AAL433" s="1"/>
      <c r="AAM433" s="1"/>
      <c r="AAN433" s="1"/>
      <c r="AAO433" s="1"/>
      <c r="AAP433" s="1"/>
      <c r="AAQ433" s="1"/>
      <c r="AAR433" s="1"/>
      <c r="AAS433" s="1"/>
      <c r="AAT433" s="1"/>
      <c r="AAU433" s="1"/>
      <c r="AAV433" s="1"/>
      <c r="AAW433" s="1"/>
      <c r="AAX433" s="1"/>
      <c r="AAY433" s="1"/>
      <c r="AAZ433" s="1"/>
      <c r="ABA433" s="1"/>
      <c r="ABB433" s="1"/>
      <c r="ABC433" s="1"/>
      <c r="ABD433" s="1"/>
      <c r="ABE433" s="1"/>
      <c r="ABF433" s="1"/>
      <c r="ABG433" s="1"/>
      <c r="ABH433" s="1"/>
      <c r="ABI433" s="1"/>
      <c r="ABJ433" s="1"/>
      <c r="ABK433" s="1"/>
      <c r="ABL433" s="1"/>
      <c r="ABM433" s="1"/>
      <c r="ABN433" s="1"/>
      <c r="ABO433" s="1"/>
    </row>
    <row r="434" spans="1:743" x14ac:dyDescent="0.25">
      <c r="A434" s="93"/>
      <c r="B434" s="2"/>
      <c r="C434" s="2"/>
      <c r="D434" s="2"/>
      <c r="E434" s="2"/>
      <c r="F434" s="2"/>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3"/>
      <c r="MV434" s="3"/>
      <c r="MW434" s="3"/>
      <c r="MX434" s="3"/>
      <c r="MY434" s="3"/>
      <c r="MZ434" s="3"/>
      <c r="NA434" s="3"/>
      <c r="NB434" s="3"/>
      <c r="NC434" s="3"/>
      <c r="ND434" s="3"/>
      <c r="NE434" s="3"/>
      <c r="NF434" s="3"/>
      <c r="NG434" s="3"/>
      <c r="NH434" s="3"/>
      <c r="NI434" s="3"/>
      <c r="NJ434" s="3"/>
      <c r="NK434" s="3"/>
      <c r="NL434" s="3"/>
      <c r="NM434" s="3"/>
      <c r="NN434" s="3"/>
      <c r="NO434" s="3"/>
      <c r="NP434" s="3"/>
      <c r="NQ434" s="3"/>
      <c r="NR434" s="3"/>
      <c r="NS434" s="3"/>
      <c r="NT434" s="3"/>
      <c r="NU434" s="3"/>
      <c r="NV434" s="3"/>
      <c r="NW434" s="3"/>
      <c r="NX434" s="3"/>
      <c r="NY434" s="3"/>
      <c r="NZ434" s="3"/>
      <c r="OA434" s="3"/>
      <c r="OB434" s="3"/>
      <c r="OC434" s="3"/>
      <c r="OD434" s="3"/>
      <c r="OE434" s="3"/>
      <c r="OF434" s="3"/>
      <c r="OG434" s="3"/>
      <c r="OH434" s="3"/>
      <c r="OI434" s="3"/>
      <c r="OJ434" s="3"/>
      <c r="OK434" s="3"/>
      <c r="OL434" s="3"/>
      <c r="OM434" s="3"/>
      <c r="ON434" s="3"/>
      <c r="OO434" s="3"/>
      <c r="OP434" s="3"/>
      <c r="OQ434" s="3"/>
      <c r="OR434" s="3"/>
      <c r="OS434" s="3"/>
      <c r="OT434" s="3"/>
      <c r="OU434" s="3"/>
      <c r="OV434" s="3"/>
      <c r="OW434" s="3"/>
      <c r="OX434" s="3"/>
      <c r="OY434" s="3"/>
      <c r="OZ434" s="3"/>
      <c r="PA434" s="3"/>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c r="ZT434" s="1"/>
      <c r="ZU434" s="1"/>
      <c r="ZV434" s="1"/>
      <c r="ZW434" s="1"/>
      <c r="ZX434" s="1"/>
      <c r="ZY434" s="1"/>
      <c r="ZZ434" s="1"/>
      <c r="AAA434" s="1"/>
      <c r="AAB434" s="1"/>
      <c r="AAC434" s="1"/>
      <c r="AAD434" s="1"/>
      <c r="AAE434" s="1"/>
      <c r="AAF434" s="1"/>
      <c r="AAG434" s="1"/>
      <c r="AAH434" s="1"/>
      <c r="AAI434" s="1"/>
      <c r="AAJ434" s="1"/>
      <c r="AAK434" s="1"/>
      <c r="AAL434" s="1"/>
      <c r="AAM434" s="1"/>
      <c r="AAN434" s="1"/>
      <c r="AAO434" s="1"/>
      <c r="AAP434" s="1"/>
      <c r="AAQ434" s="1"/>
      <c r="AAR434" s="1"/>
      <c r="AAS434" s="1"/>
      <c r="AAT434" s="1"/>
      <c r="AAU434" s="1"/>
      <c r="AAV434" s="1"/>
      <c r="AAW434" s="1"/>
      <c r="AAX434" s="1"/>
      <c r="AAY434" s="1"/>
      <c r="AAZ434" s="1"/>
      <c r="ABA434" s="1"/>
      <c r="ABB434" s="1"/>
      <c r="ABC434" s="1"/>
      <c r="ABD434" s="1"/>
      <c r="ABE434" s="1"/>
      <c r="ABF434" s="1"/>
      <c r="ABG434" s="1"/>
      <c r="ABH434" s="1"/>
      <c r="ABI434" s="1"/>
      <c r="ABJ434" s="1"/>
      <c r="ABK434" s="1"/>
      <c r="ABL434" s="1"/>
      <c r="ABM434" s="1"/>
      <c r="ABN434" s="1"/>
      <c r="ABO434" s="1"/>
    </row>
    <row r="435" spans="1:743" x14ac:dyDescent="0.25">
      <c r="A435" s="93"/>
      <c r="B435" s="2"/>
      <c r="C435" s="2"/>
      <c r="D435" s="2"/>
      <c r="E435" s="2"/>
      <c r="F435" s="2"/>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3"/>
      <c r="MV435" s="3"/>
      <c r="MW435" s="3"/>
      <c r="MX435" s="3"/>
      <c r="MY435" s="3"/>
      <c r="MZ435" s="3"/>
      <c r="NA435" s="3"/>
      <c r="NB435" s="3"/>
      <c r="NC435" s="3"/>
      <c r="ND435" s="3"/>
      <c r="NE435" s="3"/>
      <c r="NF435" s="3"/>
      <c r="NG435" s="3"/>
      <c r="NH435" s="3"/>
      <c r="NI435" s="3"/>
      <c r="NJ435" s="3"/>
      <c r="NK435" s="3"/>
      <c r="NL435" s="3"/>
      <c r="NM435" s="3"/>
      <c r="NN435" s="3"/>
      <c r="NO435" s="3"/>
      <c r="NP435" s="3"/>
      <c r="NQ435" s="3"/>
      <c r="NR435" s="3"/>
      <c r="NS435" s="3"/>
      <c r="NT435" s="3"/>
      <c r="NU435" s="3"/>
      <c r="NV435" s="3"/>
      <c r="NW435" s="3"/>
      <c r="NX435" s="3"/>
      <c r="NY435" s="3"/>
      <c r="NZ435" s="3"/>
      <c r="OA435" s="3"/>
      <c r="OB435" s="3"/>
      <c r="OC435" s="3"/>
      <c r="OD435" s="3"/>
      <c r="OE435" s="3"/>
      <c r="OF435" s="3"/>
      <c r="OG435" s="3"/>
      <c r="OH435" s="3"/>
      <c r="OI435" s="3"/>
      <c r="OJ435" s="3"/>
      <c r="OK435" s="3"/>
      <c r="OL435" s="3"/>
      <c r="OM435" s="3"/>
      <c r="ON435" s="3"/>
      <c r="OO435" s="3"/>
      <c r="OP435" s="3"/>
      <c r="OQ435" s="3"/>
      <c r="OR435" s="3"/>
      <c r="OS435" s="3"/>
      <c r="OT435" s="3"/>
      <c r="OU435" s="3"/>
      <c r="OV435" s="3"/>
      <c r="OW435" s="3"/>
      <c r="OX435" s="3"/>
      <c r="OY435" s="3"/>
      <c r="OZ435" s="3"/>
      <c r="PA435" s="3"/>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row>
    <row r="436" spans="1:743" x14ac:dyDescent="0.25">
      <c r="A436" s="93"/>
      <c r="B436" s="2"/>
      <c r="C436" s="2"/>
      <c r="D436" s="2"/>
      <c r="E436" s="2"/>
      <c r="F436" s="2"/>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3"/>
      <c r="MV436" s="3"/>
      <c r="MW436" s="3"/>
      <c r="MX436" s="3"/>
      <c r="MY436" s="3"/>
      <c r="MZ436" s="3"/>
      <c r="NA436" s="3"/>
      <c r="NB436" s="3"/>
      <c r="NC436" s="3"/>
      <c r="ND436" s="3"/>
      <c r="NE436" s="3"/>
      <c r="NF436" s="3"/>
      <c r="NG436" s="3"/>
      <c r="NH436" s="3"/>
      <c r="NI436" s="3"/>
      <c r="NJ436" s="3"/>
      <c r="NK436" s="3"/>
      <c r="NL436" s="3"/>
      <c r="NM436" s="3"/>
      <c r="NN436" s="3"/>
      <c r="NO436" s="3"/>
      <c r="NP436" s="3"/>
      <c r="NQ436" s="3"/>
      <c r="NR436" s="3"/>
      <c r="NS436" s="3"/>
      <c r="NT436" s="3"/>
      <c r="NU436" s="3"/>
      <c r="NV436" s="3"/>
      <c r="NW436" s="3"/>
      <c r="NX436" s="3"/>
      <c r="NY436" s="3"/>
      <c r="NZ436" s="3"/>
      <c r="OA436" s="3"/>
      <c r="OB436" s="3"/>
      <c r="OC436" s="3"/>
      <c r="OD436" s="3"/>
      <c r="OE436" s="3"/>
      <c r="OF436" s="3"/>
      <c r="OG436" s="3"/>
      <c r="OH436" s="3"/>
      <c r="OI436" s="3"/>
      <c r="OJ436" s="3"/>
      <c r="OK436" s="3"/>
      <c r="OL436" s="3"/>
      <c r="OM436" s="3"/>
      <c r="ON436" s="3"/>
      <c r="OO436" s="3"/>
      <c r="OP436" s="3"/>
      <c r="OQ436" s="3"/>
      <c r="OR436" s="3"/>
      <c r="OS436" s="3"/>
      <c r="OT436" s="3"/>
      <c r="OU436" s="3"/>
      <c r="OV436" s="3"/>
      <c r="OW436" s="3"/>
      <c r="OX436" s="3"/>
      <c r="OY436" s="3"/>
      <c r="OZ436" s="3"/>
      <c r="PA436" s="3"/>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c r="RD436" s="1"/>
      <c r="RE436" s="1"/>
      <c r="RF436" s="1"/>
      <c r="RG436" s="1"/>
      <c r="RH436" s="1"/>
      <c r="RI436" s="1"/>
      <c r="RJ436" s="1"/>
      <c r="RK436" s="1"/>
      <c r="RL436" s="1"/>
      <c r="RM436" s="1"/>
      <c r="RN436" s="1"/>
      <c r="RO436" s="1"/>
      <c r="RP436" s="1"/>
      <c r="RQ436" s="1"/>
      <c r="RR436" s="1"/>
      <c r="RS436" s="1"/>
      <c r="RT436" s="1"/>
      <c r="RU436" s="1"/>
      <c r="RV436" s="1"/>
      <c r="RW436" s="1"/>
      <c r="RX436" s="1"/>
      <c r="RY436" s="1"/>
      <c r="RZ436" s="1"/>
      <c r="SA436" s="1"/>
      <c r="SB436" s="1"/>
      <c r="SC436" s="1"/>
      <c r="SD436" s="1"/>
      <c r="SE436" s="1"/>
      <c r="SF436" s="1"/>
      <c r="SG436" s="1"/>
      <c r="SH436" s="1"/>
      <c r="SI436" s="1"/>
      <c r="SJ436" s="1"/>
      <c r="SK436" s="1"/>
      <c r="SL436" s="1"/>
      <c r="SM436" s="1"/>
      <c r="SN436" s="1"/>
      <c r="SO436" s="1"/>
      <c r="SP436" s="1"/>
      <c r="SQ436" s="1"/>
      <c r="SR436" s="1"/>
      <c r="SS436" s="1"/>
      <c r="ST436" s="1"/>
      <c r="SU436" s="1"/>
      <c r="SV436" s="1"/>
      <c r="SW436" s="1"/>
      <c r="SX436" s="1"/>
      <c r="SY436" s="1"/>
      <c r="SZ436" s="1"/>
      <c r="TA436" s="1"/>
      <c r="TB436" s="1"/>
      <c r="TC436" s="1"/>
      <c r="TD436" s="1"/>
      <c r="TE436" s="1"/>
      <c r="TF436" s="1"/>
      <c r="TG436" s="1"/>
      <c r="TH436" s="1"/>
      <c r="TI436" s="1"/>
      <c r="TJ436" s="1"/>
      <c r="TK436" s="1"/>
      <c r="TL436" s="1"/>
      <c r="TM436" s="1"/>
      <c r="TN436" s="1"/>
      <c r="TO436" s="1"/>
      <c r="TP436" s="1"/>
      <c r="TQ436" s="1"/>
      <c r="TR436" s="1"/>
      <c r="TS436" s="1"/>
      <c r="TT436" s="1"/>
      <c r="TU436" s="1"/>
      <c r="TV436" s="1"/>
      <c r="TW436" s="1"/>
      <c r="TX436" s="1"/>
      <c r="TY436" s="1"/>
      <c r="TZ436" s="1"/>
      <c r="UA436" s="1"/>
      <c r="UB436" s="1"/>
      <c r="UC436" s="1"/>
      <c r="UD436" s="1"/>
      <c r="UE436" s="1"/>
      <c r="UF436" s="1"/>
      <c r="UG436" s="1"/>
      <c r="UH436" s="1"/>
      <c r="UI436" s="1"/>
      <c r="UJ436" s="1"/>
      <c r="UK436" s="1"/>
      <c r="UL436" s="1"/>
      <c r="UM436" s="1"/>
      <c r="UN436" s="1"/>
      <c r="UO436" s="1"/>
      <c r="UP436" s="1"/>
      <c r="UQ436" s="1"/>
      <c r="UR436" s="1"/>
      <c r="US436" s="1"/>
      <c r="UT436" s="1"/>
      <c r="UU436" s="1"/>
      <c r="UV436" s="1"/>
      <c r="UW436" s="1"/>
      <c r="UX436" s="1"/>
      <c r="UY436" s="1"/>
      <c r="UZ436" s="1"/>
      <c r="VA436" s="1"/>
      <c r="VB436" s="1"/>
      <c r="VC436" s="1"/>
      <c r="VD436" s="1"/>
      <c r="VE436" s="1"/>
      <c r="VF436" s="1"/>
      <c r="VG436" s="1"/>
      <c r="VH436" s="1"/>
      <c r="VI436" s="1"/>
      <c r="VJ436" s="1"/>
      <c r="VK436" s="1"/>
      <c r="VL436" s="1"/>
      <c r="VM436" s="1"/>
      <c r="VN436" s="1"/>
      <c r="VO436" s="1"/>
      <c r="VP436" s="1"/>
      <c r="VQ436" s="1"/>
      <c r="VR436" s="1"/>
      <c r="VS436" s="1"/>
      <c r="VT436" s="1"/>
      <c r="VU436" s="1"/>
      <c r="VV436" s="1"/>
      <c r="VW436" s="1"/>
      <c r="VX436" s="1"/>
      <c r="VY436" s="1"/>
      <c r="VZ436" s="1"/>
      <c r="WA436" s="1"/>
      <c r="WB436" s="1"/>
      <c r="WC436" s="1"/>
      <c r="WD436" s="1"/>
      <c r="WE436" s="1"/>
      <c r="WF436" s="1"/>
      <c r="WG436" s="1"/>
      <c r="WH436" s="1"/>
      <c r="WI436" s="1"/>
      <c r="WJ436" s="1"/>
      <c r="WK436" s="1"/>
      <c r="WL436" s="1"/>
      <c r="WM436" s="1"/>
      <c r="WN436" s="1"/>
      <c r="WO436" s="1"/>
      <c r="WP436" s="1"/>
      <c r="WQ436" s="1"/>
      <c r="WR436" s="1"/>
      <c r="WS436" s="1"/>
      <c r="WT436" s="1"/>
      <c r="WU436" s="1"/>
      <c r="WV436" s="1"/>
      <c r="WW436" s="1"/>
      <c r="WX436" s="1"/>
      <c r="WY436" s="1"/>
      <c r="WZ436" s="1"/>
      <c r="XA436" s="1"/>
      <c r="XB436" s="1"/>
      <c r="XC436" s="1"/>
      <c r="XD436" s="1"/>
      <c r="XE436" s="1"/>
      <c r="XF436" s="1"/>
      <c r="XG436" s="1"/>
      <c r="XH436" s="1"/>
      <c r="XI436" s="1"/>
      <c r="XJ436" s="1"/>
      <c r="XK436" s="1"/>
      <c r="XL436" s="1"/>
      <c r="XM436" s="1"/>
      <c r="XN436" s="1"/>
      <c r="XO436" s="1"/>
      <c r="XP436" s="1"/>
      <c r="XQ436" s="1"/>
      <c r="XR436" s="1"/>
      <c r="XS436" s="1"/>
      <c r="XT436" s="1"/>
      <c r="XU436" s="1"/>
      <c r="XV436" s="1"/>
      <c r="XW436" s="1"/>
      <c r="XX436" s="1"/>
      <c r="XY436" s="1"/>
      <c r="XZ436" s="1"/>
      <c r="YA436" s="1"/>
      <c r="YB436" s="1"/>
      <c r="YC436" s="1"/>
      <c r="YD436" s="1"/>
      <c r="YE436" s="1"/>
      <c r="YF436" s="1"/>
      <c r="YG436" s="1"/>
      <c r="YH436" s="1"/>
      <c r="YI436" s="1"/>
      <c r="YJ436" s="1"/>
      <c r="YK436" s="1"/>
      <c r="YL436" s="1"/>
      <c r="YM436" s="1"/>
      <c r="YN436" s="1"/>
      <c r="YO436" s="1"/>
      <c r="YP436" s="1"/>
      <c r="YQ436" s="1"/>
      <c r="YR436" s="1"/>
      <c r="YS436" s="1"/>
      <c r="YT436" s="1"/>
      <c r="YU436" s="1"/>
      <c r="YV436" s="1"/>
      <c r="YW436" s="1"/>
      <c r="YX436" s="1"/>
      <c r="YY436" s="1"/>
      <c r="YZ436" s="1"/>
      <c r="ZA436" s="1"/>
      <c r="ZB436" s="1"/>
      <c r="ZC436" s="1"/>
      <c r="ZD436" s="1"/>
      <c r="ZE436" s="1"/>
      <c r="ZF436" s="1"/>
      <c r="ZG436" s="1"/>
      <c r="ZH436" s="1"/>
      <c r="ZI436" s="1"/>
      <c r="ZJ436" s="1"/>
      <c r="ZK436" s="1"/>
      <c r="ZL436" s="1"/>
      <c r="ZM436" s="1"/>
      <c r="ZN436" s="1"/>
      <c r="ZO436" s="1"/>
      <c r="ZP436" s="1"/>
      <c r="ZQ436" s="1"/>
      <c r="ZR436" s="1"/>
      <c r="ZS436" s="1"/>
      <c r="ZT436" s="1"/>
      <c r="ZU436" s="1"/>
      <c r="ZV436" s="1"/>
      <c r="ZW436" s="1"/>
      <c r="ZX436" s="1"/>
      <c r="ZY436" s="1"/>
      <c r="ZZ436" s="1"/>
      <c r="AAA436" s="1"/>
      <c r="AAB436" s="1"/>
      <c r="AAC436" s="1"/>
      <c r="AAD436" s="1"/>
      <c r="AAE436" s="1"/>
      <c r="AAF436" s="1"/>
      <c r="AAG436" s="1"/>
      <c r="AAH436" s="1"/>
      <c r="AAI436" s="1"/>
      <c r="AAJ436" s="1"/>
      <c r="AAK436" s="1"/>
      <c r="AAL436" s="1"/>
      <c r="AAM436" s="1"/>
      <c r="AAN436" s="1"/>
      <c r="AAO436" s="1"/>
      <c r="AAP436" s="1"/>
      <c r="AAQ436" s="1"/>
      <c r="AAR436" s="1"/>
      <c r="AAS436" s="1"/>
      <c r="AAT436" s="1"/>
      <c r="AAU436" s="1"/>
      <c r="AAV436" s="1"/>
      <c r="AAW436" s="1"/>
      <c r="AAX436" s="1"/>
      <c r="AAY436" s="1"/>
      <c r="AAZ436" s="1"/>
      <c r="ABA436" s="1"/>
      <c r="ABB436" s="1"/>
      <c r="ABC436" s="1"/>
      <c r="ABD436" s="1"/>
      <c r="ABE436" s="1"/>
      <c r="ABF436" s="1"/>
      <c r="ABG436" s="1"/>
      <c r="ABH436" s="1"/>
      <c r="ABI436" s="1"/>
      <c r="ABJ436" s="1"/>
      <c r="ABK436" s="1"/>
      <c r="ABL436" s="1"/>
      <c r="ABM436" s="1"/>
      <c r="ABN436" s="1"/>
      <c r="ABO436" s="1"/>
    </row>
    <row r="437" spans="1:743" x14ac:dyDescent="0.25">
      <c r="A437" s="93"/>
      <c r="B437" s="2"/>
      <c r="C437" s="2"/>
      <c r="D437" s="2"/>
      <c r="E437" s="2"/>
      <c r="F437" s="2"/>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3"/>
      <c r="MV437" s="3"/>
      <c r="MW437" s="3"/>
      <c r="MX437" s="3"/>
      <c r="MY437" s="3"/>
      <c r="MZ437" s="3"/>
      <c r="NA437" s="3"/>
      <c r="NB437" s="3"/>
      <c r="NC437" s="3"/>
      <c r="ND437" s="3"/>
      <c r="NE437" s="3"/>
      <c r="NF437" s="3"/>
      <c r="NG437" s="3"/>
      <c r="NH437" s="3"/>
      <c r="NI437" s="3"/>
      <c r="NJ437" s="3"/>
      <c r="NK437" s="3"/>
      <c r="NL437" s="3"/>
      <c r="NM437" s="3"/>
      <c r="NN437" s="3"/>
      <c r="NO437" s="3"/>
      <c r="NP437" s="3"/>
      <c r="NQ437" s="3"/>
      <c r="NR437" s="3"/>
      <c r="NS437" s="3"/>
      <c r="NT437" s="3"/>
      <c r="NU437" s="3"/>
      <c r="NV437" s="3"/>
      <c r="NW437" s="3"/>
      <c r="NX437" s="3"/>
      <c r="NY437" s="3"/>
      <c r="NZ437" s="3"/>
      <c r="OA437" s="3"/>
      <c r="OB437" s="3"/>
      <c r="OC437" s="3"/>
      <c r="OD437" s="3"/>
      <c r="OE437" s="3"/>
      <c r="OF437" s="3"/>
      <c r="OG437" s="3"/>
      <c r="OH437" s="3"/>
      <c r="OI437" s="3"/>
      <c r="OJ437" s="3"/>
      <c r="OK437" s="3"/>
      <c r="OL437" s="3"/>
      <c r="OM437" s="3"/>
      <c r="ON437" s="3"/>
      <c r="OO437" s="3"/>
      <c r="OP437" s="3"/>
      <c r="OQ437" s="3"/>
      <c r="OR437" s="3"/>
      <c r="OS437" s="3"/>
      <c r="OT437" s="3"/>
      <c r="OU437" s="3"/>
      <c r="OV437" s="3"/>
      <c r="OW437" s="3"/>
      <c r="OX437" s="3"/>
      <c r="OY437" s="3"/>
      <c r="OZ437" s="3"/>
      <c r="PA437" s="3"/>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c r="RD437" s="1"/>
      <c r="RE437" s="1"/>
      <c r="RF437" s="1"/>
      <c r="RG437" s="1"/>
      <c r="RH437" s="1"/>
      <c r="RI437" s="1"/>
      <c r="RJ437" s="1"/>
      <c r="RK437" s="1"/>
      <c r="RL437" s="1"/>
      <c r="RM437" s="1"/>
      <c r="RN437" s="1"/>
      <c r="RO437" s="1"/>
      <c r="RP437" s="1"/>
      <c r="RQ437" s="1"/>
      <c r="RR437" s="1"/>
      <c r="RS437" s="1"/>
      <c r="RT437" s="1"/>
      <c r="RU437" s="1"/>
      <c r="RV437" s="1"/>
      <c r="RW437" s="1"/>
      <c r="RX437" s="1"/>
      <c r="RY437" s="1"/>
      <c r="RZ437" s="1"/>
      <c r="SA437" s="1"/>
      <c r="SB437" s="1"/>
      <c r="SC437" s="1"/>
      <c r="SD437" s="1"/>
      <c r="SE437" s="1"/>
      <c r="SF437" s="1"/>
      <c r="SG437" s="1"/>
      <c r="SH437" s="1"/>
      <c r="SI437" s="1"/>
      <c r="SJ437" s="1"/>
      <c r="SK437" s="1"/>
      <c r="SL437" s="1"/>
      <c r="SM437" s="1"/>
      <c r="SN437" s="1"/>
      <c r="SO437" s="1"/>
      <c r="SP437" s="1"/>
      <c r="SQ437" s="1"/>
      <c r="SR437" s="1"/>
      <c r="SS437" s="1"/>
      <c r="ST437" s="1"/>
      <c r="SU437" s="1"/>
      <c r="SV437" s="1"/>
      <c r="SW437" s="1"/>
      <c r="SX437" s="1"/>
      <c r="SY437" s="1"/>
      <c r="SZ437" s="1"/>
      <c r="TA437" s="1"/>
      <c r="TB437" s="1"/>
      <c r="TC437" s="1"/>
      <c r="TD437" s="1"/>
      <c r="TE437" s="1"/>
      <c r="TF437" s="1"/>
      <c r="TG437" s="1"/>
      <c r="TH437" s="1"/>
      <c r="TI437" s="1"/>
      <c r="TJ437" s="1"/>
      <c r="TK437" s="1"/>
      <c r="TL437" s="1"/>
      <c r="TM437" s="1"/>
      <c r="TN437" s="1"/>
      <c r="TO437" s="1"/>
      <c r="TP437" s="1"/>
      <c r="TQ437" s="1"/>
      <c r="TR437" s="1"/>
      <c r="TS437" s="1"/>
      <c r="TT437" s="1"/>
      <c r="TU437" s="1"/>
      <c r="TV437" s="1"/>
      <c r="TW437" s="1"/>
      <c r="TX437" s="1"/>
      <c r="TY437" s="1"/>
      <c r="TZ437" s="1"/>
      <c r="UA437" s="1"/>
      <c r="UB437" s="1"/>
      <c r="UC437" s="1"/>
      <c r="UD437" s="1"/>
      <c r="UE437" s="1"/>
      <c r="UF437" s="1"/>
      <c r="UG437" s="1"/>
      <c r="UH437" s="1"/>
      <c r="UI437" s="1"/>
      <c r="UJ437" s="1"/>
      <c r="UK437" s="1"/>
      <c r="UL437" s="1"/>
      <c r="UM437" s="1"/>
      <c r="UN437" s="1"/>
      <c r="UO437" s="1"/>
      <c r="UP437" s="1"/>
      <c r="UQ437" s="1"/>
      <c r="UR437" s="1"/>
      <c r="US437" s="1"/>
      <c r="UT437" s="1"/>
      <c r="UU437" s="1"/>
      <c r="UV437" s="1"/>
      <c r="UW437" s="1"/>
      <c r="UX437" s="1"/>
      <c r="UY437" s="1"/>
      <c r="UZ437" s="1"/>
      <c r="VA437" s="1"/>
      <c r="VB437" s="1"/>
      <c r="VC437" s="1"/>
      <c r="VD437" s="1"/>
      <c r="VE437" s="1"/>
      <c r="VF437" s="1"/>
      <c r="VG437" s="1"/>
      <c r="VH437" s="1"/>
      <c r="VI437" s="1"/>
      <c r="VJ437" s="1"/>
      <c r="VK437" s="1"/>
      <c r="VL437" s="1"/>
      <c r="VM437" s="1"/>
      <c r="VN437" s="1"/>
      <c r="VO437" s="1"/>
      <c r="VP437" s="1"/>
      <c r="VQ437" s="1"/>
      <c r="VR437" s="1"/>
      <c r="VS437" s="1"/>
      <c r="VT437" s="1"/>
      <c r="VU437" s="1"/>
      <c r="VV437" s="1"/>
      <c r="VW437" s="1"/>
      <c r="VX437" s="1"/>
      <c r="VY437" s="1"/>
      <c r="VZ437" s="1"/>
      <c r="WA437" s="1"/>
      <c r="WB437" s="1"/>
      <c r="WC437" s="1"/>
      <c r="WD437" s="1"/>
      <c r="WE437" s="1"/>
      <c r="WF437" s="1"/>
      <c r="WG437" s="1"/>
      <c r="WH437" s="1"/>
      <c r="WI437" s="1"/>
      <c r="WJ437" s="1"/>
      <c r="WK437" s="1"/>
      <c r="WL437" s="1"/>
      <c r="WM437" s="1"/>
      <c r="WN437" s="1"/>
      <c r="WO437" s="1"/>
      <c r="WP437" s="1"/>
      <c r="WQ437" s="1"/>
      <c r="WR437" s="1"/>
      <c r="WS437" s="1"/>
      <c r="WT437" s="1"/>
      <c r="WU437" s="1"/>
      <c r="WV437" s="1"/>
      <c r="WW437" s="1"/>
      <c r="WX437" s="1"/>
      <c r="WY437" s="1"/>
      <c r="WZ437" s="1"/>
      <c r="XA437" s="1"/>
      <c r="XB437" s="1"/>
      <c r="XC437" s="1"/>
      <c r="XD437" s="1"/>
      <c r="XE437" s="1"/>
      <c r="XF437" s="1"/>
      <c r="XG437" s="1"/>
      <c r="XH437" s="1"/>
      <c r="XI437" s="1"/>
      <c r="XJ437" s="1"/>
      <c r="XK437" s="1"/>
      <c r="XL437" s="1"/>
      <c r="XM437" s="1"/>
      <c r="XN437" s="1"/>
      <c r="XO437" s="1"/>
      <c r="XP437" s="1"/>
      <c r="XQ437" s="1"/>
      <c r="XR437" s="1"/>
      <c r="XS437" s="1"/>
      <c r="XT437" s="1"/>
      <c r="XU437" s="1"/>
      <c r="XV437" s="1"/>
      <c r="XW437" s="1"/>
      <c r="XX437" s="1"/>
      <c r="XY437" s="1"/>
      <c r="XZ437" s="1"/>
      <c r="YA437" s="1"/>
      <c r="YB437" s="1"/>
      <c r="YC437" s="1"/>
      <c r="YD437" s="1"/>
      <c r="YE437" s="1"/>
      <c r="YF437" s="1"/>
      <c r="YG437" s="1"/>
      <c r="YH437" s="1"/>
      <c r="YI437" s="1"/>
      <c r="YJ437" s="1"/>
      <c r="YK437" s="1"/>
      <c r="YL437" s="1"/>
      <c r="YM437" s="1"/>
      <c r="YN437" s="1"/>
      <c r="YO437" s="1"/>
      <c r="YP437" s="1"/>
      <c r="YQ437" s="1"/>
      <c r="YR437" s="1"/>
      <c r="YS437" s="1"/>
      <c r="YT437" s="1"/>
      <c r="YU437" s="1"/>
      <c r="YV437" s="1"/>
      <c r="YW437" s="1"/>
      <c r="YX437" s="1"/>
      <c r="YY437" s="1"/>
      <c r="YZ437" s="1"/>
      <c r="ZA437" s="1"/>
      <c r="ZB437" s="1"/>
      <c r="ZC437" s="1"/>
      <c r="ZD437" s="1"/>
      <c r="ZE437" s="1"/>
      <c r="ZF437" s="1"/>
      <c r="ZG437" s="1"/>
      <c r="ZH437" s="1"/>
      <c r="ZI437" s="1"/>
      <c r="ZJ437" s="1"/>
      <c r="ZK437" s="1"/>
      <c r="ZL437" s="1"/>
      <c r="ZM437" s="1"/>
      <c r="ZN437" s="1"/>
      <c r="ZO437" s="1"/>
      <c r="ZP437" s="1"/>
      <c r="ZQ437" s="1"/>
      <c r="ZR437" s="1"/>
      <c r="ZS437" s="1"/>
      <c r="ZT437" s="1"/>
      <c r="ZU437" s="1"/>
      <c r="ZV437" s="1"/>
      <c r="ZW437" s="1"/>
      <c r="ZX437" s="1"/>
      <c r="ZY437" s="1"/>
      <c r="ZZ437" s="1"/>
      <c r="AAA437" s="1"/>
      <c r="AAB437" s="1"/>
      <c r="AAC437" s="1"/>
      <c r="AAD437" s="1"/>
      <c r="AAE437" s="1"/>
      <c r="AAF437" s="1"/>
      <c r="AAG437" s="1"/>
      <c r="AAH437" s="1"/>
      <c r="AAI437" s="1"/>
      <c r="AAJ437" s="1"/>
      <c r="AAK437" s="1"/>
      <c r="AAL437" s="1"/>
      <c r="AAM437" s="1"/>
      <c r="AAN437" s="1"/>
      <c r="AAO437" s="1"/>
      <c r="AAP437" s="1"/>
      <c r="AAQ437" s="1"/>
      <c r="AAR437" s="1"/>
      <c r="AAS437" s="1"/>
      <c r="AAT437" s="1"/>
      <c r="AAU437" s="1"/>
      <c r="AAV437" s="1"/>
      <c r="AAW437" s="1"/>
      <c r="AAX437" s="1"/>
      <c r="AAY437" s="1"/>
      <c r="AAZ437" s="1"/>
      <c r="ABA437" s="1"/>
      <c r="ABB437" s="1"/>
      <c r="ABC437" s="1"/>
      <c r="ABD437" s="1"/>
      <c r="ABE437" s="1"/>
      <c r="ABF437" s="1"/>
      <c r="ABG437" s="1"/>
      <c r="ABH437" s="1"/>
      <c r="ABI437" s="1"/>
      <c r="ABJ437" s="1"/>
      <c r="ABK437" s="1"/>
      <c r="ABL437" s="1"/>
      <c r="ABM437" s="1"/>
      <c r="ABN437" s="1"/>
      <c r="ABO437" s="1"/>
    </row>
    <row r="438" spans="1:743" x14ac:dyDescent="0.25">
      <c r="A438" s="93"/>
      <c r="B438" s="2"/>
      <c r="C438" s="2"/>
      <c r="D438" s="2"/>
      <c r="E438" s="2"/>
      <c r="F438" s="2"/>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3"/>
      <c r="MV438" s="3"/>
      <c r="MW438" s="3"/>
      <c r="MX438" s="3"/>
      <c r="MY438" s="3"/>
      <c r="MZ438" s="3"/>
      <c r="NA438" s="3"/>
      <c r="NB438" s="3"/>
      <c r="NC438" s="3"/>
      <c r="ND438" s="3"/>
      <c r="NE438" s="3"/>
      <c r="NF438" s="3"/>
      <c r="NG438" s="3"/>
      <c r="NH438" s="3"/>
      <c r="NI438" s="3"/>
      <c r="NJ438" s="3"/>
      <c r="NK438" s="3"/>
      <c r="NL438" s="3"/>
      <c r="NM438" s="3"/>
      <c r="NN438" s="3"/>
      <c r="NO438" s="3"/>
      <c r="NP438" s="3"/>
      <c r="NQ438" s="3"/>
      <c r="NR438" s="3"/>
      <c r="NS438" s="3"/>
      <c r="NT438" s="3"/>
      <c r="NU438" s="3"/>
      <c r="NV438" s="3"/>
      <c r="NW438" s="3"/>
      <c r="NX438" s="3"/>
      <c r="NY438" s="3"/>
      <c r="NZ438" s="3"/>
      <c r="OA438" s="3"/>
      <c r="OB438" s="3"/>
      <c r="OC438" s="3"/>
      <c r="OD438" s="3"/>
      <c r="OE438" s="3"/>
      <c r="OF438" s="3"/>
      <c r="OG438" s="3"/>
      <c r="OH438" s="3"/>
      <c r="OI438" s="3"/>
      <c r="OJ438" s="3"/>
      <c r="OK438" s="3"/>
      <c r="OL438" s="3"/>
      <c r="OM438" s="3"/>
      <c r="ON438" s="3"/>
      <c r="OO438" s="3"/>
      <c r="OP438" s="3"/>
      <c r="OQ438" s="3"/>
      <c r="OR438" s="3"/>
      <c r="OS438" s="3"/>
      <c r="OT438" s="3"/>
      <c r="OU438" s="3"/>
      <c r="OV438" s="3"/>
      <c r="OW438" s="3"/>
      <c r="OX438" s="3"/>
      <c r="OY438" s="3"/>
      <c r="OZ438" s="3"/>
      <c r="PA438" s="3"/>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c r="QW438" s="1"/>
      <c r="QX438" s="1"/>
      <c r="QY438" s="1"/>
      <c r="QZ438" s="1"/>
      <c r="RA438" s="1"/>
      <c r="RB438" s="1"/>
      <c r="RC438" s="1"/>
      <c r="RD438" s="1"/>
      <c r="RE438" s="1"/>
      <c r="RF438" s="1"/>
      <c r="RG438" s="1"/>
      <c r="RH438" s="1"/>
      <c r="RI438" s="1"/>
      <c r="RJ438" s="1"/>
      <c r="RK438" s="1"/>
      <c r="RL438" s="1"/>
      <c r="RM438" s="1"/>
      <c r="RN438" s="1"/>
      <c r="RO438" s="1"/>
      <c r="RP438" s="1"/>
      <c r="RQ438" s="1"/>
      <c r="RR438" s="1"/>
      <c r="RS438" s="1"/>
      <c r="RT438" s="1"/>
      <c r="RU438" s="1"/>
      <c r="RV438" s="1"/>
      <c r="RW438" s="1"/>
      <c r="RX438" s="1"/>
      <c r="RY438" s="1"/>
      <c r="RZ438" s="1"/>
      <c r="SA438" s="1"/>
      <c r="SB438" s="1"/>
      <c r="SC438" s="1"/>
      <c r="SD438" s="1"/>
      <c r="SE438" s="1"/>
      <c r="SF438" s="1"/>
      <c r="SG438" s="1"/>
      <c r="SH438" s="1"/>
      <c r="SI438" s="1"/>
      <c r="SJ438" s="1"/>
      <c r="SK438" s="1"/>
      <c r="SL438" s="1"/>
      <c r="SM438" s="1"/>
      <c r="SN438" s="1"/>
      <c r="SO438" s="1"/>
      <c r="SP438" s="1"/>
      <c r="SQ438" s="1"/>
      <c r="SR438" s="1"/>
      <c r="SS438" s="1"/>
      <c r="ST438" s="1"/>
      <c r="SU438" s="1"/>
      <c r="SV438" s="1"/>
      <c r="SW438" s="1"/>
      <c r="SX438" s="1"/>
      <c r="SY438" s="1"/>
      <c r="SZ438" s="1"/>
      <c r="TA438" s="1"/>
      <c r="TB438" s="1"/>
      <c r="TC438" s="1"/>
      <c r="TD438" s="1"/>
      <c r="TE438" s="1"/>
      <c r="TF438" s="1"/>
      <c r="TG438" s="1"/>
      <c r="TH438" s="1"/>
      <c r="TI438" s="1"/>
      <c r="TJ438" s="1"/>
      <c r="TK438" s="1"/>
      <c r="TL438" s="1"/>
      <c r="TM438" s="1"/>
      <c r="TN438" s="1"/>
      <c r="TO438" s="1"/>
      <c r="TP438" s="1"/>
      <c r="TQ438" s="1"/>
      <c r="TR438" s="1"/>
      <c r="TS438" s="1"/>
      <c r="TT438" s="1"/>
      <c r="TU438" s="1"/>
      <c r="TV438" s="1"/>
      <c r="TW438" s="1"/>
      <c r="TX438" s="1"/>
      <c r="TY438" s="1"/>
      <c r="TZ438" s="1"/>
      <c r="UA438" s="1"/>
      <c r="UB438" s="1"/>
      <c r="UC438" s="1"/>
      <c r="UD438" s="1"/>
      <c r="UE438" s="1"/>
      <c r="UF438" s="1"/>
      <c r="UG438" s="1"/>
      <c r="UH438" s="1"/>
      <c r="UI438" s="1"/>
      <c r="UJ438" s="1"/>
      <c r="UK438" s="1"/>
      <c r="UL438" s="1"/>
      <c r="UM438" s="1"/>
      <c r="UN438" s="1"/>
      <c r="UO438" s="1"/>
      <c r="UP438" s="1"/>
      <c r="UQ438" s="1"/>
      <c r="UR438" s="1"/>
      <c r="US438" s="1"/>
      <c r="UT438" s="1"/>
      <c r="UU438" s="1"/>
      <c r="UV438" s="1"/>
      <c r="UW438" s="1"/>
      <c r="UX438" s="1"/>
      <c r="UY438" s="1"/>
      <c r="UZ438" s="1"/>
      <c r="VA438" s="1"/>
      <c r="VB438" s="1"/>
      <c r="VC438" s="1"/>
      <c r="VD438" s="1"/>
      <c r="VE438" s="1"/>
      <c r="VF438" s="1"/>
      <c r="VG438" s="1"/>
      <c r="VH438" s="1"/>
      <c r="VI438" s="1"/>
      <c r="VJ438" s="1"/>
      <c r="VK438" s="1"/>
      <c r="VL438" s="1"/>
      <c r="VM438" s="1"/>
      <c r="VN438" s="1"/>
      <c r="VO438" s="1"/>
      <c r="VP438" s="1"/>
      <c r="VQ438" s="1"/>
      <c r="VR438" s="1"/>
      <c r="VS438" s="1"/>
      <c r="VT438" s="1"/>
      <c r="VU438" s="1"/>
      <c r="VV438" s="1"/>
      <c r="VW438" s="1"/>
      <c r="VX438" s="1"/>
      <c r="VY438" s="1"/>
      <c r="VZ438" s="1"/>
      <c r="WA438" s="1"/>
      <c r="WB438" s="1"/>
      <c r="WC438" s="1"/>
      <c r="WD438" s="1"/>
      <c r="WE438" s="1"/>
      <c r="WF438" s="1"/>
      <c r="WG438" s="1"/>
      <c r="WH438" s="1"/>
      <c r="WI438" s="1"/>
      <c r="WJ438" s="1"/>
      <c r="WK438" s="1"/>
      <c r="WL438" s="1"/>
      <c r="WM438" s="1"/>
      <c r="WN438" s="1"/>
      <c r="WO438" s="1"/>
      <c r="WP438" s="1"/>
      <c r="WQ438" s="1"/>
      <c r="WR438" s="1"/>
      <c r="WS438" s="1"/>
      <c r="WT438" s="1"/>
      <c r="WU438" s="1"/>
      <c r="WV438" s="1"/>
      <c r="WW438" s="1"/>
      <c r="WX438" s="1"/>
      <c r="WY438" s="1"/>
      <c r="WZ438" s="1"/>
      <c r="XA438" s="1"/>
      <c r="XB438" s="1"/>
      <c r="XC438" s="1"/>
      <c r="XD438" s="1"/>
      <c r="XE438" s="1"/>
      <c r="XF438" s="1"/>
      <c r="XG438" s="1"/>
      <c r="XH438" s="1"/>
      <c r="XI438" s="1"/>
      <c r="XJ438" s="1"/>
      <c r="XK438" s="1"/>
      <c r="XL438" s="1"/>
      <c r="XM438" s="1"/>
      <c r="XN438" s="1"/>
      <c r="XO438" s="1"/>
      <c r="XP438" s="1"/>
      <c r="XQ438" s="1"/>
      <c r="XR438" s="1"/>
      <c r="XS438" s="1"/>
      <c r="XT438" s="1"/>
      <c r="XU438" s="1"/>
      <c r="XV438" s="1"/>
      <c r="XW438" s="1"/>
      <c r="XX438" s="1"/>
      <c r="XY438" s="1"/>
      <c r="XZ438" s="1"/>
      <c r="YA438" s="1"/>
      <c r="YB438" s="1"/>
      <c r="YC438" s="1"/>
      <c r="YD438" s="1"/>
      <c r="YE438" s="1"/>
      <c r="YF438" s="1"/>
      <c r="YG438" s="1"/>
      <c r="YH438" s="1"/>
      <c r="YI438" s="1"/>
      <c r="YJ438" s="1"/>
      <c r="YK438" s="1"/>
      <c r="YL438" s="1"/>
      <c r="YM438" s="1"/>
      <c r="YN438" s="1"/>
      <c r="YO438" s="1"/>
      <c r="YP438" s="1"/>
      <c r="YQ438" s="1"/>
      <c r="YR438" s="1"/>
      <c r="YS438" s="1"/>
      <c r="YT438" s="1"/>
      <c r="YU438" s="1"/>
      <c r="YV438" s="1"/>
      <c r="YW438" s="1"/>
      <c r="YX438" s="1"/>
      <c r="YY438" s="1"/>
      <c r="YZ438" s="1"/>
      <c r="ZA438" s="1"/>
      <c r="ZB438" s="1"/>
      <c r="ZC438" s="1"/>
      <c r="ZD438" s="1"/>
      <c r="ZE438" s="1"/>
      <c r="ZF438" s="1"/>
      <c r="ZG438" s="1"/>
      <c r="ZH438" s="1"/>
      <c r="ZI438" s="1"/>
      <c r="ZJ438" s="1"/>
      <c r="ZK438" s="1"/>
      <c r="ZL438" s="1"/>
      <c r="ZM438" s="1"/>
      <c r="ZN438" s="1"/>
      <c r="ZO438" s="1"/>
      <c r="ZP438" s="1"/>
      <c r="ZQ438" s="1"/>
      <c r="ZR438" s="1"/>
      <c r="ZS438" s="1"/>
      <c r="ZT438" s="1"/>
      <c r="ZU438" s="1"/>
      <c r="ZV438" s="1"/>
      <c r="ZW438" s="1"/>
      <c r="ZX438" s="1"/>
      <c r="ZY438" s="1"/>
      <c r="ZZ438" s="1"/>
      <c r="AAA438" s="1"/>
      <c r="AAB438" s="1"/>
      <c r="AAC438" s="1"/>
      <c r="AAD438" s="1"/>
      <c r="AAE438" s="1"/>
      <c r="AAF438" s="1"/>
      <c r="AAG438" s="1"/>
      <c r="AAH438" s="1"/>
      <c r="AAI438" s="1"/>
      <c r="AAJ438" s="1"/>
      <c r="AAK438" s="1"/>
      <c r="AAL438" s="1"/>
      <c r="AAM438" s="1"/>
      <c r="AAN438" s="1"/>
      <c r="AAO438" s="1"/>
      <c r="AAP438" s="1"/>
      <c r="AAQ438" s="1"/>
      <c r="AAR438" s="1"/>
      <c r="AAS438" s="1"/>
      <c r="AAT438" s="1"/>
      <c r="AAU438" s="1"/>
      <c r="AAV438" s="1"/>
      <c r="AAW438" s="1"/>
      <c r="AAX438" s="1"/>
      <c r="AAY438" s="1"/>
      <c r="AAZ438" s="1"/>
      <c r="ABA438" s="1"/>
      <c r="ABB438" s="1"/>
      <c r="ABC438" s="1"/>
      <c r="ABD438" s="1"/>
      <c r="ABE438" s="1"/>
      <c r="ABF438" s="1"/>
      <c r="ABG438" s="1"/>
      <c r="ABH438" s="1"/>
      <c r="ABI438" s="1"/>
      <c r="ABJ438" s="1"/>
      <c r="ABK438" s="1"/>
      <c r="ABL438" s="1"/>
      <c r="ABM438" s="1"/>
      <c r="ABN438" s="1"/>
      <c r="ABO438" s="1"/>
    </row>
    <row r="439" spans="1:743" x14ac:dyDescent="0.25">
      <c r="A439" s="93"/>
      <c r="B439" s="2"/>
      <c r="C439" s="2"/>
      <c r="D439" s="2"/>
      <c r="E439" s="2"/>
      <c r="F439" s="2"/>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c r="KN439" s="4"/>
      <c r="KO439" s="4"/>
      <c r="KP439" s="4"/>
      <c r="KQ439" s="4"/>
      <c r="KR439" s="4"/>
      <c r="KS439" s="4"/>
      <c r="KT439" s="4"/>
      <c r="KU439" s="4"/>
      <c r="KV439" s="4"/>
      <c r="KW439" s="4"/>
      <c r="KX439" s="4"/>
      <c r="KY439" s="4"/>
      <c r="KZ439" s="4"/>
      <c r="LA439" s="4"/>
      <c r="LB439" s="4"/>
      <c r="LC439" s="4"/>
      <c r="LD439" s="4"/>
      <c r="LE439" s="4"/>
      <c r="LF439" s="4"/>
      <c r="LG439" s="4"/>
      <c r="LH439" s="4"/>
      <c r="LI439" s="4"/>
      <c r="LJ439" s="4"/>
      <c r="LK439" s="4"/>
      <c r="LL439" s="4"/>
      <c r="LM439" s="4"/>
      <c r="LN439" s="4"/>
      <c r="LO439" s="4"/>
      <c r="LP439" s="4"/>
      <c r="LQ439" s="4"/>
      <c r="LR439" s="4"/>
      <c r="LS439" s="4"/>
      <c r="LT439" s="4"/>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3"/>
      <c r="MV439" s="3"/>
      <c r="MW439" s="3"/>
      <c r="MX439" s="3"/>
      <c r="MY439" s="3"/>
      <c r="MZ439" s="3"/>
      <c r="NA439" s="3"/>
      <c r="NB439" s="3"/>
      <c r="NC439" s="3"/>
      <c r="ND439" s="3"/>
      <c r="NE439" s="3"/>
      <c r="NF439" s="3"/>
      <c r="NG439" s="3"/>
      <c r="NH439" s="3"/>
      <c r="NI439" s="3"/>
      <c r="NJ439" s="3"/>
      <c r="NK439" s="3"/>
      <c r="NL439" s="3"/>
      <c r="NM439" s="3"/>
      <c r="NN439" s="3"/>
      <c r="NO439" s="3"/>
      <c r="NP439" s="3"/>
      <c r="NQ439" s="3"/>
      <c r="NR439" s="3"/>
      <c r="NS439" s="3"/>
      <c r="NT439" s="3"/>
      <c r="NU439" s="3"/>
      <c r="NV439" s="3"/>
      <c r="NW439" s="3"/>
      <c r="NX439" s="3"/>
      <c r="NY439" s="3"/>
      <c r="NZ439" s="3"/>
      <c r="OA439" s="3"/>
      <c r="OB439" s="3"/>
      <c r="OC439" s="3"/>
      <c r="OD439" s="3"/>
      <c r="OE439" s="3"/>
      <c r="OF439" s="3"/>
      <c r="OG439" s="3"/>
      <c r="OH439" s="3"/>
      <c r="OI439" s="3"/>
      <c r="OJ439" s="3"/>
      <c r="OK439" s="3"/>
      <c r="OL439" s="3"/>
      <c r="OM439" s="3"/>
      <c r="ON439" s="3"/>
      <c r="OO439" s="3"/>
      <c r="OP439" s="3"/>
      <c r="OQ439" s="3"/>
      <c r="OR439" s="3"/>
      <c r="OS439" s="3"/>
      <c r="OT439" s="3"/>
      <c r="OU439" s="3"/>
      <c r="OV439" s="3"/>
      <c r="OW439" s="3"/>
      <c r="OX439" s="3"/>
      <c r="OY439" s="3"/>
      <c r="OZ439" s="3"/>
      <c r="PA439" s="3"/>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c r="QW439" s="1"/>
      <c r="QX439" s="1"/>
      <c r="QY439" s="1"/>
      <c r="QZ439" s="1"/>
      <c r="RA439" s="1"/>
      <c r="RB439" s="1"/>
      <c r="RC439" s="1"/>
      <c r="RD439" s="1"/>
      <c r="RE439" s="1"/>
      <c r="RF439" s="1"/>
      <c r="RG439" s="1"/>
      <c r="RH439" s="1"/>
      <c r="RI439" s="1"/>
      <c r="RJ439" s="1"/>
      <c r="RK439" s="1"/>
      <c r="RL439" s="1"/>
      <c r="RM439" s="1"/>
      <c r="RN439" s="1"/>
      <c r="RO439" s="1"/>
      <c r="RP439" s="1"/>
      <c r="RQ439" s="1"/>
      <c r="RR439" s="1"/>
      <c r="RS439" s="1"/>
      <c r="RT439" s="1"/>
      <c r="RU439" s="1"/>
      <c r="RV439" s="1"/>
      <c r="RW439" s="1"/>
      <c r="RX439" s="1"/>
      <c r="RY439" s="1"/>
      <c r="RZ439" s="1"/>
      <c r="SA439" s="1"/>
      <c r="SB439" s="1"/>
      <c r="SC439" s="1"/>
      <c r="SD439" s="1"/>
      <c r="SE439" s="1"/>
      <c r="SF439" s="1"/>
      <c r="SG439" s="1"/>
      <c r="SH439" s="1"/>
      <c r="SI439" s="1"/>
      <c r="SJ439" s="1"/>
      <c r="SK439" s="1"/>
      <c r="SL439" s="1"/>
      <c r="SM439" s="1"/>
      <c r="SN439" s="1"/>
      <c r="SO439" s="1"/>
      <c r="SP439" s="1"/>
      <c r="SQ439" s="1"/>
      <c r="SR439" s="1"/>
      <c r="SS439" s="1"/>
      <c r="ST439" s="1"/>
      <c r="SU439" s="1"/>
      <c r="SV439" s="1"/>
      <c r="SW439" s="1"/>
      <c r="SX439" s="1"/>
      <c r="SY439" s="1"/>
      <c r="SZ439" s="1"/>
      <c r="TA439" s="1"/>
      <c r="TB439" s="1"/>
      <c r="TC439" s="1"/>
      <c r="TD439" s="1"/>
      <c r="TE439" s="1"/>
      <c r="TF439" s="1"/>
      <c r="TG439" s="1"/>
      <c r="TH439" s="1"/>
      <c r="TI439" s="1"/>
      <c r="TJ439" s="1"/>
      <c r="TK439" s="1"/>
      <c r="TL439" s="1"/>
      <c r="TM439" s="1"/>
      <c r="TN439" s="1"/>
      <c r="TO439" s="1"/>
      <c r="TP439" s="1"/>
      <c r="TQ439" s="1"/>
      <c r="TR439" s="1"/>
      <c r="TS439" s="1"/>
      <c r="TT439" s="1"/>
      <c r="TU439" s="1"/>
      <c r="TV439" s="1"/>
      <c r="TW439" s="1"/>
      <c r="TX439" s="1"/>
      <c r="TY439" s="1"/>
      <c r="TZ439" s="1"/>
      <c r="UA439" s="1"/>
      <c r="UB439" s="1"/>
      <c r="UC439" s="1"/>
      <c r="UD439" s="1"/>
      <c r="UE439" s="1"/>
      <c r="UF439" s="1"/>
      <c r="UG439" s="1"/>
      <c r="UH439" s="1"/>
      <c r="UI439" s="1"/>
      <c r="UJ439" s="1"/>
      <c r="UK439" s="1"/>
      <c r="UL439" s="1"/>
      <c r="UM439" s="1"/>
      <c r="UN439" s="1"/>
      <c r="UO439" s="1"/>
      <c r="UP439" s="1"/>
      <c r="UQ439" s="1"/>
      <c r="UR439" s="1"/>
      <c r="US439" s="1"/>
      <c r="UT439" s="1"/>
      <c r="UU439" s="1"/>
      <c r="UV439" s="1"/>
      <c r="UW439" s="1"/>
      <c r="UX439" s="1"/>
      <c r="UY439" s="1"/>
      <c r="UZ439" s="1"/>
      <c r="VA439" s="1"/>
      <c r="VB439" s="1"/>
      <c r="VC439" s="1"/>
      <c r="VD439" s="1"/>
      <c r="VE439" s="1"/>
      <c r="VF439" s="1"/>
      <c r="VG439" s="1"/>
      <c r="VH439" s="1"/>
      <c r="VI439" s="1"/>
      <c r="VJ439" s="1"/>
      <c r="VK439" s="1"/>
      <c r="VL439" s="1"/>
      <c r="VM439" s="1"/>
      <c r="VN439" s="1"/>
      <c r="VO439" s="1"/>
      <c r="VP439" s="1"/>
      <c r="VQ439" s="1"/>
      <c r="VR439" s="1"/>
      <c r="VS439" s="1"/>
      <c r="VT439" s="1"/>
      <c r="VU439" s="1"/>
      <c r="VV439" s="1"/>
      <c r="VW439" s="1"/>
      <c r="VX439" s="1"/>
      <c r="VY439" s="1"/>
      <c r="VZ439" s="1"/>
      <c r="WA439" s="1"/>
      <c r="WB439" s="1"/>
      <c r="WC439" s="1"/>
      <c r="WD439" s="1"/>
      <c r="WE439" s="1"/>
      <c r="WF439" s="1"/>
      <c r="WG439" s="1"/>
      <c r="WH439" s="1"/>
      <c r="WI439" s="1"/>
      <c r="WJ439" s="1"/>
      <c r="WK439" s="1"/>
      <c r="WL439" s="1"/>
      <c r="WM439" s="1"/>
      <c r="WN439" s="1"/>
      <c r="WO439" s="1"/>
      <c r="WP439" s="1"/>
      <c r="WQ439" s="1"/>
      <c r="WR439" s="1"/>
      <c r="WS439" s="1"/>
      <c r="WT439" s="1"/>
      <c r="WU439" s="1"/>
      <c r="WV439" s="1"/>
      <c r="WW439" s="1"/>
      <c r="WX439" s="1"/>
      <c r="WY439" s="1"/>
      <c r="WZ439" s="1"/>
      <c r="XA439" s="1"/>
      <c r="XB439" s="1"/>
      <c r="XC439" s="1"/>
      <c r="XD439" s="1"/>
      <c r="XE439" s="1"/>
      <c r="XF439" s="1"/>
      <c r="XG439" s="1"/>
      <c r="XH439" s="1"/>
      <c r="XI439" s="1"/>
      <c r="XJ439" s="1"/>
      <c r="XK439" s="1"/>
      <c r="XL439" s="1"/>
      <c r="XM439" s="1"/>
      <c r="XN439" s="1"/>
      <c r="XO439" s="1"/>
      <c r="XP439" s="1"/>
      <c r="XQ439" s="1"/>
      <c r="XR439" s="1"/>
      <c r="XS439" s="1"/>
      <c r="XT439" s="1"/>
      <c r="XU439" s="1"/>
      <c r="XV439" s="1"/>
      <c r="XW439" s="1"/>
      <c r="XX439" s="1"/>
      <c r="XY439" s="1"/>
      <c r="XZ439" s="1"/>
      <c r="YA439" s="1"/>
      <c r="YB439" s="1"/>
      <c r="YC439" s="1"/>
      <c r="YD439" s="1"/>
      <c r="YE439" s="1"/>
      <c r="YF439" s="1"/>
      <c r="YG439" s="1"/>
      <c r="YH439" s="1"/>
      <c r="YI439" s="1"/>
      <c r="YJ439" s="1"/>
      <c r="YK439" s="1"/>
      <c r="YL439" s="1"/>
      <c r="YM439" s="1"/>
      <c r="YN439" s="1"/>
      <c r="YO439" s="1"/>
      <c r="YP439" s="1"/>
      <c r="YQ439" s="1"/>
      <c r="YR439" s="1"/>
      <c r="YS439" s="1"/>
      <c r="YT439" s="1"/>
      <c r="YU439" s="1"/>
      <c r="YV439" s="1"/>
      <c r="YW439" s="1"/>
      <c r="YX439" s="1"/>
      <c r="YY439" s="1"/>
      <c r="YZ439" s="1"/>
      <c r="ZA439" s="1"/>
      <c r="ZB439" s="1"/>
      <c r="ZC439" s="1"/>
      <c r="ZD439" s="1"/>
      <c r="ZE439" s="1"/>
      <c r="ZF439" s="1"/>
      <c r="ZG439" s="1"/>
      <c r="ZH439" s="1"/>
      <c r="ZI439" s="1"/>
      <c r="ZJ439" s="1"/>
      <c r="ZK439" s="1"/>
      <c r="ZL439" s="1"/>
      <c r="ZM439" s="1"/>
      <c r="ZN439" s="1"/>
      <c r="ZO439" s="1"/>
      <c r="ZP439" s="1"/>
      <c r="ZQ439" s="1"/>
      <c r="ZR439" s="1"/>
      <c r="ZS439" s="1"/>
      <c r="ZT439" s="1"/>
      <c r="ZU439" s="1"/>
      <c r="ZV439" s="1"/>
      <c r="ZW439" s="1"/>
      <c r="ZX439" s="1"/>
      <c r="ZY439" s="1"/>
      <c r="ZZ439" s="1"/>
      <c r="AAA439" s="1"/>
      <c r="AAB439" s="1"/>
      <c r="AAC439" s="1"/>
      <c r="AAD439" s="1"/>
      <c r="AAE439" s="1"/>
      <c r="AAF439" s="1"/>
      <c r="AAG439" s="1"/>
      <c r="AAH439" s="1"/>
      <c r="AAI439" s="1"/>
      <c r="AAJ439" s="1"/>
      <c r="AAK439" s="1"/>
      <c r="AAL439" s="1"/>
      <c r="AAM439" s="1"/>
      <c r="AAN439" s="1"/>
      <c r="AAO439" s="1"/>
      <c r="AAP439" s="1"/>
      <c r="AAQ439" s="1"/>
      <c r="AAR439" s="1"/>
      <c r="AAS439" s="1"/>
      <c r="AAT439" s="1"/>
      <c r="AAU439" s="1"/>
      <c r="AAV439" s="1"/>
      <c r="AAW439" s="1"/>
      <c r="AAX439" s="1"/>
      <c r="AAY439" s="1"/>
      <c r="AAZ439" s="1"/>
      <c r="ABA439" s="1"/>
      <c r="ABB439" s="1"/>
      <c r="ABC439" s="1"/>
      <c r="ABD439" s="1"/>
      <c r="ABE439" s="1"/>
      <c r="ABF439" s="1"/>
      <c r="ABG439" s="1"/>
      <c r="ABH439" s="1"/>
      <c r="ABI439" s="1"/>
      <c r="ABJ439" s="1"/>
      <c r="ABK439" s="1"/>
      <c r="ABL439" s="1"/>
      <c r="ABM439" s="1"/>
      <c r="ABN439" s="1"/>
      <c r="ABO439" s="1"/>
    </row>
    <row r="440" spans="1:743" x14ac:dyDescent="0.25">
      <c r="A440" s="93"/>
      <c r="B440" s="2"/>
      <c r="C440" s="2"/>
      <c r="D440" s="2"/>
      <c r="E440" s="2"/>
      <c r="F440" s="2"/>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c r="LT440" s="4"/>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3"/>
      <c r="MV440" s="3"/>
      <c r="MW440" s="3"/>
      <c r="MX440" s="3"/>
      <c r="MY440" s="3"/>
      <c r="MZ440" s="3"/>
      <c r="NA440" s="3"/>
      <c r="NB440" s="3"/>
      <c r="NC440" s="3"/>
      <c r="ND440" s="3"/>
      <c r="NE440" s="3"/>
      <c r="NF440" s="3"/>
      <c r="NG440" s="3"/>
      <c r="NH440" s="3"/>
      <c r="NI440" s="3"/>
      <c r="NJ440" s="3"/>
      <c r="NK440" s="3"/>
      <c r="NL440" s="3"/>
      <c r="NM440" s="3"/>
      <c r="NN440" s="3"/>
      <c r="NO440" s="3"/>
      <c r="NP440" s="3"/>
      <c r="NQ440" s="3"/>
      <c r="NR440" s="3"/>
      <c r="NS440" s="3"/>
      <c r="NT440" s="3"/>
      <c r="NU440" s="3"/>
      <c r="NV440" s="3"/>
      <c r="NW440" s="3"/>
      <c r="NX440" s="3"/>
      <c r="NY440" s="3"/>
      <c r="NZ440" s="3"/>
      <c r="OA440" s="3"/>
      <c r="OB440" s="3"/>
      <c r="OC440" s="3"/>
      <c r="OD440" s="3"/>
      <c r="OE440" s="3"/>
      <c r="OF440" s="3"/>
      <c r="OG440" s="3"/>
      <c r="OH440" s="3"/>
      <c r="OI440" s="3"/>
      <c r="OJ440" s="3"/>
      <c r="OK440" s="3"/>
      <c r="OL440" s="3"/>
      <c r="OM440" s="3"/>
      <c r="ON440" s="3"/>
      <c r="OO440" s="3"/>
      <c r="OP440" s="3"/>
      <c r="OQ440" s="3"/>
      <c r="OR440" s="3"/>
      <c r="OS440" s="3"/>
      <c r="OT440" s="3"/>
      <c r="OU440" s="3"/>
      <c r="OV440" s="3"/>
      <c r="OW440" s="3"/>
      <c r="OX440" s="3"/>
      <c r="OY440" s="3"/>
      <c r="OZ440" s="3"/>
      <c r="PA440" s="3"/>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c r="RD440" s="1"/>
      <c r="RE440" s="1"/>
      <c r="RF440" s="1"/>
      <c r="RG440" s="1"/>
      <c r="RH440" s="1"/>
      <c r="RI440" s="1"/>
      <c r="RJ440" s="1"/>
      <c r="RK440" s="1"/>
      <c r="RL440" s="1"/>
      <c r="RM440" s="1"/>
      <c r="RN440" s="1"/>
      <c r="RO440" s="1"/>
      <c r="RP440" s="1"/>
      <c r="RQ440" s="1"/>
      <c r="RR440" s="1"/>
      <c r="RS440" s="1"/>
      <c r="RT440" s="1"/>
      <c r="RU440" s="1"/>
      <c r="RV440" s="1"/>
      <c r="RW440" s="1"/>
      <c r="RX440" s="1"/>
      <c r="RY440" s="1"/>
      <c r="RZ440" s="1"/>
      <c r="SA440" s="1"/>
      <c r="SB440" s="1"/>
      <c r="SC440" s="1"/>
      <c r="SD440" s="1"/>
      <c r="SE440" s="1"/>
      <c r="SF440" s="1"/>
      <c r="SG440" s="1"/>
      <c r="SH440" s="1"/>
      <c r="SI440" s="1"/>
      <c r="SJ440" s="1"/>
      <c r="SK440" s="1"/>
      <c r="SL440" s="1"/>
      <c r="SM440" s="1"/>
      <c r="SN440" s="1"/>
      <c r="SO440" s="1"/>
      <c r="SP440" s="1"/>
      <c r="SQ440" s="1"/>
      <c r="SR440" s="1"/>
      <c r="SS440" s="1"/>
      <c r="ST440" s="1"/>
      <c r="SU440" s="1"/>
      <c r="SV440" s="1"/>
      <c r="SW440" s="1"/>
      <c r="SX440" s="1"/>
      <c r="SY440" s="1"/>
      <c r="SZ440" s="1"/>
      <c r="TA440" s="1"/>
      <c r="TB440" s="1"/>
      <c r="TC440" s="1"/>
      <c r="TD440" s="1"/>
      <c r="TE440" s="1"/>
      <c r="TF440" s="1"/>
      <c r="TG440" s="1"/>
      <c r="TH440" s="1"/>
      <c r="TI440" s="1"/>
      <c r="TJ440" s="1"/>
      <c r="TK440" s="1"/>
      <c r="TL440" s="1"/>
      <c r="TM440" s="1"/>
      <c r="TN440" s="1"/>
      <c r="TO440" s="1"/>
      <c r="TP440" s="1"/>
      <c r="TQ440" s="1"/>
      <c r="TR440" s="1"/>
      <c r="TS440" s="1"/>
      <c r="TT440" s="1"/>
      <c r="TU440" s="1"/>
      <c r="TV440" s="1"/>
      <c r="TW440" s="1"/>
      <c r="TX440" s="1"/>
      <c r="TY440" s="1"/>
      <c r="TZ440" s="1"/>
      <c r="UA440" s="1"/>
      <c r="UB440" s="1"/>
      <c r="UC440" s="1"/>
      <c r="UD440" s="1"/>
      <c r="UE440" s="1"/>
      <c r="UF440" s="1"/>
      <c r="UG440" s="1"/>
      <c r="UH440" s="1"/>
      <c r="UI440" s="1"/>
      <c r="UJ440" s="1"/>
      <c r="UK440" s="1"/>
      <c r="UL440" s="1"/>
      <c r="UM440" s="1"/>
      <c r="UN440" s="1"/>
      <c r="UO440" s="1"/>
      <c r="UP440" s="1"/>
      <c r="UQ440" s="1"/>
      <c r="UR440" s="1"/>
      <c r="US440" s="1"/>
      <c r="UT440" s="1"/>
      <c r="UU440" s="1"/>
      <c r="UV440" s="1"/>
      <c r="UW440" s="1"/>
      <c r="UX440" s="1"/>
      <c r="UY440" s="1"/>
      <c r="UZ440" s="1"/>
      <c r="VA440" s="1"/>
      <c r="VB440" s="1"/>
      <c r="VC440" s="1"/>
      <c r="VD440" s="1"/>
      <c r="VE440" s="1"/>
      <c r="VF440" s="1"/>
      <c r="VG440" s="1"/>
      <c r="VH440" s="1"/>
      <c r="VI440" s="1"/>
      <c r="VJ440" s="1"/>
      <c r="VK440" s="1"/>
      <c r="VL440" s="1"/>
      <c r="VM440" s="1"/>
      <c r="VN440" s="1"/>
      <c r="VO440" s="1"/>
      <c r="VP440" s="1"/>
      <c r="VQ440" s="1"/>
      <c r="VR440" s="1"/>
      <c r="VS440" s="1"/>
      <c r="VT440" s="1"/>
      <c r="VU440" s="1"/>
      <c r="VV440" s="1"/>
      <c r="VW440" s="1"/>
      <c r="VX440" s="1"/>
      <c r="VY440" s="1"/>
      <c r="VZ440" s="1"/>
      <c r="WA440" s="1"/>
      <c r="WB440" s="1"/>
      <c r="WC440" s="1"/>
      <c r="WD440" s="1"/>
      <c r="WE440" s="1"/>
      <c r="WF440" s="1"/>
      <c r="WG440" s="1"/>
      <c r="WH440" s="1"/>
      <c r="WI440" s="1"/>
      <c r="WJ440" s="1"/>
      <c r="WK440" s="1"/>
      <c r="WL440" s="1"/>
      <c r="WM440" s="1"/>
      <c r="WN440" s="1"/>
      <c r="WO440" s="1"/>
      <c r="WP440" s="1"/>
      <c r="WQ440" s="1"/>
      <c r="WR440" s="1"/>
      <c r="WS440" s="1"/>
      <c r="WT440" s="1"/>
      <c r="WU440" s="1"/>
      <c r="WV440" s="1"/>
      <c r="WW440" s="1"/>
      <c r="WX440" s="1"/>
      <c r="WY440" s="1"/>
      <c r="WZ440" s="1"/>
      <c r="XA440" s="1"/>
      <c r="XB440" s="1"/>
      <c r="XC440" s="1"/>
      <c r="XD440" s="1"/>
      <c r="XE440" s="1"/>
      <c r="XF440" s="1"/>
      <c r="XG440" s="1"/>
      <c r="XH440" s="1"/>
      <c r="XI440" s="1"/>
      <c r="XJ440" s="1"/>
      <c r="XK440" s="1"/>
      <c r="XL440" s="1"/>
      <c r="XM440" s="1"/>
      <c r="XN440" s="1"/>
      <c r="XO440" s="1"/>
      <c r="XP440" s="1"/>
      <c r="XQ440" s="1"/>
      <c r="XR440" s="1"/>
      <c r="XS440" s="1"/>
      <c r="XT440" s="1"/>
      <c r="XU440" s="1"/>
      <c r="XV440" s="1"/>
      <c r="XW440" s="1"/>
      <c r="XX440" s="1"/>
      <c r="XY440" s="1"/>
      <c r="XZ440" s="1"/>
      <c r="YA440" s="1"/>
      <c r="YB440" s="1"/>
      <c r="YC440" s="1"/>
      <c r="YD440" s="1"/>
      <c r="YE440" s="1"/>
      <c r="YF440" s="1"/>
      <c r="YG440" s="1"/>
      <c r="YH440" s="1"/>
      <c r="YI440" s="1"/>
      <c r="YJ440" s="1"/>
      <c r="YK440" s="1"/>
      <c r="YL440" s="1"/>
      <c r="YM440" s="1"/>
      <c r="YN440" s="1"/>
      <c r="YO440" s="1"/>
      <c r="YP440" s="1"/>
      <c r="YQ440" s="1"/>
      <c r="YR440" s="1"/>
      <c r="YS440" s="1"/>
      <c r="YT440" s="1"/>
      <c r="YU440" s="1"/>
      <c r="YV440" s="1"/>
      <c r="YW440" s="1"/>
      <c r="YX440" s="1"/>
      <c r="YY440" s="1"/>
      <c r="YZ440" s="1"/>
      <c r="ZA440" s="1"/>
      <c r="ZB440" s="1"/>
      <c r="ZC440" s="1"/>
      <c r="ZD440" s="1"/>
      <c r="ZE440" s="1"/>
      <c r="ZF440" s="1"/>
      <c r="ZG440" s="1"/>
      <c r="ZH440" s="1"/>
      <c r="ZI440" s="1"/>
      <c r="ZJ440" s="1"/>
      <c r="ZK440" s="1"/>
      <c r="ZL440" s="1"/>
      <c r="ZM440" s="1"/>
      <c r="ZN440" s="1"/>
      <c r="ZO440" s="1"/>
      <c r="ZP440" s="1"/>
      <c r="ZQ440" s="1"/>
      <c r="ZR440" s="1"/>
      <c r="ZS440" s="1"/>
      <c r="ZT440" s="1"/>
      <c r="ZU440" s="1"/>
      <c r="ZV440" s="1"/>
      <c r="ZW440" s="1"/>
      <c r="ZX440" s="1"/>
      <c r="ZY440" s="1"/>
      <c r="ZZ440" s="1"/>
      <c r="AAA440" s="1"/>
      <c r="AAB440" s="1"/>
      <c r="AAC440" s="1"/>
      <c r="AAD440" s="1"/>
      <c r="AAE440" s="1"/>
      <c r="AAF440" s="1"/>
      <c r="AAG440" s="1"/>
      <c r="AAH440" s="1"/>
      <c r="AAI440" s="1"/>
      <c r="AAJ440" s="1"/>
      <c r="AAK440" s="1"/>
      <c r="AAL440" s="1"/>
      <c r="AAM440" s="1"/>
      <c r="AAN440" s="1"/>
      <c r="AAO440" s="1"/>
      <c r="AAP440" s="1"/>
      <c r="AAQ440" s="1"/>
      <c r="AAR440" s="1"/>
      <c r="AAS440" s="1"/>
      <c r="AAT440" s="1"/>
      <c r="AAU440" s="1"/>
      <c r="AAV440" s="1"/>
      <c r="AAW440" s="1"/>
      <c r="AAX440" s="1"/>
      <c r="AAY440" s="1"/>
      <c r="AAZ440" s="1"/>
      <c r="ABA440" s="1"/>
      <c r="ABB440" s="1"/>
      <c r="ABC440" s="1"/>
      <c r="ABD440" s="1"/>
      <c r="ABE440" s="1"/>
      <c r="ABF440" s="1"/>
      <c r="ABG440" s="1"/>
      <c r="ABH440" s="1"/>
      <c r="ABI440" s="1"/>
      <c r="ABJ440" s="1"/>
      <c r="ABK440" s="1"/>
      <c r="ABL440" s="1"/>
      <c r="ABM440" s="1"/>
      <c r="ABN440" s="1"/>
      <c r="ABO440" s="1"/>
    </row>
    <row r="441" spans="1:743" x14ac:dyDescent="0.25">
      <c r="A441" s="93"/>
      <c r="B441" s="2"/>
      <c r="C441" s="2"/>
      <c r="D441" s="2"/>
      <c r="E441" s="2"/>
      <c r="F441" s="2"/>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3"/>
      <c r="MV441" s="3"/>
      <c r="MW441" s="3"/>
      <c r="MX441" s="3"/>
      <c r="MY441" s="3"/>
      <c r="MZ441" s="3"/>
      <c r="NA441" s="3"/>
      <c r="NB441" s="3"/>
      <c r="NC441" s="3"/>
      <c r="ND441" s="3"/>
      <c r="NE441" s="3"/>
      <c r="NF441" s="3"/>
      <c r="NG441" s="3"/>
      <c r="NH441" s="3"/>
      <c r="NI441" s="3"/>
      <c r="NJ441" s="3"/>
      <c r="NK441" s="3"/>
      <c r="NL441" s="3"/>
      <c r="NM441" s="3"/>
      <c r="NN441" s="3"/>
      <c r="NO441" s="3"/>
      <c r="NP441" s="3"/>
      <c r="NQ441" s="3"/>
      <c r="NR441" s="3"/>
      <c r="NS441" s="3"/>
      <c r="NT441" s="3"/>
      <c r="NU441" s="3"/>
      <c r="NV441" s="3"/>
      <c r="NW441" s="3"/>
      <c r="NX441" s="3"/>
      <c r="NY441" s="3"/>
      <c r="NZ441" s="3"/>
      <c r="OA441" s="3"/>
      <c r="OB441" s="3"/>
      <c r="OC441" s="3"/>
      <c r="OD441" s="3"/>
      <c r="OE441" s="3"/>
      <c r="OF441" s="3"/>
      <c r="OG441" s="3"/>
      <c r="OH441" s="3"/>
      <c r="OI441" s="3"/>
      <c r="OJ441" s="3"/>
      <c r="OK441" s="3"/>
      <c r="OL441" s="3"/>
      <c r="OM441" s="3"/>
      <c r="ON441" s="3"/>
      <c r="OO441" s="3"/>
      <c r="OP441" s="3"/>
      <c r="OQ441" s="3"/>
      <c r="OR441" s="3"/>
      <c r="OS441" s="3"/>
      <c r="OT441" s="3"/>
      <c r="OU441" s="3"/>
      <c r="OV441" s="3"/>
      <c r="OW441" s="3"/>
      <c r="OX441" s="3"/>
      <c r="OY441" s="3"/>
      <c r="OZ441" s="3"/>
      <c r="PA441" s="3"/>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c r="RD441" s="1"/>
      <c r="RE441" s="1"/>
      <c r="RF441" s="1"/>
      <c r="RG441" s="1"/>
      <c r="RH441" s="1"/>
      <c r="RI441" s="1"/>
      <c r="RJ441" s="1"/>
      <c r="RK441" s="1"/>
      <c r="RL441" s="1"/>
      <c r="RM441" s="1"/>
      <c r="RN441" s="1"/>
      <c r="RO441" s="1"/>
      <c r="RP441" s="1"/>
      <c r="RQ441" s="1"/>
      <c r="RR441" s="1"/>
      <c r="RS441" s="1"/>
      <c r="RT441" s="1"/>
      <c r="RU441" s="1"/>
      <c r="RV441" s="1"/>
      <c r="RW441" s="1"/>
      <c r="RX441" s="1"/>
      <c r="RY441" s="1"/>
      <c r="RZ441" s="1"/>
      <c r="SA441" s="1"/>
      <c r="SB441" s="1"/>
      <c r="SC441" s="1"/>
      <c r="SD441" s="1"/>
      <c r="SE441" s="1"/>
      <c r="SF441" s="1"/>
      <c r="SG441" s="1"/>
      <c r="SH441" s="1"/>
      <c r="SI441" s="1"/>
      <c r="SJ441" s="1"/>
      <c r="SK441" s="1"/>
      <c r="SL441" s="1"/>
      <c r="SM441" s="1"/>
      <c r="SN441" s="1"/>
      <c r="SO441" s="1"/>
      <c r="SP441" s="1"/>
      <c r="SQ441" s="1"/>
      <c r="SR441" s="1"/>
      <c r="SS441" s="1"/>
      <c r="ST441" s="1"/>
      <c r="SU441" s="1"/>
      <c r="SV441" s="1"/>
      <c r="SW441" s="1"/>
      <c r="SX441" s="1"/>
      <c r="SY441" s="1"/>
      <c r="SZ441" s="1"/>
      <c r="TA441" s="1"/>
      <c r="TB441" s="1"/>
      <c r="TC441" s="1"/>
      <c r="TD441" s="1"/>
      <c r="TE441" s="1"/>
      <c r="TF441" s="1"/>
      <c r="TG441" s="1"/>
      <c r="TH441" s="1"/>
      <c r="TI441" s="1"/>
      <c r="TJ441" s="1"/>
      <c r="TK441" s="1"/>
      <c r="TL441" s="1"/>
      <c r="TM441" s="1"/>
      <c r="TN441" s="1"/>
      <c r="TO441" s="1"/>
      <c r="TP441" s="1"/>
      <c r="TQ441" s="1"/>
      <c r="TR441" s="1"/>
      <c r="TS441" s="1"/>
      <c r="TT441" s="1"/>
      <c r="TU441" s="1"/>
      <c r="TV441" s="1"/>
      <c r="TW441" s="1"/>
      <c r="TX441" s="1"/>
      <c r="TY441" s="1"/>
      <c r="TZ441" s="1"/>
      <c r="UA441" s="1"/>
      <c r="UB441" s="1"/>
      <c r="UC441" s="1"/>
      <c r="UD441" s="1"/>
      <c r="UE441" s="1"/>
      <c r="UF441" s="1"/>
      <c r="UG441" s="1"/>
      <c r="UH441" s="1"/>
      <c r="UI441" s="1"/>
      <c r="UJ441" s="1"/>
      <c r="UK441" s="1"/>
      <c r="UL441" s="1"/>
      <c r="UM441" s="1"/>
      <c r="UN441" s="1"/>
      <c r="UO441" s="1"/>
      <c r="UP441" s="1"/>
      <c r="UQ441" s="1"/>
      <c r="UR441" s="1"/>
      <c r="US441" s="1"/>
      <c r="UT441" s="1"/>
      <c r="UU441" s="1"/>
      <c r="UV441" s="1"/>
      <c r="UW441" s="1"/>
      <c r="UX441" s="1"/>
      <c r="UY441" s="1"/>
      <c r="UZ441" s="1"/>
      <c r="VA441" s="1"/>
      <c r="VB441" s="1"/>
      <c r="VC441" s="1"/>
      <c r="VD441" s="1"/>
      <c r="VE441" s="1"/>
      <c r="VF441" s="1"/>
      <c r="VG441" s="1"/>
      <c r="VH441" s="1"/>
      <c r="VI441" s="1"/>
      <c r="VJ441" s="1"/>
      <c r="VK441" s="1"/>
      <c r="VL441" s="1"/>
      <c r="VM441" s="1"/>
      <c r="VN441" s="1"/>
      <c r="VO441" s="1"/>
      <c r="VP441" s="1"/>
      <c r="VQ441" s="1"/>
      <c r="VR441" s="1"/>
      <c r="VS441" s="1"/>
      <c r="VT441" s="1"/>
      <c r="VU441" s="1"/>
      <c r="VV441" s="1"/>
      <c r="VW441" s="1"/>
      <c r="VX441" s="1"/>
      <c r="VY441" s="1"/>
      <c r="VZ441" s="1"/>
      <c r="WA441" s="1"/>
      <c r="WB441" s="1"/>
      <c r="WC441" s="1"/>
      <c r="WD441" s="1"/>
      <c r="WE441" s="1"/>
      <c r="WF441" s="1"/>
      <c r="WG441" s="1"/>
      <c r="WH441" s="1"/>
      <c r="WI441" s="1"/>
      <c r="WJ441" s="1"/>
      <c r="WK441" s="1"/>
      <c r="WL441" s="1"/>
      <c r="WM441" s="1"/>
      <c r="WN441" s="1"/>
      <c r="WO441" s="1"/>
      <c r="WP441" s="1"/>
      <c r="WQ441" s="1"/>
      <c r="WR441" s="1"/>
      <c r="WS441" s="1"/>
      <c r="WT441" s="1"/>
      <c r="WU441" s="1"/>
      <c r="WV441" s="1"/>
      <c r="WW441" s="1"/>
      <c r="WX441" s="1"/>
      <c r="WY441" s="1"/>
      <c r="WZ441" s="1"/>
      <c r="XA441" s="1"/>
      <c r="XB441" s="1"/>
      <c r="XC441" s="1"/>
      <c r="XD441" s="1"/>
      <c r="XE441" s="1"/>
      <c r="XF441" s="1"/>
      <c r="XG441" s="1"/>
      <c r="XH441" s="1"/>
      <c r="XI441" s="1"/>
      <c r="XJ441" s="1"/>
      <c r="XK441" s="1"/>
      <c r="XL441" s="1"/>
      <c r="XM441" s="1"/>
      <c r="XN441" s="1"/>
      <c r="XO441" s="1"/>
      <c r="XP441" s="1"/>
      <c r="XQ441" s="1"/>
      <c r="XR441" s="1"/>
      <c r="XS441" s="1"/>
      <c r="XT441" s="1"/>
      <c r="XU441" s="1"/>
      <c r="XV441" s="1"/>
      <c r="XW441" s="1"/>
      <c r="XX441" s="1"/>
      <c r="XY441" s="1"/>
      <c r="XZ441" s="1"/>
      <c r="YA441" s="1"/>
      <c r="YB441" s="1"/>
      <c r="YC441" s="1"/>
      <c r="YD441" s="1"/>
      <c r="YE441" s="1"/>
      <c r="YF441" s="1"/>
      <c r="YG441" s="1"/>
      <c r="YH441" s="1"/>
      <c r="YI441" s="1"/>
      <c r="YJ441" s="1"/>
      <c r="YK441" s="1"/>
      <c r="YL441" s="1"/>
      <c r="YM441" s="1"/>
      <c r="YN441" s="1"/>
      <c r="YO441" s="1"/>
      <c r="YP441" s="1"/>
      <c r="YQ441" s="1"/>
      <c r="YR441" s="1"/>
      <c r="YS441" s="1"/>
      <c r="YT441" s="1"/>
      <c r="YU441" s="1"/>
      <c r="YV441" s="1"/>
      <c r="YW441" s="1"/>
      <c r="YX441" s="1"/>
      <c r="YY441" s="1"/>
      <c r="YZ441" s="1"/>
      <c r="ZA441" s="1"/>
      <c r="ZB441" s="1"/>
      <c r="ZC441" s="1"/>
      <c r="ZD441" s="1"/>
      <c r="ZE441" s="1"/>
      <c r="ZF441" s="1"/>
      <c r="ZG441" s="1"/>
      <c r="ZH441" s="1"/>
      <c r="ZI441" s="1"/>
      <c r="ZJ441" s="1"/>
      <c r="ZK441" s="1"/>
      <c r="ZL441" s="1"/>
      <c r="ZM441" s="1"/>
      <c r="ZN441" s="1"/>
      <c r="ZO441" s="1"/>
      <c r="ZP441" s="1"/>
      <c r="ZQ441" s="1"/>
      <c r="ZR441" s="1"/>
      <c r="ZS441" s="1"/>
      <c r="ZT441" s="1"/>
      <c r="ZU441" s="1"/>
      <c r="ZV441" s="1"/>
      <c r="ZW441" s="1"/>
      <c r="ZX441" s="1"/>
      <c r="ZY441" s="1"/>
      <c r="ZZ441" s="1"/>
      <c r="AAA441" s="1"/>
      <c r="AAB441" s="1"/>
      <c r="AAC441" s="1"/>
      <c r="AAD441" s="1"/>
      <c r="AAE441" s="1"/>
      <c r="AAF441" s="1"/>
      <c r="AAG441" s="1"/>
      <c r="AAH441" s="1"/>
      <c r="AAI441" s="1"/>
      <c r="AAJ441" s="1"/>
      <c r="AAK441" s="1"/>
      <c r="AAL441" s="1"/>
      <c r="AAM441" s="1"/>
      <c r="AAN441" s="1"/>
      <c r="AAO441" s="1"/>
      <c r="AAP441" s="1"/>
      <c r="AAQ441" s="1"/>
      <c r="AAR441" s="1"/>
      <c r="AAS441" s="1"/>
      <c r="AAT441" s="1"/>
      <c r="AAU441" s="1"/>
      <c r="AAV441" s="1"/>
      <c r="AAW441" s="1"/>
      <c r="AAX441" s="1"/>
      <c r="AAY441" s="1"/>
      <c r="AAZ441" s="1"/>
      <c r="ABA441" s="1"/>
      <c r="ABB441" s="1"/>
      <c r="ABC441" s="1"/>
      <c r="ABD441" s="1"/>
      <c r="ABE441" s="1"/>
      <c r="ABF441" s="1"/>
      <c r="ABG441" s="1"/>
      <c r="ABH441" s="1"/>
      <c r="ABI441" s="1"/>
      <c r="ABJ441" s="1"/>
      <c r="ABK441" s="1"/>
      <c r="ABL441" s="1"/>
      <c r="ABM441" s="1"/>
      <c r="ABN441" s="1"/>
      <c r="ABO441" s="1"/>
    </row>
    <row r="442" spans="1:743" x14ac:dyDescent="0.25">
      <c r="A442" s="93"/>
      <c r="B442" s="2"/>
      <c r="C442" s="2"/>
      <c r="D442" s="2"/>
      <c r="E442" s="2"/>
      <c r="F442" s="2"/>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c r="KN442" s="4"/>
      <c r="KO442" s="4"/>
      <c r="KP442" s="4"/>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c r="LT442" s="4"/>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3"/>
      <c r="MV442" s="3"/>
      <c r="MW442" s="3"/>
      <c r="MX442" s="3"/>
      <c r="MY442" s="3"/>
      <c r="MZ442" s="3"/>
      <c r="NA442" s="3"/>
      <c r="NB442" s="3"/>
      <c r="NC442" s="3"/>
      <c r="ND442" s="3"/>
      <c r="NE442" s="3"/>
      <c r="NF442" s="3"/>
      <c r="NG442" s="3"/>
      <c r="NH442" s="3"/>
      <c r="NI442" s="3"/>
      <c r="NJ442" s="3"/>
      <c r="NK442" s="3"/>
      <c r="NL442" s="3"/>
      <c r="NM442" s="3"/>
      <c r="NN442" s="3"/>
      <c r="NO442" s="3"/>
      <c r="NP442" s="3"/>
      <c r="NQ442" s="3"/>
      <c r="NR442" s="3"/>
      <c r="NS442" s="3"/>
      <c r="NT442" s="3"/>
      <c r="NU442" s="3"/>
      <c r="NV442" s="3"/>
      <c r="NW442" s="3"/>
      <c r="NX442" s="3"/>
      <c r="NY442" s="3"/>
      <c r="NZ442" s="3"/>
      <c r="OA442" s="3"/>
      <c r="OB442" s="3"/>
      <c r="OC442" s="3"/>
      <c r="OD442" s="3"/>
      <c r="OE442" s="3"/>
      <c r="OF442" s="3"/>
      <c r="OG442" s="3"/>
      <c r="OH442" s="3"/>
      <c r="OI442" s="3"/>
      <c r="OJ442" s="3"/>
      <c r="OK442" s="3"/>
      <c r="OL442" s="3"/>
      <c r="OM442" s="3"/>
      <c r="ON442" s="3"/>
      <c r="OO442" s="3"/>
      <c r="OP442" s="3"/>
      <c r="OQ442" s="3"/>
      <c r="OR442" s="3"/>
      <c r="OS442" s="3"/>
      <c r="OT442" s="3"/>
      <c r="OU442" s="3"/>
      <c r="OV442" s="3"/>
      <c r="OW442" s="3"/>
      <c r="OX442" s="3"/>
      <c r="OY442" s="3"/>
      <c r="OZ442" s="3"/>
      <c r="PA442" s="3"/>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c r="QW442" s="1"/>
      <c r="QX442" s="1"/>
      <c r="QY442" s="1"/>
      <c r="QZ442" s="1"/>
      <c r="RA442" s="1"/>
      <c r="RB442" s="1"/>
      <c r="RC442" s="1"/>
      <c r="RD442" s="1"/>
      <c r="RE442" s="1"/>
      <c r="RF442" s="1"/>
      <c r="RG442" s="1"/>
      <c r="RH442" s="1"/>
      <c r="RI442" s="1"/>
      <c r="RJ442" s="1"/>
      <c r="RK442" s="1"/>
      <c r="RL442" s="1"/>
      <c r="RM442" s="1"/>
      <c r="RN442" s="1"/>
      <c r="RO442" s="1"/>
      <c r="RP442" s="1"/>
      <c r="RQ442" s="1"/>
      <c r="RR442" s="1"/>
      <c r="RS442" s="1"/>
      <c r="RT442" s="1"/>
      <c r="RU442" s="1"/>
      <c r="RV442" s="1"/>
      <c r="RW442" s="1"/>
      <c r="RX442" s="1"/>
      <c r="RY442" s="1"/>
      <c r="RZ442" s="1"/>
      <c r="SA442" s="1"/>
      <c r="SB442" s="1"/>
      <c r="SC442" s="1"/>
      <c r="SD442" s="1"/>
      <c r="SE442" s="1"/>
      <c r="SF442" s="1"/>
      <c r="SG442" s="1"/>
      <c r="SH442" s="1"/>
      <c r="SI442" s="1"/>
      <c r="SJ442" s="1"/>
      <c r="SK442" s="1"/>
      <c r="SL442" s="1"/>
      <c r="SM442" s="1"/>
      <c r="SN442" s="1"/>
      <c r="SO442" s="1"/>
      <c r="SP442" s="1"/>
      <c r="SQ442" s="1"/>
      <c r="SR442" s="1"/>
      <c r="SS442" s="1"/>
      <c r="ST442" s="1"/>
      <c r="SU442" s="1"/>
      <c r="SV442" s="1"/>
      <c r="SW442" s="1"/>
      <c r="SX442" s="1"/>
      <c r="SY442" s="1"/>
      <c r="SZ442" s="1"/>
      <c r="TA442" s="1"/>
      <c r="TB442" s="1"/>
      <c r="TC442" s="1"/>
      <c r="TD442" s="1"/>
      <c r="TE442" s="1"/>
      <c r="TF442" s="1"/>
      <c r="TG442" s="1"/>
      <c r="TH442" s="1"/>
      <c r="TI442" s="1"/>
      <c r="TJ442" s="1"/>
      <c r="TK442" s="1"/>
      <c r="TL442" s="1"/>
      <c r="TM442" s="1"/>
      <c r="TN442" s="1"/>
      <c r="TO442" s="1"/>
      <c r="TP442" s="1"/>
      <c r="TQ442" s="1"/>
      <c r="TR442" s="1"/>
      <c r="TS442" s="1"/>
      <c r="TT442" s="1"/>
      <c r="TU442" s="1"/>
      <c r="TV442" s="1"/>
      <c r="TW442" s="1"/>
      <c r="TX442" s="1"/>
      <c r="TY442" s="1"/>
      <c r="TZ442" s="1"/>
      <c r="UA442" s="1"/>
      <c r="UB442" s="1"/>
      <c r="UC442" s="1"/>
      <c r="UD442" s="1"/>
      <c r="UE442" s="1"/>
      <c r="UF442" s="1"/>
      <c r="UG442" s="1"/>
      <c r="UH442" s="1"/>
      <c r="UI442" s="1"/>
      <c r="UJ442" s="1"/>
      <c r="UK442" s="1"/>
      <c r="UL442" s="1"/>
      <c r="UM442" s="1"/>
      <c r="UN442" s="1"/>
      <c r="UO442" s="1"/>
      <c r="UP442" s="1"/>
      <c r="UQ442" s="1"/>
      <c r="UR442" s="1"/>
      <c r="US442" s="1"/>
      <c r="UT442" s="1"/>
      <c r="UU442" s="1"/>
      <c r="UV442" s="1"/>
      <c r="UW442" s="1"/>
      <c r="UX442" s="1"/>
      <c r="UY442" s="1"/>
      <c r="UZ442" s="1"/>
      <c r="VA442" s="1"/>
      <c r="VB442" s="1"/>
      <c r="VC442" s="1"/>
      <c r="VD442" s="1"/>
      <c r="VE442" s="1"/>
      <c r="VF442" s="1"/>
      <c r="VG442" s="1"/>
      <c r="VH442" s="1"/>
      <c r="VI442" s="1"/>
      <c r="VJ442" s="1"/>
      <c r="VK442" s="1"/>
      <c r="VL442" s="1"/>
      <c r="VM442" s="1"/>
      <c r="VN442" s="1"/>
      <c r="VO442" s="1"/>
      <c r="VP442" s="1"/>
      <c r="VQ442" s="1"/>
      <c r="VR442" s="1"/>
      <c r="VS442" s="1"/>
      <c r="VT442" s="1"/>
      <c r="VU442" s="1"/>
      <c r="VV442" s="1"/>
      <c r="VW442" s="1"/>
      <c r="VX442" s="1"/>
      <c r="VY442" s="1"/>
      <c r="VZ442" s="1"/>
      <c r="WA442" s="1"/>
      <c r="WB442" s="1"/>
      <c r="WC442" s="1"/>
      <c r="WD442" s="1"/>
      <c r="WE442" s="1"/>
      <c r="WF442" s="1"/>
      <c r="WG442" s="1"/>
      <c r="WH442" s="1"/>
      <c r="WI442" s="1"/>
      <c r="WJ442" s="1"/>
      <c r="WK442" s="1"/>
      <c r="WL442" s="1"/>
      <c r="WM442" s="1"/>
      <c r="WN442" s="1"/>
      <c r="WO442" s="1"/>
      <c r="WP442" s="1"/>
      <c r="WQ442" s="1"/>
      <c r="WR442" s="1"/>
      <c r="WS442" s="1"/>
      <c r="WT442" s="1"/>
      <c r="WU442" s="1"/>
      <c r="WV442" s="1"/>
      <c r="WW442" s="1"/>
      <c r="WX442" s="1"/>
      <c r="WY442" s="1"/>
      <c r="WZ442" s="1"/>
      <c r="XA442" s="1"/>
      <c r="XB442" s="1"/>
      <c r="XC442" s="1"/>
      <c r="XD442" s="1"/>
      <c r="XE442" s="1"/>
      <c r="XF442" s="1"/>
      <c r="XG442" s="1"/>
      <c r="XH442" s="1"/>
      <c r="XI442" s="1"/>
      <c r="XJ442" s="1"/>
      <c r="XK442" s="1"/>
      <c r="XL442" s="1"/>
      <c r="XM442" s="1"/>
      <c r="XN442" s="1"/>
      <c r="XO442" s="1"/>
      <c r="XP442" s="1"/>
      <c r="XQ442" s="1"/>
      <c r="XR442" s="1"/>
      <c r="XS442" s="1"/>
      <c r="XT442" s="1"/>
      <c r="XU442" s="1"/>
      <c r="XV442" s="1"/>
      <c r="XW442" s="1"/>
      <c r="XX442" s="1"/>
      <c r="XY442" s="1"/>
      <c r="XZ442" s="1"/>
      <c r="YA442" s="1"/>
      <c r="YB442" s="1"/>
      <c r="YC442" s="1"/>
      <c r="YD442" s="1"/>
      <c r="YE442" s="1"/>
      <c r="YF442" s="1"/>
      <c r="YG442" s="1"/>
      <c r="YH442" s="1"/>
      <c r="YI442" s="1"/>
      <c r="YJ442" s="1"/>
      <c r="YK442" s="1"/>
      <c r="YL442" s="1"/>
      <c r="YM442" s="1"/>
      <c r="YN442" s="1"/>
      <c r="YO442" s="1"/>
      <c r="YP442" s="1"/>
      <c r="YQ442" s="1"/>
      <c r="YR442" s="1"/>
      <c r="YS442" s="1"/>
      <c r="YT442" s="1"/>
      <c r="YU442" s="1"/>
      <c r="YV442" s="1"/>
      <c r="YW442" s="1"/>
      <c r="YX442" s="1"/>
      <c r="YY442" s="1"/>
      <c r="YZ442" s="1"/>
      <c r="ZA442" s="1"/>
      <c r="ZB442" s="1"/>
      <c r="ZC442" s="1"/>
      <c r="ZD442" s="1"/>
      <c r="ZE442" s="1"/>
      <c r="ZF442" s="1"/>
      <c r="ZG442" s="1"/>
      <c r="ZH442" s="1"/>
      <c r="ZI442" s="1"/>
      <c r="ZJ442" s="1"/>
      <c r="ZK442" s="1"/>
      <c r="ZL442" s="1"/>
      <c r="ZM442" s="1"/>
      <c r="ZN442" s="1"/>
      <c r="ZO442" s="1"/>
      <c r="ZP442" s="1"/>
      <c r="ZQ442" s="1"/>
      <c r="ZR442" s="1"/>
      <c r="ZS442" s="1"/>
      <c r="ZT442" s="1"/>
      <c r="ZU442" s="1"/>
      <c r="ZV442" s="1"/>
      <c r="ZW442" s="1"/>
      <c r="ZX442" s="1"/>
      <c r="ZY442" s="1"/>
      <c r="ZZ442" s="1"/>
      <c r="AAA442" s="1"/>
      <c r="AAB442" s="1"/>
      <c r="AAC442" s="1"/>
      <c r="AAD442" s="1"/>
      <c r="AAE442" s="1"/>
      <c r="AAF442" s="1"/>
      <c r="AAG442" s="1"/>
      <c r="AAH442" s="1"/>
      <c r="AAI442" s="1"/>
      <c r="AAJ442" s="1"/>
      <c r="AAK442" s="1"/>
      <c r="AAL442" s="1"/>
      <c r="AAM442" s="1"/>
      <c r="AAN442" s="1"/>
      <c r="AAO442" s="1"/>
      <c r="AAP442" s="1"/>
      <c r="AAQ442" s="1"/>
      <c r="AAR442" s="1"/>
      <c r="AAS442" s="1"/>
      <c r="AAT442" s="1"/>
      <c r="AAU442" s="1"/>
      <c r="AAV442" s="1"/>
      <c r="AAW442" s="1"/>
      <c r="AAX442" s="1"/>
      <c r="AAY442" s="1"/>
      <c r="AAZ442" s="1"/>
      <c r="ABA442" s="1"/>
      <c r="ABB442" s="1"/>
      <c r="ABC442" s="1"/>
      <c r="ABD442" s="1"/>
      <c r="ABE442" s="1"/>
      <c r="ABF442" s="1"/>
      <c r="ABG442" s="1"/>
      <c r="ABH442" s="1"/>
      <c r="ABI442" s="1"/>
      <c r="ABJ442" s="1"/>
      <c r="ABK442" s="1"/>
      <c r="ABL442" s="1"/>
      <c r="ABM442" s="1"/>
      <c r="ABN442" s="1"/>
      <c r="ABO442" s="1"/>
    </row>
    <row r="443" spans="1:743" x14ac:dyDescent="0.25">
      <c r="A443" s="93"/>
      <c r="B443" s="2"/>
      <c r="C443" s="2"/>
      <c r="D443" s="2"/>
      <c r="E443" s="2"/>
      <c r="F443" s="2"/>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c r="LT443" s="4"/>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3"/>
      <c r="MV443" s="3"/>
      <c r="MW443" s="3"/>
      <c r="MX443" s="3"/>
      <c r="MY443" s="3"/>
      <c r="MZ443" s="3"/>
      <c r="NA443" s="3"/>
      <c r="NB443" s="3"/>
      <c r="NC443" s="3"/>
      <c r="ND443" s="3"/>
      <c r="NE443" s="3"/>
      <c r="NF443" s="3"/>
      <c r="NG443" s="3"/>
      <c r="NH443" s="3"/>
      <c r="NI443" s="3"/>
      <c r="NJ443" s="3"/>
      <c r="NK443" s="3"/>
      <c r="NL443" s="3"/>
      <c r="NM443" s="3"/>
      <c r="NN443" s="3"/>
      <c r="NO443" s="3"/>
      <c r="NP443" s="3"/>
      <c r="NQ443" s="3"/>
      <c r="NR443" s="3"/>
      <c r="NS443" s="3"/>
      <c r="NT443" s="3"/>
      <c r="NU443" s="3"/>
      <c r="NV443" s="3"/>
      <c r="NW443" s="3"/>
      <c r="NX443" s="3"/>
      <c r="NY443" s="3"/>
      <c r="NZ443" s="3"/>
      <c r="OA443" s="3"/>
      <c r="OB443" s="3"/>
      <c r="OC443" s="3"/>
      <c r="OD443" s="3"/>
      <c r="OE443" s="3"/>
      <c r="OF443" s="3"/>
      <c r="OG443" s="3"/>
      <c r="OH443" s="3"/>
      <c r="OI443" s="3"/>
      <c r="OJ443" s="3"/>
      <c r="OK443" s="3"/>
      <c r="OL443" s="3"/>
      <c r="OM443" s="3"/>
      <c r="ON443" s="3"/>
      <c r="OO443" s="3"/>
      <c r="OP443" s="3"/>
      <c r="OQ443" s="3"/>
      <c r="OR443" s="3"/>
      <c r="OS443" s="3"/>
      <c r="OT443" s="3"/>
      <c r="OU443" s="3"/>
      <c r="OV443" s="3"/>
      <c r="OW443" s="3"/>
      <c r="OX443" s="3"/>
      <c r="OY443" s="3"/>
      <c r="OZ443" s="3"/>
      <c r="PA443" s="3"/>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c r="QW443" s="1"/>
      <c r="QX443" s="1"/>
      <c r="QY443" s="1"/>
      <c r="QZ443" s="1"/>
      <c r="RA443" s="1"/>
      <c r="RB443" s="1"/>
      <c r="RC443" s="1"/>
      <c r="RD443" s="1"/>
      <c r="RE443" s="1"/>
      <c r="RF443" s="1"/>
      <c r="RG443" s="1"/>
      <c r="RH443" s="1"/>
      <c r="RI443" s="1"/>
      <c r="RJ443" s="1"/>
      <c r="RK443" s="1"/>
      <c r="RL443" s="1"/>
      <c r="RM443" s="1"/>
      <c r="RN443" s="1"/>
      <c r="RO443" s="1"/>
      <c r="RP443" s="1"/>
      <c r="RQ443" s="1"/>
      <c r="RR443" s="1"/>
      <c r="RS443" s="1"/>
      <c r="RT443" s="1"/>
      <c r="RU443" s="1"/>
      <c r="RV443" s="1"/>
      <c r="RW443" s="1"/>
      <c r="RX443" s="1"/>
      <c r="RY443" s="1"/>
      <c r="RZ443" s="1"/>
      <c r="SA443" s="1"/>
      <c r="SB443" s="1"/>
      <c r="SC443" s="1"/>
      <c r="SD443" s="1"/>
      <c r="SE443" s="1"/>
      <c r="SF443" s="1"/>
      <c r="SG443" s="1"/>
      <c r="SH443" s="1"/>
      <c r="SI443" s="1"/>
      <c r="SJ443" s="1"/>
      <c r="SK443" s="1"/>
      <c r="SL443" s="1"/>
      <c r="SM443" s="1"/>
      <c r="SN443" s="1"/>
      <c r="SO443" s="1"/>
      <c r="SP443" s="1"/>
      <c r="SQ443" s="1"/>
      <c r="SR443" s="1"/>
      <c r="SS443" s="1"/>
      <c r="ST443" s="1"/>
      <c r="SU443" s="1"/>
      <c r="SV443" s="1"/>
      <c r="SW443" s="1"/>
      <c r="SX443" s="1"/>
      <c r="SY443" s="1"/>
      <c r="SZ443" s="1"/>
      <c r="TA443" s="1"/>
      <c r="TB443" s="1"/>
      <c r="TC443" s="1"/>
      <c r="TD443" s="1"/>
      <c r="TE443" s="1"/>
      <c r="TF443" s="1"/>
      <c r="TG443" s="1"/>
      <c r="TH443" s="1"/>
      <c r="TI443" s="1"/>
      <c r="TJ443" s="1"/>
      <c r="TK443" s="1"/>
      <c r="TL443" s="1"/>
      <c r="TM443" s="1"/>
      <c r="TN443" s="1"/>
      <c r="TO443" s="1"/>
      <c r="TP443" s="1"/>
      <c r="TQ443" s="1"/>
      <c r="TR443" s="1"/>
      <c r="TS443" s="1"/>
      <c r="TT443" s="1"/>
      <c r="TU443" s="1"/>
      <c r="TV443" s="1"/>
      <c r="TW443" s="1"/>
      <c r="TX443" s="1"/>
      <c r="TY443" s="1"/>
      <c r="TZ443" s="1"/>
      <c r="UA443" s="1"/>
      <c r="UB443" s="1"/>
      <c r="UC443" s="1"/>
      <c r="UD443" s="1"/>
      <c r="UE443" s="1"/>
      <c r="UF443" s="1"/>
      <c r="UG443" s="1"/>
      <c r="UH443" s="1"/>
      <c r="UI443" s="1"/>
      <c r="UJ443" s="1"/>
      <c r="UK443" s="1"/>
      <c r="UL443" s="1"/>
      <c r="UM443" s="1"/>
      <c r="UN443" s="1"/>
      <c r="UO443" s="1"/>
      <c r="UP443" s="1"/>
      <c r="UQ443" s="1"/>
      <c r="UR443" s="1"/>
      <c r="US443" s="1"/>
      <c r="UT443" s="1"/>
      <c r="UU443" s="1"/>
      <c r="UV443" s="1"/>
      <c r="UW443" s="1"/>
      <c r="UX443" s="1"/>
      <c r="UY443" s="1"/>
      <c r="UZ443" s="1"/>
      <c r="VA443" s="1"/>
      <c r="VB443" s="1"/>
      <c r="VC443" s="1"/>
      <c r="VD443" s="1"/>
      <c r="VE443" s="1"/>
      <c r="VF443" s="1"/>
      <c r="VG443" s="1"/>
      <c r="VH443" s="1"/>
      <c r="VI443" s="1"/>
      <c r="VJ443" s="1"/>
      <c r="VK443" s="1"/>
      <c r="VL443" s="1"/>
      <c r="VM443" s="1"/>
      <c r="VN443" s="1"/>
      <c r="VO443" s="1"/>
      <c r="VP443" s="1"/>
      <c r="VQ443" s="1"/>
      <c r="VR443" s="1"/>
      <c r="VS443" s="1"/>
      <c r="VT443" s="1"/>
      <c r="VU443" s="1"/>
      <c r="VV443" s="1"/>
      <c r="VW443" s="1"/>
      <c r="VX443" s="1"/>
      <c r="VY443" s="1"/>
      <c r="VZ443" s="1"/>
      <c r="WA443" s="1"/>
      <c r="WB443" s="1"/>
      <c r="WC443" s="1"/>
      <c r="WD443" s="1"/>
      <c r="WE443" s="1"/>
      <c r="WF443" s="1"/>
      <c r="WG443" s="1"/>
      <c r="WH443" s="1"/>
      <c r="WI443" s="1"/>
      <c r="WJ443" s="1"/>
      <c r="WK443" s="1"/>
      <c r="WL443" s="1"/>
      <c r="WM443" s="1"/>
      <c r="WN443" s="1"/>
      <c r="WO443" s="1"/>
      <c r="WP443" s="1"/>
      <c r="WQ443" s="1"/>
      <c r="WR443" s="1"/>
      <c r="WS443" s="1"/>
      <c r="WT443" s="1"/>
      <c r="WU443" s="1"/>
      <c r="WV443" s="1"/>
      <c r="WW443" s="1"/>
      <c r="WX443" s="1"/>
      <c r="WY443" s="1"/>
      <c r="WZ443" s="1"/>
      <c r="XA443" s="1"/>
      <c r="XB443" s="1"/>
      <c r="XC443" s="1"/>
      <c r="XD443" s="1"/>
      <c r="XE443" s="1"/>
      <c r="XF443" s="1"/>
      <c r="XG443" s="1"/>
      <c r="XH443" s="1"/>
      <c r="XI443" s="1"/>
      <c r="XJ443" s="1"/>
      <c r="XK443" s="1"/>
      <c r="XL443" s="1"/>
      <c r="XM443" s="1"/>
      <c r="XN443" s="1"/>
      <c r="XO443" s="1"/>
      <c r="XP443" s="1"/>
      <c r="XQ443" s="1"/>
      <c r="XR443" s="1"/>
      <c r="XS443" s="1"/>
      <c r="XT443" s="1"/>
      <c r="XU443" s="1"/>
      <c r="XV443" s="1"/>
      <c r="XW443" s="1"/>
      <c r="XX443" s="1"/>
      <c r="XY443" s="1"/>
      <c r="XZ443" s="1"/>
      <c r="YA443" s="1"/>
      <c r="YB443" s="1"/>
      <c r="YC443" s="1"/>
      <c r="YD443" s="1"/>
      <c r="YE443" s="1"/>
      <c r="YF443" s="1"/>
      <c r="YG443" s="1"/>
      <c r="YH443" s="1"/>
      <c r="YI443" s="1"/>
      <c r="YJ443" s="1"/>
      <c r="YK443" s="1"/>
      <c r="YL443" s="1"/>
      <c r="YM443" s="1"/>
      <c r="YN443" s="1"/>
      <c r="YO443" s="1"/>
      <c r="YP443" s="1"/>
      <c r="YQ443" s="1"/>
      <c r="YR443" s="1"/>
      <c r="YS443" s="1"/>
      <c r="YT443" s="1"/>
      <c r="YU443" s="1"/>
      <c r="YV443" s="1"/>
      <c r="YW443" s="1"/>
      <c r="YX443" s="1"/>
      <c r="YY443" s="1"/>
      <c r="YZ443" s="1"/>
      <c r="ZA443" s="1"/>
      <c r="ZB443" s="1"/>
      <c r="ZC443" s="1"/>
      <c r="ZD443" s="1"/>
      <c r="ZE443" s="1"/>
      <c r="ZF443" s="1"/>
      <c r="ZG443" s="1"/>
      <c r="ZH443" s="1"/>
      <c r="ZI443" s="1"/>
      <c r="ZJ443" s="1"/>
      <c r="ZK443" s="1"/>
      <c r="ZL443" s="1"/>
      <c r="ZM443" s="1"/>
      <c r="ZN443" s="1"/>
      <c r="ZO443" s="1"/>
      <c r="ZP443" s="1"/>
      <c r="ZQ443" s="1"/>
      <c r="ZR443" s="1"/>
      <c r="ZS443" s="1"/>
      <c r="ZT443" s="1"/>
      <c r="ZU443" s="1"/>
      <c r="ZV443" s="1"/>
      <c r="ZW443" s="1"/>
      <c r="ZX443" s="1"/>
      <c r="ZY443" s="1"/>
      <c r="ZZ443" s="1"/>
      <c r="AAA443" s="1"/>
      <c r="AAB443" s="1"/>
      <c r="AAC443" s="1"/>
      <c r="AAD443" s="1"/>
      <c r="AAE443" s="1"/>
      <c r="AAF443" s="1"/>
      <c r="AAG443" s="1"/>
      <c r="AAH443" s="1"/>
      <c r="AAI443" s="1"/>
      <c r="AAJ443" s="1"/>
      <c r="AAK443" s="1"/>
      <c r="AAL443" s="1"/>
      <c r="AAM443" s="1"/>
      <c r="AAN443" s="1"/>
      <c r="AAO443" s="1"/>
      <c r="AAP443" s="1"/>
      <c r="AAQ443" s="1"/>
      <c r="AAR443" s="1"/>
      <c r="AAS443" s="1"/>
      <c r="AAT443" s="1"/>
      <c r="AAU443" s="1"/>
      <c r="AAV443" s="1"/>
      <c r="AAW443" s="1"/>
      <c r="AAX443" s="1"/>
      <c r="AAY443" s="1"/>
      <c r="AAZ443" s="1"/>
      <c r="ABA443" s="1"/>
      <c r="ABB443" s="1"/>
      <c r="ABC443" s="1"/>
      <c r="ABD443" s="1"/>
      <c r="ABE443" s="1"/>
      <c r="ABF443" s="1"/>
      <c r="ABG443" s="1"/>
      <c r="ABH443" s="1"/>
      <c r="ABI443" s="1"/>
      <c r="ABJ443" s="1"/>
      <c r="ABK443" s="1"/>
      <c r="ABL443" s="1"/>
      <c r="ABM443" s="1"/>
      <c r="ABN443" s="1"/>
      <c r="ABO443" s="1"/>
    </row>
    <row r="444" spans="1:743" x14ac:dyDescent="0.25">
      <c r="A444" s="93"/>
      <c r="B444" s="2"/>
      <c r="C444" s="2"/>
      <c r="D444" s="2"/>
      <c r="E444" s="2"/>
      <c r="F444" s="2"/>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c r="KN444" s="4"/>
      <c r="KO444" s="4"/>
      <c r="KP444" s="4"/>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c r="LT444" s="4"/>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3"/>
      <c r="MV444" s="3"/>
      <c r="MW444" s="3"/>
      <c r="MX444" s="3"/>
      <c r="MY444" s="3"/>
      <c r="MZ444" s="3"/>
      <c r="NA444" s="3"/>
      <c r="NB444" s="3"/>
      <c r="NC444" s="3"/>
      <c r="ND444" s="3"/>
      <c r="NE444" s="3"/>
      <c r="NF444" s="3"/>
      <c r="NG444" s="3"/>
      <c r="NH444" s="3"/>
      <c r="NI444" s="3"/>
      <c r="NJ444" s="3"/>
      <c r="NK444" s="3"/>
      <c r="NL444" s="3"/>
      <c r="NM444" s="3"/>
      <c r="NN444" s="3"/>
      <c r="NO444" s="3"/>
      <c r="NP444" s="3"/>
      <c r="NQ444" s="3"/>
      <c r="NR444" s="3"/>
      <c r="NS444" s="3"/>
      <c r="NT444" s="3"/>
      <c r="NU444" s="3"/>
      <c r="NV444" s="3"/>
      <c r="NW444" s="3"/>
      <c r="NX444" s="3"/>
      <c r="NY444" s="3"/>
      <c r="NZ444" s="3"/>
      <c r="OA444" s="3"/>
      <c r="OB444" s="3"/>
      <c r="OC444" s="3"/>
      <c r="OD444" s="3"/>
      <c r="OE444" s="3"/>
      <c r="OF444" s="3"/>
      <c r="OG444" s="3"/>
      <c r="OH444" s="3"/>
      <c r="OI444" s="3"/>
      <c r="OJ444" s="3"/>
      <c r="OK444" s="3"/>
      <c r="OL444" s="3"/>
      <c r="OM444" s="3"/>
      <c r="ON444" s="3"/>
      <c r="OO444" s="3"/>
      <c r="OP444" s="3"/>
      <c r="OQ444" s="3"/>
      <c r="OR444" s="3"/>
      <c r="OS444" s="3"/>
      <c r="OT444" s="3"/>
      <c r="OU444" s="3"/>
      <c r="OV444" s="3"/>
      <c r="OW444" s="3"/>
      <c r="OX444" s="3"/>
      <c r="OY444" s="3"/>
      <c r="OZ444" s="3"/>
      <c r="PA444" s="3"/>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c r="RD444" s="1"/>
      <c r="RE444" s="1"/>
      <c r="RF444" s="1"/>
      <c r="RG444" s="1"/>
      <c r="RH444" s="1"/>
      <c r="RI444" s="1"/>
      <c r="RJ444" s="1"/>
      <c r="RK444" s="1"/>
      <c r="RL444" s="1"/>
      <c r="RM444" s="1"/>
      <c r="RN444" s="1"/>
      <c r="RO444" s="1"/>
      <c r="RP444" s="1"/>
      <c r="RQ444" s="1"/>
      <c r="RR444" s="1"/>
      <c r="RS444" s="1"/>
      <c r="RT444" s="1"/>
      <c r="RU444" s="1"/>
      <c r="RV444" s="1"/>
      <c r="RW444" s="1"/>
      <c r="RX444" s="1"/>
      <c r="RY444" s="1"/>
      <c r="RZ444" s="1"/>
      <c r="SA444" s="1"/>
      <c r="SB444" s="1"/>
      <c r="SC444" s="1"/>
      <c r="SD444" s="1"/>
      <c r="SE444" s="1"/>
      <c r="SF444" s="1"/>
      <c r="SG444" s="1"/>
      <c r="SH444" s="1"/>
      <c r="SI444" s="1"/>
      <c r="SJ444" s="1"/>
      <c r="SK444" s="1"/>
      <c r="SL444" s="1"/>
      <c r="SM444" s="1"/>
      <c r="SN444" s="1"/>
      <c r="SO444" s="1"/>
      <c r="SP444" s="1"/>
      <c r="SQ444" s="1"/>
      <c r="SR444" s="1"/>
      <c r="SS444" s="1"/>
      <c r="ST444" s="1"/>
      <c r="SU444" s="1"/>
      <c r="SV444" s="1"/>
      <c r="SW444" s="1"/>
      <c r="SX444" s="1"/>
      <c r="SY444" s="1"/>
      <c r="SZ444" s="1"/>
      <c r="TA444" s="1"/>
      <c r="TB444" s="1"/>
      <c r="TC444" s="1"/>
      <c r="TD444" s="1"/>
      <c r="TE444" s="1"/>
      <c r="TF444" s="1"/>
      <c r="TG444" s="1"/>
      <c r="TH444" s="1"/>
      <c r="TI444" s="1"/>
      <c r="TJ444" s="1"/>
      <c r="TK444" s="1"/>
      <c r="TL444" s="1"/>
      <c r="TM444" s="1"/>
      <c r="TN444" s="1"/>
      <c r="TO444" s="1"/>
      <c r="TP444" s="1"/>
      <c r="TQ444" s="1"/>
      <c r="TR444" s="1"/>
      <c r="TS444" s="1"/>
      <c r="TT444" s="1"/>
      <c r="TU444" s="1"/>
      <c r="TV444" s="1"/>
      <c r="TW444" s="1"/>
      <c r="TX444" s="1"/>
      <c r="TY444" s="1"/>
      <c r="TZ444" s="1"/>
      <c r="UA444" s="1"/>
      <c r="UB444" s="1"/>
      <c r="UC444" s="1"/>
      <c r="UD444" s="1"/>
      <c r="UE444" s="1"/>
      <c r="UF444" s="1"/>
      <c r="UG444" s="1"/>
      <c r="UH444" s="1"/>
      <c r="UI444" s="1"/>
      <c r="UJ444" s="1"/>
      <c r="UK444" s="1"/>
      <c r="UL444" s="1"/>
      <c r="UM444" s="1"/>
      <c r="UN444" s="1"/>
      <c r="UO444" s="1"/>
      <c r="UP444" s="1"/>
      <c r="UQ444" s="1"/>
      <c r="UR444" s="1"/>
      <c r="US444" s="1"/>
      <c r="UT444" s="1"/>
      <c r="UU444" s="1"/>
      <c r="UV444" s="1"/>
      <c r="UW444" s="1"/>
      <c r="UX444" s="1"/>
      <c r="UY444" s="1"/>
      <c r="UZ444" s="1"/>
      <c r="VA444" s="1"/>
      <c r="VB444" s="1"/>
      <c r="VC444" s="1"/>
      <c r="VD444" s="1"/>
      <c r="VE444" s="1"/>
      <c r="VF444" s="1"/>
      <c r="VG444" s="1"/>
      <c r="VH444" s="1"/>
      <c r="VI444" s="1"/>
      <c r="VJ444" s="1"/>
      <c r="VK444" s="1"/>
      <c r="VL444" s="1"/>
      <c r="VM444" s="1"/>
      <c r="VN444" s="1"/>
      <c r="VO444" s="1"/>
      <c r="VP444" s="1"/>
      <c r="VQ444" s="1"/>
      <c r="VR444" s="1"/>
      <c r="VS444" s="1"/>
      <c r="VT444" s="1"/>
      <c r="VU444" s="1"/>
      <c r="VV444" s="1"/>
      <c r="VW444" s="1"/>
      <c r="VX444" s="1"/>
      <c r="VY444" s="1"/>
      <c r="VZ444" s="1"/>
      <c r="WA444" s="1"/>
      <c r="WB444" s="1"/>
      <c r="WC444" s="1"/>
      <c r="WD444" s="1"/>
      <c r="WE444" s="1"/>
      <c r="WF444" s="1"/>
      <c r="WG444" s="1"/>
      <c r="WH444" s="1"/>
      <c r="WI444" s="1"/>
      <c r="WJ444" s="1"/>
      <c r="WK444" s="1"/>
      <c r="WL444" s="1"/>
      <c r="WM444" s="1"/>
      <c r="WN444" s="1"/>
      <c r="WO444" s="1"/>
      <c r="WP444" s="1"/>
      <c r="WQ444" s="1"/>
      <c r="WR444" s="1"/>
      <c r="WS444" s="1"/>
      <c r="WT444" s="1"/>
      <c r="WU444" s="1"/>
      <c r="WV444" s="1"/>
      <c r="WW444" s="1"/>
      <c r="WX444" s="1"/>
      <c r="WY444" s="1"/>
      <c r="WZ444" s="1"/>
      <c r="XA444" s="1"/>
      <c r="XB444" s="1"/>
      <c r="XC444" s="1"/>
      <c r="XD444" s="1"/>
      <c r="XE444" s="1"/>
      <c r="XF444" s="1"/>
      <c r="XG444" s="1"/>
      <c r="XH444" s="1"/>
      <c r="XI444" s="1"/>
      <c r="XJ444" s="1"/>
      <c r="XK444" s="1"/>
      <c r="XL444" s="1"/>
      <c r="XM444" s="1"/>
      <c r="XN444" s="1"/>
      <c r="XO444" s="1"/>
      <c r="XP444" s="1"/>
      <c r="XQ444" s="1"/>
      <c r="XR444" s="1"/>
      <c r="XS444" s="1"/>
      <c r="XT444" s="1"/>
      <c r="XU444" s="1"/>
      <c r="XV444" s="1"/>
      <c r="XW444" s="1"/>
      <c r="XX444" s="1"/>
      <c r="XY444" s="1"/>
      <c r="XZ444" s="1"/>
      <c r="YA444" s="1"/>
      <c r="YB444" s="1"/>
      <c r="YC444" s="1"/>
      <c r="YD444" s="1"/>
      <c r="YE444" s="1"/>
      <c r="YF444" s="1"/>
      <c r="YG444" s="1"/>
      <c r="YH444" s="1"/>
      <c r="YI444" s="1"/>
      <c r="YJ444" s="1"/>
      <c r="YK444" s="1"/>
      <c r="YL444" s="1"/>
      <c r="YM444" s="1"/>
      <c r="YN444" s="1"/>
      <c r="YO444" s="1"/>
      <c r="YP444" s="1"/>
      <c r="YQ444" s="1"/>
      <c r="YR444" s="1"/>
      <c r="YS444" s="1"/>
      <c r="YT444" s="1"/>
      <c r="YU444" s="1"/>
      <c r="YV444" s="1"/>
      <c r="YW444" s="1"/>
      <c r="YX444" s="1"/>
      <c r="YY444" s="1"/>
      <c r="YZ444" s="1"/>
      <c r="ZA444" s="1"/>
      <c r="ZB444" s="1"/>
      <c r="ZC444" s="1"/>
      <c r="ZD444" s="1"/>
      <c r="ZE444" s="1"/>
      <c r="ZF444" s="1"/>
      <c r="ZG444" s="1"/>
      <c r="ZH444" s="1"/>
      <c r="ZI444" s="1"/>
      <c r="ZJ444" s="1"/>
      <c r="ZK444" s="1"/>
      <c r="ZL444" s="1"/>
      <c r="ZM444" s="1"/>
      <c r="ZN444" s="1"/>
      <c r="ZO444" s="1"/>
      <c r="ZP444" s="1"/>
      <c r="ZQ444" s="1"/>
      <c r="ZR444" s="1"/>
      <c r="ZS444" s="1"/>
      <c r="ZT444" s="1"/>
      <c r="ZU444" s="1"/>
      <c r="ZV444" s="1"/>
      <c r="ZW444" s="1"/>
      <c r="ZX444" s="1"/>
      <c r="ZY444" s="1"/>
      <c r="ZZ444" s="1"/>
      <c r="AAA444" s="1"/>
      <c r="AAB444" s="1"/>
      <c r="AAC444" s="1"/>
      <c r="AAD444" s="1"/>
      <c r="AAE444" s="1"/>
      <c r="AAF444" s="1"/>
      <c r="AAG444" s="1"/>
      <c r="AAH444" s="1"/>
      <c r="AAI444" s="1"/>
      <c r="AAJ444" s="1"/>
      <c r="AAK444" s="1"/>
      <c r="AAL444" s="1"/>
      <c r="AAM444" s="1"/>
      <c r="AAN444" s="1"/>
      <c r="AAO444" s="1"/>
      <c r="AAP444" s="1"/>
      <c r="AAQ444" s="1"/>
      <c r="AAR444" s="1"/>
      <c r="AAS444" s="1"/>
      <c r="AAT444" s="1"/>
      <c r="AAU444" s="1"/>
      <c r="AAV444" s="1"/>
      <c r="AAW444" s="1"/>
      <c r="AAX444" s="1"/>
      <c r="AAY444" s="1"/>
      <c r="AAZ444" s="1"/>
      <c r="ABA444" s="1"/>
      <c r="ABB444" s="1"/>
      <c r="ABC444" s="1"/>
      <c r="ABD444" s="1"/>
      <c r="ABE444" s="1"/>
      <c r="ABF444" s="1"/>
      <c r="ABG444" s="1"/>
      <c r="ABH444" s="1"/>
      <c r="ABI444" s="1"/>
      <c r="ABJ444" s="1"/>
      <c r="ABK444" s="1"/>
      <c r="ABL444" s="1"/>
      <c r="ABM444" s="1"/>
      <c r="ABN444" s="1"/>
      <c r="ABO444" s="1"/>
    </row>
    <row r="445" spans="1:743" x14ac:dyDescent="0.25">
      <c r="A445" s="93"/>
      <c r="B445" s="2"/>
      <c r="C445" s="2"/>
      <c r="D445" s="2"/>
      <c r="E445" s="2"/>
      <c r="F445" s="2"/>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c r="KN445" s="4"/>
      <c r="KO445" s="4"/>
      <c r="KP445" s="4"/>
      <c r="KQ445" s="4"/>
      <c r="KR445" s="4"/>
      <c r="KS445" s="4"/>
      <c r="KT445" s="4"/>
      <c r="KU445" s="4"/>
      <c r="KV445" s="4"/>
      <c r="KW445" s="4"/>
      <c r="KX445" s="4"/>
      <c r="KY445" s="4"/>
      <c r="KZ445" s="4"/>
      <c r="LA445" s="4"/>
      <c r="LB445" s="4"/>
      <c r="LC445" s="4"/>
      <c r="LD445" s="4"/>
      <c r="LE445" s="4"/>
      <c r="LF445" s="4"/>
      <c r="LG445" s="4"/>
      <c r="LH445" s="4"/>
      <c r="LI445" s="4"/>
      <c r="LJ445" s="4"/>
      <c r="LK445" s="4"/>
      <c r="LL445" s="4"/>
      <c r="LM445" s="4"/>
      <c r="LN445" s="4"/>
      <c r="LO445" s="4"/>
      <c r="LP445" s="4"/>
      <c r="LQ445" s="4"/>
      <c r="LR445" s="4"/>
      <c r="LS445" s="4"/>
      <c r="LT445" s="4"/>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3"/>
      <c r="MV445" s="3"/>
      <c r="MW445" s="3"/>
      <c r="MX445" s="3"/>
      <c r="MY445" s="3"/>
      <c r="MZ445" s="3"/>
      <c r="NA445" s="3"/>
      <c r="NB445" s="3"/>
      <c r="NC445" s="3"/>
      <c r="ND445" s="3"/>
      <c r="NE445" s="3"/>
      <c r="NF445" s="3"/>
      <c r="NG445" s="3"/>
      <c r="NH445" s="3"/>
      <c r="NI445" s="3"/>
      <c r="NJ445" s="3"/>
      <c r="NK445" s="3"/>
      <c r="NL445" s="3"/>
      <c r="NM445" s="3"/>
      <c r="NN445" s="3"/>
      <c r="NO445" s="3"/>
      <c r="NP445" s="3"/>
      <c r="NQ445" s="3"/>
      <c r="NR445" s="3"/>
      <c r="NS445" s="3"/>
      <c r="NT445" s="3"/>
      <c r="NU445" s="3"/>
      <c r="NV445" s="3"/>
      <c r="NW445" s="3"/>
      <c r="NX445" s="3"/>
      <c r="NY445" s="3"/>
      <c r="NZ445" s="3"/>
      <c r="OA445" s="3"/>
      <c r="OB445" s="3"/>
      <c r="OC445" s="3"/>
      <c r="OD445" s="3"/>
      <c r="OE445" s="3"/>
      <c r="OF445" s="3"/>
      <c r="OG445" s="3"/>
      <c r="OH445" s="3"/>
      <c r="OI445" s="3"/>
      <c r="OJ445" s="3"/>
      <c r="OK445" s="3"/>
      <c r="OL445" s="3"/>
      <c r="OM445" s="3"/>
      <c r="ON445" s="3"/>
      <c r="OO445" s="3"/>
      <c r="OP445" s="3"/>
      <c r="OQ445" s="3"/>
      <c r="OR445" s="3"/>
      <c r="OS445" s="3"/>
      <c r="OT445" s="3"/>
      <c r="OU445" s="3"/>
      <c r="OV445" s="3"/>
      <c r="OW445" s="3"/>
      <c r="OX445" s="3"/>
      <c r="OY445" s="3"/>
      <c r="OZ445" s="3"/>
      <c r="PA445" s="3"/>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c r="QW445" s="1"/>
      <c r="QX445" s="1"/>
      <c r="QY445" s="1"/>
      <c r="QZ445" s="1"/>
      <c r="RA445" s="1"/>
      <c r="RB445" s="1"/>
      <c r="RC445" s="1"/>
      <c r="RD445" s="1"/>
      <c r="RE445" s="1"/>
      <c r="RF445" s="1"/>
      <c r="RG445" s="1"/>
      <c r="RH445" s="1"/>
      <c r="RI445" s="1"/>
      <c r="RJ445" s="1"/>
      <c r="RK445" s="1"/>
      <c r="RL445" s="1"/>
      <c r="RM445" s="1"/>
      <c r="RN445" s="1"/>
      <c r="RO445" s="1"/>
      <c r="RP445" s="1"/>
      <c r="RQ445" s="1"/>
      <c r="RR445" s="1"/>
      <c r="RS445" s="1"/>
      <c r="RT445" s="1"/>
      <c r="RU445" s="1"/>
      <c r="RV445" s="1"/>
      <c r="RW445" s="1"/>
      <c r="RX445" s="1"/>
      <c r="RY445" s="1"/>
      <c r="RZ445" s="1"/>
      <c r="SA445" s="1"/>
      <c r="SB445" s="1"/>
      <c r="SC445" s="1"/>
      <c r="SD445" s="1"/>
      <c r="SE445" s="1"/>
      <c r="SF445" s="1"/>
      <c r="SG445" s="1"/>
      <c r="SH445" s="1"/>
      <c r="SI445" s="1"/>
      <c r="SJ445" s="1"/>
      <c r="SK445" s="1"/>
      <c r="SL445" s="1"/>
      <c r="SM445" s="1"/>
      <c r="SN445" s="1"/>
      <c r="SO445" s="1"/>
      <c r="SP445" s="1"/>
      <c r="SQ445" s="1"/>
      <c r="SR445" s="1"/>
      <c r="SS445" s="1"/>
      <c r="ST445" s="1"/>
      <c r="SU445" s="1"/>
      <c r="SV445" s="1"/>
      <c r="SW445" s="1"/>
      <c r="SX445" s="1"/>
      <c r="SY445" s="1"/>
      <c r="SZ445" s="1"/>
      <c r="TA445" s="1"/>
      <c r="TB445" s="1"/>
      <c r="TC445" s="1"/>
      <c r="TD445" s="1"/>
      <c r="TE445" s="1"/>
      <c r="TF445" s="1"/>
      <c r="TG445" s="1"/>
      <c r="TH445" s="1"/>
      <c r="TI445" s="1"/>
      <c r="TJ445" s="1"/>
      <c r="TK445" s="1"/>
      <c r="TL445" s="1"/>
      <c r="TM445" s="1"/>
      <c r="TN445" s="1"/>
      <c r="TO445" s="1"/>
      <c r="TP445" s="1"/>
      <c r="TQ445" s="1"/>
      <c r="TR445" s="1"/>
      <c r="TS445" s="1"/>
      <c r="TT445" s="1"/>
      <c r="TU445" s="1"/>
      <c r="TV445" s="1"/>
      <c r="TW445" s="1"/>
      <c r="TX445" s="1"/>
      <c r="TY445" s="1"/>
      <c r="TZ445" s="1"/>
      <c r="UA445" s="1"/>
      <c r="UB445" s="1"/>
      <c r="UC445" s="1"/>
      <c r="UD445" s="1"/>
      <c r="UE445" s="1"/>
      <c r="UF445" s="1"/>
      <c r="UG445" s="1"/>
      <c r="UH445" s="1"/>
      <c r="UI445" s="1"/>
      <c r="UJ445" s="1"/>
      <c r="UK445" s="1"/>
      <c r="UL445" s="1"/>
      <c r="UM445" s="1"/>
      <c r="UN445" s="1"/>
      <c r="UO445" s="1"/>
      <c r="UP445" s="1"/>
      <c r="UQ445" s="1"/>
      <c r="UR445" s="1"/>
      <c r="US445" s="1"/>
      <c r="UT445" s="1"/>
      <c r="UU445" s="1"/>
      <c r="UV445" s="1"/>
      <c r="UW445" s="1"/>
      <c r="UX445" s="1"/>
      <c r="UY445" s="1"/>
      <c r="UZ445" s="1"/>
      <c r="VA445" s="1"/>
      <c r="VB445" s="1"/>
      <c r="VC445" s="1"/>
      <c r="VD445" s="1"/>
      <c r="VE445" s="1"/>
      <c r="VF445" s="1"/>
      <c r="VG445" s="1"/>
      <c r="VH445" s="1"/>
      <c r="VI445" s="1"/>
      <c r="VJ445" s="1"/>
      <c r="VK445" s="1"/>
      <c r="VL445" s="1"/>
      <c r="VM445" s="1"/>
      <c r="VN445" s="1"/>
      <c r="VO445" s="1"/>
      <c r="VP445" s="1"/>
      <c r="VQ445" s="1"/>
      <c r="VR445" s="1"/>
      <c r="VS445" s="1"/>
      <c r="VT445" s="1"/>
      <c r="VU445" s="1"/>
      <c r="VV445" s="1"/>
      <c r="VW445" s="1"/>
      <c r="VX445" s="1"/>
      <c r="VY445" s="1"/>
      <c r="VZ445" s="1"/>
      <c r="WA445" s="1"/>
      <c r="WB445" s="1"/>
      <c r="WC445" s="1"/>
      <c r="WD445" s="1"/>
      <c r="WE445" s="1"/>
      <c r="WF445" s="1"/>
      <c r="WG445" s="1"/>
      <c r="WH445" s="1"/>
      <c r="WI445" s="1"/>
      <c r="WJ445" s="1"/>
      <c r="WK445" s="1"/>
      <c r="WL445" s="1"/>
      <c r="WM445" s="1"/>
      <c r="WN445" s="1"/>
      <c r="WO445" s="1"/>
      <c r="WP445" s="1"/>
      <c r="WQ445" s="1"/>
      <c r="WR445" s="1"/>
      <c r="WS445" s="1"/>
      <c r="WT445" s="1"/>
      <c r="WU445" s="1"/>
      <c r="WV445" s="1"/>
      <c r="WW445" s="1"/>
      <c r="WX445" s="1"/>
      <c r="WY445" s="1"/>
      <c r="WZ445" s="1"/>
      <c r="XA445" s="1"/>
      <c r="XB445" s="1"/>
      <c r="XC445" s="1"/>
      <c r="XD445" s="1"/>
      <c r="XE445" s="1"/>
      <c r="XF445" s="1"/>
      <c r="XG445" s="1"/>
      <c r="XH445" s="1"/>
      <c r="XI445" s="1"/>
      <c r="XJ445" s="1"/>
      <c r="XK445" s="1"/>
      <c r="XL445" s="1"/>
      <c r="XM445" s="1"/>
      <c r="XN445" s="1"/>
      <c r="XO445" s="1"/>
      <c r="XP445" s="1"/>
      <c r="XQ445" s="1"/>
      <c r="XR445" s="1"/>
      <c r="XS445" s="1"/>
      <c r="XT445" s="1"/>
      <c r="XU445" s="1"/>
      <c r="XV445" s="1"/>
      <c r="XW445" s="1"/>
      <c r="XX445" s="1"/>
      <c r="XY445" s="1"/>
      <c r="XZ445" s="1"/>
      <c r="YA445" s="1"/>
      <c r="YB445" s="1"/>
      <c r="YC445" s="1"/>
      <c r="YD445" s="1"/>
      <c r="YE445" s="1"/>
      <c r="YF445" s="1"/>
      <c r="YG445" s="1"/>
      <c r="YH445" s="1"/>
      <c r="YI445" s="1"/>
      <c r="YJ445" s="1"/>
      <c r="YK445" s="1"/>
      <c r="YL445" s="1"/>
      <c r="YM445" s="1"/>
      <c r="YN445" s="1"/>
      <c r="YO445" s="1"/>
      <c r="YP445" s="1"/>
      <c r="YQ445" s="1"/>
      <c r="YR445" s="1"/>
      <c r="YS445" s="1"/>
      <c r="YT445" s="1"/>
      <c r="YU445" s="1"/>
      <c r="YV445" s="1"/>
      <c r="YW445" s="1"/>
      <c r="YX445" s="1"/>
      <c r="YY445" s="1"/>
      <c r="YZ445" s="1"/>
      <c r="ZA445" s="1"/>
      <c r="ZB445" s="1"/>
      <c r="ZC445" s="1"/>
      <c r="ZD445" s="1"/>
      <c r="ZE445" s="1"/>
      <c r="ZF445" s="1"/>
      <c r="ZG445" s="1"/>
      <c r="ZH445" s="1"/>
      <c r="ZI445" s="1"/>
      <c r="ZJ445" s="1"/>
      <c r="ZK445" s="1"/>
      <c r="ZL445" s="1"/>
      <c r="ZM445" s="1"/>
      <c r="ZN445" s="1"/>
      <c r="ZO445" s="1"/>
      <c r="ZP445" s="1"/>
      <c r="ZQ445" s="1"/>
      <c r="ZR445" s="1"/>
      <c r="ZS445" s="1"/>
      <c r="ZT445" s="1"/>
      <c r="ZU445" s="1"/>
      <c r="ZV445" s="1"/>
      <c r="ZW445" s="1"/>
      <c r="ZX445" s="1"/>
      <c r="ZY445" s="1"/>
      <c r="ZZ445" s="1"/>
      <c r="AAA445" s="1"/>
      <c r="AAB445" s="1"/>
      <c r="AAC445" s="1"/>
      <c r="AAD445" s="1"/>
      <c r="AAE445" s="1"/>
      <c r="AAF445" s="1"/>
      <c r="AAG445" s="1"/>
      <c r="AAH445" s="1"/>
      <c r="AAI445" s="1"/>
      <c r="AAJ445" s="1"/>
      <c r="AAK445" s="1"/>
      <c r="AAL445" s="1"/>
      <c r="AAM445" s="1"/>
      <c r="AAN445" s="1"/>
      <c r="AAO445" s="1"/>
      <c r="AAP445" s="1"/>
      <c r="AAQ445" s="1"/>
      <c r="AAR445" s="1"/>
      <c r="AAS445" s="1"/>
      <c r="AAT445" s="1"/>
      <c r="AAU445" s="1"/>
      <c r="AAV445" s="1"/>
      <c r="AAW445" s="1"/>
      <c r="AAX445" s="1"/>
      <c r="AAY445" s="1"/>
      <c r="AAZ445" s="1"/>
      <c r="ABA445" s="1"/>
      <c r="ABB445" s="1"/>
      <c r="ABC445" s="1"/>
      <c r="ABD445" s="1"/>
      <c r="ABE445" s="1"/>
      <c r="ABF445" s="1"/>
      <c r="ABG445" s="1"/>
      <c r="ABH445" s="1"/>
      <c r="ABI445" s="1"/>
      <c r="ABJ445" s="1"/>
      <c r="ABK445" s="1"/>
      <c r="ABL445" s="1"/>
      <c r="ABM445" s="1"/>
      <c r="ABN445" s="1"/>
      <c r="ABO445" s="1"/>
    </row>
    <row r="446" spans="1:743" x14ac:dyDescent="0.25">
      <c r="A446" s="93"/>
      <c r="B446" s="2"/>
      <c r="C446" s="2"/>
      <c r="D446" s="2"/>
      <c r="E446" s="2"/>
      <c r="F446" s="2"/>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c r="LT446" s="4"/>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3"/>
      <c r="MV446" s="3"/>
      <c r="MW446" s="3"/>
      <c r="MX446" s="3"/>
      <c r="MY446" s="3"/>
      <c r="MZ446" s="3"/>
      <c r="NA446" s="3"/>
      <c r="NB446" s="3"/>
      <c r="NC446" s="3"/>
      <c r="ND446" s="3"/>
      <c r="NE446" s="3"/>
      <c r="NF446" s="3"/>
      <c r="NG446" s="3"/>
      <c r="NH446" s="3"/>
      <c r="NI446" s="3"/>
      <c r="NJ446" s="3"/>
      <c r="NK446" s="3"/>
      <c r="NL446" s="3"/>
      <c r="NM446" s="3"/>
      <c r="NN446" s="3"/>
      <c r="NO446" s="3"/>
      <c r="NP446" s="3"/>
      <c r="NQ446" s="3"/>
      <c r="NR446" s="3"/>
      <c r="NS446" s="3"/>
      <c r="NT446" s="3"/>
      <c r="NU446" s="3"/>
      <c r="NV446" s="3"/>
      <c r="NW446" s="3"/>
      <c r="NX446" s="3"/>
      <c r="NY446" s="3"/>
      <c r="NZ446" s="3"/>
      <c r="OA446" s="3"/>
      <c r="OB446" s="3"/>
      <c r="OC446" s="3"/>
      <c r="OD446" s="3"/>
      <c r="OE446" s="3"/>
      <c r="OF446" s="3"/>
      <c r="OG446" s="3"/>
      <c r="OH446" s="3"/>
      <c r="OI446" s="3"/>
      <c r="OJ446" s="3"/>
      <c r="OK446" s="3"/>
      <c r="OL446" s="3"/>
      <c r="OM446" s="3"/>
      <c r="ON446" s="3"/>
      <c r="OO446" s="3"/>
      <c r="OP446" s="3"/>
      <c r="OQ446" s="3"/>
      <c r="OR446" s="3"/>
      <c r="OS446" s="3"/>
      <c r="OT446" s="3"/>
      <c r="OU446" s="3"/>
      <c r="OV446" s="3"/>
      <c r="OW446" s="3"/>
      <c r="OX446" s="3"/>
      <c r="OY446" s="3"/>
      <c r="OZ446" s="3"/>
      <c r="PA446" s="3"/>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c r="QW446" s="1"/>
      <c r="QX446" s="1"/>
      <c r="QY446" s="1"/>
      <c r="QZ446" s="1"/>
      <c r="RA446" s="1"/>
      <c r="RB446" s="1"/>
      <c r="RC446" s="1"/>
      <c r="RD446" s="1"/>
      <c r="RE446" s="1"/>
      <c r="RF446" s="1"/>
      <c r="RG446" s="1"/>
      <c r="RH446" s="1"/>
      <c r="RI446" s="1"/>
      <c r="RJ446" s="1"/>
      <c r="RK446" s="1"/>
      <c r="RL446" s="1"/>
      <c r="RM446" s="1"/>
      <c r="RN446" s="1"/>
      <c r="RO446" s="1"/>
      <c r="RP446" s="1"/>
      <c r="RQ446" s="1"/>
      <c r="RR446" s="1"/>
      <c r="RS446" s="1"/>
      <c r="RT446" s="1"/>
      <c r="RU446" s="1"/>
      <c r="RV446" s="1"/>
      <c r="RW446" s="1"/>
      <c r="RX446" s="1"/>
      <c r="RY446" s="1"/>
      <c r="RZ446" s="1"/>
      <c r="SA446" s="1"/>
      <c r="SB446" s="1"/>
      <c r="SC446" s="1"/>
      <c r="SD446" s="1"/>
      <c r="SE446" s="1"/>
      <c r="SF446" s="1"/>
      <c r="SG446" s="1"/>
      <c r="SH446" s="1"/>
      <c r="SI446" s="1"/>
      <c r="SJ446" s="1"/>
      <c r="SK446" s="1"/>
      <c r="SL446" s="1"/>
      <c r="SM446" s="1"/>
      <c r="SN446" s="1"/>
      <c r="SO446" s="1"/>
      <c r="SP446" s="1"/>
      <c r="SQ446" s="1"/>
      <c r="SR446" s="1"/>
      <c r="SS446" s="1"/>
      <c r="ST446" s="1"/>
      <c r="SU446" s="1"/>
      <c r="SV446" s="1"/>
      <c r="SW446" s="1"/>
      <c r="SX446" s="1"/>
      <c r="SY446" s="1"/>
      <c r="SZ446" s="1"/>
      <c r="TA446" s="1"/>
      <c r="TB446" s="1"/>
      <c r="TC446" s="1"/>
      <c r="TD446" s="1"/>
      <c r="TE446" s="1"/>
      <c r="TF446" s="1"/>
      <c r="TG446" s="1"/>
      <c r="TH446" s="1"/>
      <c r="TI446" s="1"/>
      <c r="TJ446" s="1"/>
      <c r="TK446" s="1"/>
      <c r="TL446" s="1"/>
      <c r="TM446" s="1"/>
      <c r="TN446" s="1"/>
      <c r="TO446" s="1"/>
      <c r="TP446" s="1"/>
      <c r="TQ446" s="1"/>
      <c r="TR446" s="1"/>
      <c r="TS446" s="1"/>
      <c r="TT446" s="1"/>
      <c r="TU446" s="1"/>
      <c r="TV446" s="1"/>
      <c r="TW446" s="1"/>
      <c r="TX446" s="1"/>
      <c r="TY446" s="1"/>
      <c r="TZ446" s="1"/>
      <c r="UA446" s="1"/>
      <c r="UB446" s="1"/>
      <c r="UC446" s="1"/>
      <c r="UD446" s="1"/>
      <c r="UE446" s="1"/>
      <c r="UF446" s="1"/>
      <c r="UG446" s="1"/>
      <c r="UH446" s="1"/>
      <c r="UI446" s="1"/>
      <c r="UJ446" s="1"/>
      <c r="UK446" s="1"/>
      <c r="UL446" s="1"/>
      <c r="UM446" s="1"/>
      <c r="UN446" s="1"/>
      <c r="UO446" s="1"/>
      <c r="UP446" s="1"/>
      <c r="UQ446" s="1"/>
      <c r="UR446" s="1"/>
      <c r="US446" s="1"/>
      <c r="UT446" s="1"/>
      <c r="UU446" s="1"/>
      <c r="UV446" s="1"/>
      <c r="UW446" s="1"/>
      <c r="UX446" s="1"/>
      <c r="UY446" s="1"/>
      <c r="UZ446" s="1"/>
      <c r="VA446" s="1"/>
      <c r="VB446" s="1"/>
      <c r="VC446" s="1"/>
      <c r="VD446" s="1"/>
      <c r="VE446" s="1"/>
      <c r="VF446" s="1"/>
      <c r="VG446" s="1"/>
      <c r="VH446" s="1"/>
      <c r="VI446" s="1"/>
      <c r="VJ446" s="1"/>
      <c r="VK446" s="1"/>
      <c r="VL446" s="1"/>
      <c r="VM446" s="1"/>
      <c r="VN446" s="1"/>
      <c r="VO446" s="1"/>
      <c r="VP446" s="1"/>
      <c r="VQ446" s="1"/>
      <c r="VR446" s="1"/>
      <c r="VS446" s="1"/>
      <c r="VT446" s="1"/>
      <c r="VU446" s="1"/>
      <c r="VV446" s="1"/>
      <c r="VW446" s="1"/>
      <c r="VX446" s="1"/>
      <c r="VY446" s="1"/>
      <c r="VZ446" s="1"/>
      <c r="WA446" s="1"/>
      <c r="WB446" s="1"/>
      <c r="WC446" s="1"/>
      <c r="WD446" s="1"/>
      <c r="WE446" s="1"/>
      <c r="WF446" s="1"/>
      <c r="WG446" s="1"/>
      <c r="WH446" s="1"/>
      <c r="WI446" s="1"/>
      <c r="WJ446" s="1"/>
      <c r="WK446" s="1"/>
      <c r="WL446" s="1"/>
      <c r="WM446" s="1"/>
      <c r="WN446" s="1"/>
      <c r="WO446" s="1"/>
      <c r="WP446" s="1"/>
      <c r="WQ446" s="1"/>
      <c r="WR446" s="1"/>
      <c r="WS446" s="1"/>
      <c r="WT446" s="1"/>
      <c r="WU446" s="1"/>
      <c r="WV446" s="1"/>
      <c r="WW446" s="1"/>
      <c r="WX446" s="1"/>
      <c r="WY446" s="1"/>
      <c r="WZ446" s="1"/>
      <c r="XA446" s="1"/>
      <c r="XB446" s="1"/>
      <c r="XC446" s="1"/>
      <c r="XD446" s="1"/>
      <c r="XE446" s="1"/>
      <c r="XF446" s="1"/>
      <c r="XG446" s="1"/>
      <c r="XH446" s="1"/>
      <c r="XI446" s="1"/>
      <c r="XJ446" s="1"/>
      <c r="XK446" s="1"/>
      <c r="XL446" s="1"/>
      <c r="XM446" s="1"/>
      <c r="XN446" s="1"/>
      <c r="XO446" s="1"/>
      <c r="XP446" s="1"/>
      <c r="XQ446" s="1"/>
      <c r="XR446" s="1"/>
      <c r="XS446" s="1"/>
      <c r="XT446" s="1"/>
      <c r="XU446" s="1"/>
      <c r="XV446" s="1"/>
      <c r="XW446" s="1"/>
      <c r="XX446" s="1"/>
      <c r="XY446" s="1"/>
      <c r="XZ446" s="1"/>
      <c r="YA446" s="1"/>
      <c r="YB446" s="1"/>
      <c r="YC446" s="1"/>
      <c r="YD446" s="1"/>
      <c r="YE446" s="1"/>
      <c r="YF446" s="1"/>
      <c r="YG446" s="1"/>
      <c r="YH446" s="1"/>
      <c r="YI446" s="1"/>
      <c r="YJ446" s="1"/>
      <c r="YK446" s="1"/>
      <c r="YL446" s="1"/>
      <c r="YM446" s="1"/>
      <c r="YN446" s="1"/>
      <c r="YO446" s="1"/>
      <c r="YP446" s="1"/>
      <c r="YQ446" s="1"/>
      <c r="YR446" s="1"/>
      <c r="YS446" s="1"/>
      <c r="YT446" s="1"/>
      <c r="YU446" s="1"/>
      <c r="YV446" s="1"/>
      <c r="YW446" s="1"/>
      <c r="YX446" s="1"/>
      <c r="YY446" s="1"/>
      <c r="YZ446" s="1"/>
      <c r="ZA446" s="1"/>
      <c r="ZB446" s="1"/>
      <c r="ZC446" s="1"/>
      <c r="ZD446" s="1"/>
      <c r="ZE446" s="1"/>
      <c r="ZF446" s="1"/>
      <c r="ZG446" s="1"/>
      <c r="ZH446" s="1"/>
      <c r="ZI446" s="1"/>
      <c r="ZJ446" s="1"/>
      <c r="ZK446" s="1"/>
      <c r="ZL446" s="1"/>
      <c r="ZM446" s="1"/>
      <c r="ZN446" s="1"/>
      <c r="ZO446" s="1"/>
      <c r="ZP446" s="1"/>
      <c r="ZQ446" s="1"/>
      <c r="ZR446" s="1"/>
      <c r="ZS446" s="1"/>
      <c r="ZT446" s="1"/>
      <c r="ZU446" s="1"/>
      <c r="ZV446" s="1"/>
      <c r="ZW446" s="1"/>
      <c r="ZX446" s="1"/>
      <c r="ZY446" s="1"/>
      <c r="ZZ446" s="1"/>
      <c r="AAA446" s="1"/>
      <c r="AAB446" s="1"/>
      <c r="AAC446" s="1"/>
      <c r="AAD446" s="1"/>
      <c r="AAE446" s="1"/>
      <c r="AAF446" s="1"/>
      <c r="AAG446" s="1"/>
      <c r="AAH446" s="1"/>
      <c r="AAI446" s="1"/>
      <c r="AAJ446" s="1"/>
      <c r="AAK446" s="1"/>
      <c r="AAL446" s="1"/>
      <c r="AAM446" s="1"/>
      <c r="AAN446" s="1"/>
      <c r="AAO446" s="1"/>
      <c r="AAP446" s="1"/>
      <c r="AAQ446" s="1"/>
      <c r="AAR446" s="1"/>
      <c r="AAS446" s="1"/>
      <c r="AAT446" s="1"/>
      <c r="AAU446" s="1"/>
      <c r="AAV446" s="1"/>
      <c r="AAW446" s="1"/>
      <c r="AAX446" s="1"/>
      <c r="AAY446" s="1"/>
      <c r="AAZ446" s="1"/>
      <c r="ABA446" s="1"/>
      <c r="ABB446" s="1"/>
      <c r="ABC446" s="1"/>
      <c r="ABD446" s="1"/>
      <c r="ABE446" s="1"/>
      <c r="ABF446" s="1"/>
      <c r="ABG446" s="1"/>
      <c r="ABH446" s="1"/>
      <c r="ABI446" s="1"/>
      <c r="ABJ446" s="1"/>
      <c r="ABK446" s="1"/>
      <c r="ABL446" s="1"/>
      <c r="ABM446" s="1"/>
      <c r="ABN446" s="1"/>
      <c r="ABO446" s="1"/>
    </row>
    <row r="447" spans="1:743" x14ac:dyDescent="0.25">
      <c r="A447" s="93"/>
      <c r="B447" s="2"/>
      <c r="C447" s="2"/>
      <c r="D447" s="2"/>
      <c r="E447" s="2"/>
      <c r="F447" s="2"/>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3"/>
      <c r="MV447" s="3"/>
      <c r="MW447" s="3"/>
      <c r="MX447" s="3"/>
      <c r="MY447" s="3"/>
      <c r="MZ447" s="3"/>
      <c r="NA447" s="3"/>
      <c r="NB447" s="3"/>
      <c r="NC447" s="3"/>
      <c r="ND447" s="3"/>
      <c r="NE447" s="3"/>
      <c r="NF447" s="3"/>
      <c r="NG447" s="3"/>
      <c r="NH447" s="3"/>
      <c r="NI447" s="3"/>
      <c r="NJ447" s="3"/>
      <c r="NK447" s="3"/>
      <c r="NL447" s="3"/>
      <c r="NM447" s="3"/>
      <c r="NN447" s="3"/>
      <c r="NO447" s="3"/>
      <c r="NP447" s="3"/>
      <c r="NQ447" s="3"/>
      <c r="NR447" s="3"/>
      <c r="NS447" s="3"/>
      <c r="NT447" s="3"/>
      <c r="NU447" s="3"/>
      <c r="NV447" s="3"/>
      <c r="NW447" s="3"/>
      <c r="NX447" s="3"/>
      <c r="NY447" s="3"/>
      <c r="NZ447" s="3"/>
      <c r="OA447" s="3"/>
      <c r="OB447" s="3"/>
      <c r="OC447" s="3"/>
      <c r="OD447" s="3"/>
      <c r="OE447" s="3"/>
      <c r="OF447" s="3"/>
      <c r="OG447" s="3"/>
      <c r="OH447" s="3"/>
      <c r="OI447" s="3"/>
      <c r="OJ447" s="3"/>
      <c r="OK447" s="3"/>
      <c r="OL447" s="3"/>
      <c r="OM447" s="3"/>
      <c r="ON447" s="3"/>
      <c r="OO447" s="3"/>
      <c r="OP447" s="3"/>
      <c r="OQ447" s="3"/>
      <c r="OR447" s="3"/>
      <c r="OS447" s="3"/>
      <c r="OT447" s="3"/>
      <c r="OU447" s="3"/>
      <c r="OV447" s="3"/>
      <c r="OW447" s="3"/>
      <c r="OX447" s="3"/>
      <c r="OY447" s="3"/>
      <c r="OZ447" s="3"/>
      <c r="PA447" s="3"/>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c r="QW447" s="1"/>
      <c r="QX447" s="1"/>
      <c r="QY447" s="1"/>
      <c r="QZ447" s="1"/>
      <c r="RA447" s="1"/>
      <c r="RB447" s="1"/>
      <c r="RC447" s="1"/>
      <c r="RD447" s="1"/>
      <c r="RE447" s="1"/>
      <c r="RF447" s="1"/>
      <c r="RG447" s="1"/>
      <c r="RH447" s="1"/>
      <c r="RI447" s="1"/>
      <c r="RJ447" s="1"/>
      <c r="RK447" s="1"/>
      <c r="RL447" s="1"/>
      <c r="RM447" s="1"/>
      <c r="RN447" s="1"/>
      <c r="RO447" s="1"/>
      <c r="RP447" s="1"/>
      <c r="RQ447" s="1"/>
      <c r="RR447" s="1"/>
      <c r="RS447" s="1"/>
      <c r="RT447" s="1"/>
      <c r="RU447" s="1"/>
      <c r="RV447" s="1"/>
      <c r="RW447" s="1"/>
      <c r="RX447" s="1"/>
      <c r="RY447" s="1"/>
      <c r="RZ447" s="1"/>
      <c r="SA447" s="1"/>
      <c r="SB447" s="1"/>
      <c r="SC447" s="1"/>
      <c r="SD447" s="1"/>
      <c r="SE447" s="1"/>
      <c r="SF447" s="1"/>
      <c r="SG447" s="1"/>
      <c r="SH447" s="1"/>
      <c r="SI447" s="1"/>
      <c r="SJ447" s="1"/>
      <c r="SK447" s="1"/>
      <c r="SL447" s="1"/>
      <c r="SM447" s="1"/>
      <c r="SN447" s="1"/>
      <c r="SO447" s="1"/>
      <c r="SP447" s="1"/>
      <c r="SQ447" s="1"/>
      <c r="SR447" s="1"/>
      <c r="SS447" s="1"/>
      <c r="ST447" s="1"/>
      <c r="SU447" s="1"/>
      <c r="SV447" s="1"/>
      <c r="SW447" s="1"/>
      <c r="SX447" s="1"/>
      <c r="SY447" s="1"/>
      <c r="SZ447" s="1"/>
      <c r="TA447" s="1"/>
      <c r="TB447" s="1"/>
      <c r="TC447" s="1"/>
      <c r="TD447" s="1"/>
      <c r="TE447" s="1"/>
      <c r="TF447" s="1"/>
      <c r="TG447" s="1"/>
      <c r="TH447" s="1"/>
      <c r="TI447" s="1"/>
      <c r="TJ447" s="1"/>
      <c r="TK447" s="1"/>
      <c r="TL447" s="1"/>
      <c r="TM447" s="1"/>
      <c r="TN447" s="1"/>
      <c r="TO447" s="1"/>
      <c r="TP447" s="1"/>
      <c r="TQ447" s="1"/>
      <c r="TR447" s="1"/>
      <c r="TS447" s="1"/>
      <c r="TT447" s="1"/>
      <c r="TU447" s="1"/>
      <c r="TV447" s="1"/>
      <c r="TW447" s="1"/>
      <c r="TX447" s="1"/>
      <c r="TY447" s="1"/>
      <c r="TZ447" s="1"/>
      <c r="UA447" s="1"/>
      <c r="UB447" s="1"/>
      <c r="UC447" s="1"/>
      <c r="UD447" s="1"/>
      <c r="UE447" s="1"/>
      <c r="UF447" s="1"/>
      <c r="UG447" s="1"/>
      <c r="UH447" s="1"/>
      <c r="UI447" s="1"/>
      <c r="UJ447" s="1"/>
      <c r="UK447" s="1"/>
      <c r="UL447" s="1"/>
      <c r="UM447" s="1"/>
      <c r="UN447" s="1"/>
      <c r="UO447" s="1"/>
      <c r="UP447" s="1"/>
      <c r="UQ447" s="1"/>
      <c r="UR447" s="1"/>
      <c r="US447" s="1"/>
      <c r="UT447" s="1"/>
      <c r="UU447" s="1"/>
      <c r="UV447" s="1"/>
      <c r="UW447" s="1"/>
      <c r="UX447" s="1"/>
      <c r="UY447" s="1"/>
      <c r="UZ447" s="1"/>
      <c r="VA447" s="1"/>
      <c r="VB447" s="1"/>
      <c r="VC447" s="1"/>
      <c r="VD447" s="1"/>
      <c r="VE447" s="1"/>
      <c r="VF447" s="1"/>
      <c r="VG447" s="1"/>
      <c r="VH447" s="1"/>
      <c r="VI447" s="1"/>
      <c r="VJ447" s="1"/>
      <c r="VK447" s="1"/>
      <c r="VL447" s="1"/>
      <c r="VM447" s="1"/>
      <c r="VN447" s="1"/>
      <c r="VO447" s="1"/>
      <c r="VP447" s="1"/>
      <c r="VQ447" s="1"/>
      <c r="VR447" s="1"/>
      <c r="VS447" s="1"/>
      <c r="VT447" s="1"/>
      <c r="VU447" s="1"/>
      <c r="VV447" s="1"/>
      <c r="VW447" s="1"/>
      <c r="VX447" s="1"/>
      <c r="VY447" s="1"/>
      <c r="VZ447" s="1"/>
      <c r="WA447" s="1"/>
      <c r="WB447" s="1"/>
      <c r="WC447" s="1"/>
      <c r="WD447" s="1"/>
      <c r="WE447" s="1"/>
      <c r="WF447" s="1"/>
      <c r="WG447" s="1"/>
      <c r="WH447" s="1"/>
      <c r="WI447" s="1"/>
      <c r="WJ447" s="1"/>
      <c r="WK447" s="1"/>
      <c r="WL447" s="1"/>
      <c r="WM447" s="1"/>
      <c r="WN447" s="1"/>
      <c r="WO447" s="1"/>
      <c r="WP447" s="1"/>
      <c r="WQ447" s="1"/>
      <c r="WR447" s="1"/>
      <c r="WS447" s="1"/>
      <c r="WT447" s="1"/>
      <c r="WU447" s="1"/>
      <c r="WV447" s="1"/>
      <c r="WW447" s="1"/>
      <c r="WX447" s="1"/>
      <c r="WY447" s="1"/>
      <c r="WZ447" s="1"/>
      <c r="XA447" s="1"/>
      <c r="XB447" s="1"/>
      <c r="XC447" s="1"/>
      <c r="XD447" s="1"/>
      <c r="XE447" s="1"/>
      <c r="XF447" s="1"/>
      <c r="XG447" s="1"/>
      <c r="XH447" s="1"/>
      <c r="XI447" s="1"/>
      <c r="XJ447" s="1"/>
      <c r="XK447" s="1"/>
      <c r="XL447" s="1"/>
      <c r="XM447" s="1"/>
      <c r="XN447" s="1"/>
      <c r="XO447" s="1"/>
      <c r="XP447" s="1"/>
      <c r="XQ447" s="1"/>
      <c r="XR447" s="1"/>
      <c r="XS447" s="1"/>
      <c r="XT447" s="1"/>
      <c r="XU447" s="1"/>
      <c r="XV447" s="1"/>
      <c r="XW447" s="1"/>
      <c r="XX447" s="1"/>
      <c r="XY447" s="1"/>
      <c r="XZ447" s="1"/>
      <c r="YA447" s="1"/>
      <c r="YB447" s="1"/>
      <c r="YC447" s="1"/>
      <c r="YD447" s="1"/>
      <c r="YE447" s="1"/>
      <c r="YF447" s="1"/>
      <c r="YG447" s="1"/>
      <c r="YH447" s="1"/>
      <c r="YI447" s="1"/>
      <c r="YJ447" s="1"/>
      <c r="YK447" s="1"/>
      <c r="YL447" s="1"/>
      <c r="YM447" s="1"/>
      <c r="YN447" s="1"/>
      <c r="YO447" s="1"/>
      <c r="YP447" s="1"/>
      <c r="YQ447" s="1"/>
      <c r="YR447" s="1"/>
      <c r="YS447" s="1"/>
      <c r="YT447" s="1"/>
      <c r="YU447" s="1"/>
      <c r="YV447" s="1"/>
      <c r="YW447" s="1"/>
      <c r="YX447" s="1"/>
      <c r="YY447" s="1"/>
      <c r="YZ447" s="1"/>
      <c r="ZA447" s="1"/>
      <c r="ZB447" s="1"/>
      <c r="ZC447" s="1"/>
      <c r="ZD447" s="1"/>
      <c r="ZE447" s="1"/>
      <c r="ZF447" s="1"/>
      <c r="ZG447" s="1"/>
      <c r="ZH447" s="1"/>
      <c r="ZI447" s="1"/>
      <c r="ZJ447" s="1"/>
      <c r="ZK447" s="1"/>
      <c r="ZL447" s="1"/>
      <c r="ZM447" s="1"/>
      <c r="ZN447" s="1"/>
      <c r="ZO447" s="1"/>
      <c r="ZP447" s="1"/>
      <c r="ZQ447" s="1"/>
      <c r="ZR447" s="1"/>
      <c r="ZS447" s="1"/>
      <c r="ZT447" s="1"/>
      <c r="ZU447" s="1"/>
      <c r="ZV447" s="1"/>
      <c r="ZW447" s="1"/>
      <c r="ZX447" s="1"/>
      <c r="ZY447" s="1"/>
      <c r="ZZ447" s="1"/>
      <c r="AAA447" s="1"/>
      <c r="AAB447" s="1"/>
      <c r="AAC447" s="1"/>
      <c r="AAD447" s="1"/>
      <c r="AAE447" s="1"/>
      <c r="AAF447" s="1"/>
      <c r="AAG447" s="1"/>
      <c r="AAH447" s="1"/>
      <c r="AAI447" s="1"/>
      <c r="AAJ447" s="1"/>
      <c r="AAK447" s="1"/>
      <c r="AAL447" s="1"/>
      <c r="AAM447" s="1"/>
      <c r="AAN447" s="1"/>
      <c r="AAO447" s="1"/>
      <c r="AAP447" s="1"/>
      <c r="AAQ447" s="1"/>
      <c r="AAR447" s="1"/>
      <c r="AAS447" s="1"/>
      <c r="AAT447" s="1"/>
      <c r="AAU447" s="1"/>
      <c r="AAV447" s="1"/>
      <c r="AAW447" s="1"/>
      <c r="AAX447" s="1"/>
      <c r="AAY447" s="1"/>
      <c r="AAZ447" s="1"/>
      <c r="ABA447" s="1"/>
      <c r="ABB447" s="1"/>
      <c r="ABC447" s="1"/>
      <c r="ABD447" s="1"/>
      <c r="ABE447" s="1"/>
      <c r="ABF447" s="1"/>
      <c r="ABG447" s="1"/>
      <c r="ABH447" s="1"/>
      <c r="ABI447" s="1"/>
      <c r="ABJ447" s="1"/>
      <c r="ABK447" s="1"/>
      <c r="ABL447" s="1"/>
      <c r="ABM447" s="1"/>
      <c r="ABN447" s="1"/>
      <c r="ABO447" s="1"/>
    </row>
    <row r="448" spans="1:743" x14ac:dyDescent="0.25">
      <c r="A448" s="93"/>
      <c r="B448" s="2"/>
      <c r="C448" s="2"/>
      <c r="D448" s="2"/>
      <c r="E448" s="2"/>
      <c r="F448" s="2"/>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c r="KN448" s="4"/>
      <c r="KO448" s="4"/>
      <c r="KP448" s="4"/>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c r="LT448" s="4"/>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3"/>
      <c r="MV448" s="3"/>
      <c r="MW448" s="3"/>
      <c r="MX448" s="3"/>
      <c r="MY448" s="3"/>
      <c r="MZ448" s="3"/>
      <c r="NA448" s="3"/>
      <c r="NB448" s="3"/>
      <c r="NC448" s="3"/>
      <c r="ND448" s="3"/>
      <c r="NE448" s="3"/>
      <c r="NF448" s="3"/>
      <c r="NG448" s="3"/>
      <c r="NH448" s="3"/>
      <c r="NI448" s="3"/>
      <c r="NJ448" s="3"/>
      <c r="NK448" s="3"/>
      <c r="NL448" s="3"/>
      <c r="NM448" s="3"/>
      <c r="NN448" s="3"/>
      <c r="NO448" s="3"/>
      <c r="NP448" s="3"/>
      <c r="NQ448" s="3"/>
      <c r="NR448" s="3"/>
      <c r="NS448" s="3"/>
      <c r="NT448" s="3"/>
      <c r="NU448" s="3"/>
      <c r="NV448" s="3"/>
      <c r="NW448" s="3"/>
      <c r="NX448" s="3"/>
      <c r="NY448" s="3"/>
      <c r="NZ448" s="3"/>
      <c r="OA448" s="3"/>
      <c r="OB448" s="3"/>
      <c r="OC448" s="3"/>
      <c r="OD448" s="3"/>
      <c r="OE448" s="3"/>
      <c r="OF448" s="3"/>
      <c r="OG448" s="3"/>
      <c r="OH448" s="3"/>
      <c r="OI448" s="3"/>
      <c r="OJ448" s="3"/>
      <c r="OK448" s="3"/>
      <c r="OL448" s="3"/>
      <c r="OM448" s="3"/>
      <c r="ON448" s="3"/>
      <c r="OO448" s="3"/>
      <c r="OP448" s="3"/>
      <c r="OQ448" s="3"/>
      <c r="OR448" s="3"/>
      <c r="OS448" s="3"/>
      <c r="OT448" s="3"/>
      <c r="OU448" s="3"/>
      <c r="OV448" s="3"/>
      <c r="OW448" s="3"/>
      <c r="OX448" s="3"/>
      <c r="OY448" s="3"/>
      <c r="OZ448" s="3"/>
      <c r="PA448" s="3"/>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c r="QW448" s="1"/>
      <c r="QX448" s="1"/>
      <c r="QY448" s="1"/>
      <c r="QZ448" s="1"/>
      <c r="RA448" s="1"/>
      <c r="RB448" s="1"/>
      <c r="RC448" s="1"/>
      <c r="RD448" s="1"/>
      <c r="RE448" s="1"/>
      <c r="RF448" s="1"/>
      <c r="RG448" s="1"/>
      <c r="RH448" s="1"/>
      <c r="RI448" s="1"/>
      <c r="RJ448" s="1"/>
      <c r="RK448" s="1"/>
      <c r="RL448" s="1"/>
      <c r="RM448" s="1"/>
      <c r="RN448" s="1"/>
      <c r="RO448" s="1"/>
      <c r="RP448" s="1"/>
      <c r="RQ448" s="1"/>
      <c r="RR448" s="1"/>
      <c r="RS448" s="1"/>
      <c r="RT448" s="1"/>
      <c r="RU448" s="1"/>
      <c r="RV448" s="1"/>
      <c r="RW448" s="1"/>
      <c r="RX448" s="1"/>
      <c r="RY448" s="1"/>
      <c r="RZ448" s="1"/>
      <c r="SA448" s="1"/>
      <c r="SB448" s="1"/>
      <c r="SC448" s="1"/>
      <c r="SD448" s="1"/>
      <c r="SE448" s="1"/>
      <c r="SF448" s="1"/>
      <c r="SG448" s="1"/>
      <c r="SH448" s="1"/>
      <c r="SI448" s="1"/>
      <c r="SJ448" s="1"/>
      <c r="SK448" s="1"/>
      <c r="SL448" s="1"/>
      <c r="SM448" s="1"/>
      <c r="SN448" s="1"/>
      <c r="SO448" s="1"/>
      <c r="SP448" s="1"/>
      <c r="SQ448" s="1"/>
      <c r="SR448" s="1"/>
      <c r="SS448" s="1"/>
      <c r="ST448" s="1"/>
      <c r="SU448" s="1"/>
      <c r="SV448" s="1"/>
      <c r="SW448" s="1"/>
      <c r="SX448" s="1"/>
      <c r="SY448" s="1"/>
      <c r="SZ448" s="1"/>
      <c r="TA448" s="1"/>
      <c r="TB448" s="1"/>
      <c r="TC448" s="1"/>
      <c r="TD448" s="1"/>
      <c r="TE448" s="1"/>
      <c r="TF448" s="1"/>
      <c r="TG448" s="1"/>
      <c r="TH448" s="1"/>
      <c r="TI448" s="1"/>
      <c r="TJ448" s="1"/>
      <c r="TK448" s="1"/>
      <c r="TL448" s="1"/>
      <c r="TM448" s="1"/>
      <c r="TN448" s="1"/>
      <c r="TO448" s="1"/>
      <c r="TP448" s="1"/>
      <c r="TQ448" s="1"/>
      <c r="TR448" s="1"/>
      <c r="TS448" s="1"/>
      <c r="TT448" s="1"/>
      <c r="TU448" s="1"/>
      <c r="TV448" s="1"/>
      <c r="TW448" s="1"/>
      <c r="TX448" s="1"/>
      <c r="TY448" s="1"/>
      <c r="TZ448" s="1"/>
      <c r="UA448" s="1"/>
      <c r="UB448" s="1"/>
      <c r="UC448" s="1"/>
      <c r="UD448" s="1"/>
      <c r="UE448" s="1"/>
      <c r="UF448" s="1"/>
      <c r="UG448" s="1"/>
      <c r="UH448" s="1"/>
      <c r="UI448" s="1"/>
      <c r="UJ448" s="1"/>
      <c r="UK448" s="1"/>
      <c r="UL448" s="1"/>
      <c r="UM448" s="1"/>
      <c r="UN448" s="1"/>
      <c r="UO448" s="1"/>
      <c r="UP448" s="1"/>
      <c r="UQ448" s="1"/>
      <c r="UR448" s="1"/>
      <c r="US448" s="1"/>
      <c r="UT448" s="1"/>
      <c r="UU448" s="1"/>
      <c r="UV448" s="1"/>
      <c r="UW448" s="1"/>
      <c r="UX448" s="1"/>
      <c r="UY448" s="1"/>
      <c r="UZ448" s="1"/>
      <c r="VA448" s="1"/>
      <c r="VB448" s="1"/>
      <c r="VC448" s="1"/>
      <c r="VD448" s="1"/>
      <c r="VE448" s="1"/>
      <c r="VF448" s="1"/>
      <c r="VG448" s="1"/>
      <c r="VH448" s="1"/>
      <c r="VI448" s="1"/>
      <c r="VJ448" s="1"/>
      <c r="VK448" s="1"/>
      <c r="VL448" s="1"/>
      <c r="VM448" s="1"/>
      <c r="VN448" s="1"/>
      <c r="VO448" s="1"/>
      <c r="VP448" s="1"/>
      <c r="VQ448" s="1"/>
      <c r="VR448" s="1"/>
      <c r="VS448" s="1"/>
      <c r="VT448" s="1"/>
      <c r="VU448" s="1"/>
      <c r="VV448" s="1"/>
      <c r="VW448" s="1"/>
      <c r="VX448" s="1"/>
      <c r="VY448" s="1"/>
      <c r="VZ448" s="1"/>
      <c r="WA448" s="1"/>
      <c r="WB448" s="1"/>
      <c r="WC448" s="1"/>
      <c r="WD448" s="1"/>
      <c r="WE448" s="1"/>
      <c r="WF448" s="1"/>
      <c r="WG448" s="1"/>
      <c r="WH448" s="1"/>
      <c r="WI448" s="1"/>
      <c r="WJ448" s="1"/>
      <c r="WK448" s="1"/>
      <c r="WL448" s="1"/>
      <c r="WM448" s="1"/>
      <c r="WN448" s="1"/>
      <c r="WO448" s="1"/>
      <c r="WP448" s="1"/>
      <c r="WQ448" s="1"/>
      <c r="WR448" s="1"/>
      <c r="WS448" s="1"/>
      <c r="WT448" s="1"/>
      <c r="WU448" s="1"/>
      <c r="WV448" s="1"/>
      <c r="WW448" s="1"/>
      <c r="WX448" s="1"/>
      <c r="WY448" s="1"/>
      <c r="WZ448" s="1"/>
      <c r="XA448" s="1"/>
      <c r="XB448" s="1"/>
      <c r="XC448" s="1"/>
      <c r="XD448" s="1"/>
      <c r="XE448" s="1"/>
      <c r="XF448" s="1"/>
      <c r="XG448" s="1"/>
      <c r="XH448" s="1"/>
      <c r="XI448" s="1"/>
      <c r="XJ448" s="1"/>
      <c r="XK448" s="1"/>
      <c r="XL448" s="1"/>
      <c r="XM448" s="1"/>
      <c r="XN448" s="1"/>
      <c r="XO448" s="1"/>
      <c r="XP448" s="1"/>
      <c r="XQ448" s="1"/>
      <c r="XR448" s="1"/>
      <c r="XS448" s="1"/>
      <c r="XT448" s="1"/>
      <c r="XU448" s="1"/>
      <c r="XV448" s="1"/>
      <c r="XW448" s="1"/>
      <c r="XX448" s="1"/>
      <c r="XY448" s="1"/>
      <c r="XZ448" s="1"/>
      <c r="YA448" s="1"/>
      <c r="YB448" s="1"/>
      <c r="YC448" s="1"/>
      <c r="YD448" s="1"/>
      <c r="YE448" s="1"/>
      <c r="YF448" s="1"/>
      <c r="YG448" s="1"/>
      <c r="YH448" s="1"/>
      <c r="YI448" s="1"/>
      <c r="YJ448" s="1"/>
      <c r="YK448" s="1"/>
      <c r="YL448" s="1"/>
      <c r="YM448" s="1"/>
      <c r="YN448" s="1"/>
      <c r="YO448" s="1"/>
      <c r="YP448" s="1"/>
      <c r="YQ448" s="1"/>
      <c r="YR448" s="1"/>
      <c r="YS448" s="1"/>
      <c r="YT448" s="1"/>
      <c r="YU448" s="1"/>
      <c r="YV448" s="1"/>
      <c r="YW448" s="1"/>
      <c r="YX448" s="1"/>
      <c r="YY448" s="1"/>
      <c r="YZ448" s="1"/>
      <c r="ZA448" s="1"/>
      <c r="ZB448" s="1"/>
      <c r="ZC448" s="1"/>
      <c r="ZD448" s="1"/>
      <c r="ZE448" s="1"/>
      <c r="ZF448" s="1"/>
      <c r="ZG448" s="1"/>
      <c r="ZH448" s="1"/>
      <c r="ZI448" s="1"/>
      <c r="ZJ448" s="1"/>
      <c r="ZK448" s="1"/>
      <c r="ZL448" s="1"/>
      <c r="ZM448" s="1"/>
      <c r="ZN448" s="1"/>
      <c r="ZO448" s="1"/>
      <c r="ZP448" s="1"/>
      <c r="ZQ448" s="1"/>
      <c r="ZR448" s="1"/>
      <c r="ZS448" s="1"/>
      <c r="ZT448" s="1"/>
      <c r="ZU448" s="1"/>
      <c r="ZV448" s="1"/>
      <c r="ZW448" s="1"/>
      <c r="ZX448" s="1"/>
      <c r="ZY448" s="1"/>
      <c r="ZZ448" s="1"/>
      <c r="AAA448" s="1"/>
      <c r="AAB448" s="1"/>
      <c r="AAC448" s="1"/>
      <c r="AAD448" s="1"/>
      <c r="AAE448" s="1"/>
      <c r="AAF448" s="1"/>
      <c r="AAG448" s="1"/>
      <c r="AAH448" s="1"/>
      <c r="AAI448" s="1"/>
      <c r="AAJ448" s="1"/>
      <c r="AAK448" s="1"/>
      <c r="AAL448" s="1"/>
      <c r="AAM448" s="1"/>
      <c r="AAN448" s="1"/>
      <c r="AAO448" s="1"/>
      <c r="AAP448" s="1"/>
      <c r="AAQ448" s="1"/>
      <c r="AAR448" s="1"/>
      <c r="AAS448" s="1"/>
      <c r="AAT448" s="1"/>
      <c r="AAU448" s="1"/>
      <c r="AAV448" s="1"/>
      <c r="AAW448" s="1"/>
      <c r="AAX448" s="1"/>
      <c r="AAY448" s="1"/>
      <c r="AAZ448" s="1"/>
      <c r="ABA448" s="1"/>
      <c r="ABB448" s="1"/>
      <c r="ABC448" s="1"/>
      <c r="ABD448" s="1"/>
      <c r="ABE448" s="1"/>
      <c r="ABF448" s="1"/>
      <c r="ABG448" s="1"/>
      <c r="ABH448" s="1"/>
      <c r="ABI448" s="1"/>
      <c r="ABJ448" s="1"/>
      <c r="ABK448" s="1"/>
      <c r="ABL448" s="1"/>
      <c r="ABM448" s="1"/>
      <c r="ABN448" s="1"/>
      <c r="ABO448" s="1"/>
    </row>
    <row r="449" spans="1:743" x14ac:dyDescent="0.25">
      <c r="A449" s="93"/>
      <c r="B449" s="2"/>
      <c r="C449" s="2"/>
      <c r="D449" s="2"/>
      <c r="E449" s="2"/>
      <c r="F449" s="2"/>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c r="LT449" s="4"/>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3"/>
      <c r="MV449" s="3"/>
      <c r="MW449" s="3"/>
      <c r="MX449" s="3"/>
      <c r="MY449" s="3"/>
      <c r="MZ449" s="3"/>
      <c r="NA449" s="3"/>
      <c r="NB449" s="3"/>
      <c r="NC449" s="3"/>
      <c r="ND449" s="3"/>
      <c r="NE449" s="3"/>
      <c r="NF449" s="3"/>
      <c r="NG449" s="3"/>
      <c r="NH449" s="3"/>
      <c r="NI449" s="3"/>
      <c r="NJ449" s="3"/>
      <c r="NK449" s="3"/>
      <c r="NL449" s="3"/>
      <c r="NM449" s="3"/>
      <c r="NN449" s="3"/>
      <c r="NO449" s="3"/>
      <c r="NP449" s="3"/>
      <c r="NQ449" s="3"/>
      <c r="NR449" s="3"/>
      <c r="NS449" s="3"/>
      <c r="NT449" s="3"/>
      <c r="NU449" s="3"/>
      <c r="NV449" s="3"/>
      <c r="NW449" s="3"/>
      <c r="NX449" s="3"/>
      <c r="NY449" s="3"/>
      <c r="NZ449" s="3"/>
      <c r="OA449" s="3"/>
      <c r="OB449" s="3"/>
      <c r="OC449" s="3"/>
      <c r="OD449" s="3"/>
      <c r="OE449" s="3"/>
      <c r="OF449" s="3"/>
      <c r="OG449" s="3"/>
      <c r="OH449" s="3"/>
      <c r="OI449" s="3"/>
      <c r="OJ449" s="3"/>
      <c r="OK449" s="3"/>
      <c r="OL449" s="3"/>
      <c r="OM449" s="3"/>
      <c r="ON449" s="3"/>
      <c r="OO449" s="3"/>
      <c r="OP449" s="3"/>
      <c r="OQ449" s="3"/>
      <c r="OR449" s="3"/>
      <c r="OS449" s="3"/>
      <c r="OT449" s="3"/>
      <c r="OU449" s="3"/>
      <c r="OV449" s="3"/>
      <c r="OW449" s="3"/>
      <c r="OX449" s="3"/>
      <c r="OY449" s="3"/>
      <c r="OZ449" s="3"/>
      <c r="PA449" s="3"/>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c r="QW449" s="1"/>
      <c r="QX449" s="1"/>
      <c r="QY449" s="1"/>
      <c r="QZ449" s="1"/>
      <c r="RA449" s="1"/>
      <c r="RB449" s="1"/>
      <c r="RC449" s="1"/>
      <c r="RD449" s="1"/>
      <c r="RE449" s="1"/>
      <c r="RF449" s="1"/>
      <c r="RG449" s="1"/>
      <c r="RH449" s="1"/>
      <c r="RI449" s="1"/>
      <c r="RJ449" s="1"/>
      <c r="RK449" s="1"/>
      <c r="RL449" s="1"/>
      <c r="RM449" s="1"/>
      <c r="RN449" s="1"/>
      <c r="RO449" s="1"/>
      <c r="RP449" s="1"/>
      <c r="RQ449" s="1"/>
      <c r="RR449" s="1"/>
      <c r="RS449" s="1"/>
      <c r="RT449" s="1"/>
      <c r="RU449" s="1"/>
      <c r="RV449" s="1"/>
      <c r="RW449" s="1"/>
      <c r="RX449" s="1"/>
      <c r="RY449" s="1"/>
      <c r="RZ449" s="1"/>
      <c r="SA449" s="1"/>
      <c r="SB449" s="1"/>
      <c r="SC449" s="1"/>
      <c r="SD449" s="1"/>
      <c r="SE449" s="1"/>
      <c r="SF449" s="1"/>
      <c r="SG449" s="1"/>
      <c r="SH449" s="1"/>
      <c r="SI449" s="1"/>
      <c r="SJ449" s="1"/>
      <c r="SK449" s="1"/>
      <c r="SL449" s="1"/>
      <c r="SM449" s="1"/>
      <c r="SN449" s="1"/>
      <c r="SO449" s="1"/>
      <c r="SP449" s="1"/>
      <c r="SQ449" s="1"/>
      <c r="SR449" s="1"/>
      <c r="SS449" s="1"/>
      <c r="ST449" s="1"/>
      <c r="SU449" s="1"/>
      <c r="SV449" s="1"/>
      <c r="SW449" s="1"/>
      <c r="SX449" s="1"/>
      <c r="SY449" s="1"/>
      <c r="SZ449" s="1"/>
      <c r="TA449" s="1"/>
      <c r="TB449" s="1"/>
      <c r="TC449" s="1"/>
      <c r="TD449" s="1"/>
      <c r="TE449" s="1"/>
      <c r="TF449" s="1"/>
      <c r="TG449" s="1"/>
      <c r="TH449" s="1"/>
      <c r="TI449" s="1"/>
      <c r="TJ449" s="1"/>
      <c r="TK449" s="1"/>
      <c r="TL449" s="1"/>
      <c r="TM449" s="1"/>
      <c r="TN449" s="1"/>
      <c r="TO449" s="1"/>
      <c r="TP449" s="1"/>
      <c r="TQ449" s="1"/>
      <c r="TR449" s="1"/>
      <c r="TS449" s="1"/>
      <c r="TT449" s="1"/>
      <c r="TU449" s="1"/>
      <c r="TV449" s="1"/>
      <c r="TW449" s="1"/>
      <c r="TX449" s="1"/>
      <c r="TY449" s="1"/>
      <c r="TZ449" s="1"/>
      <c r="UA449" s="1"/>
      <c r="UB449" s="1"/>
      <c r="UC449" s="1"/>
      <c r="UD449" s="1"/>
      <c r="UE449" s="1"/>
      <c r="UF449" s="1"/>
      <c r="UG449" s="1"/>
      <c r="UH449" s="1"/>
      <c r="UI449" s="1"/>
      <c r="UJ449" s="1"/>
      <c r="UK449" s="1"/>
      <c r="UL449" s="1"/>
      <c r="UM449" s="1"/>
      <c r="UN449" s="1"/>
      <c r="UO449" s="1"/>
      <c r="UP449" s="1"/>
      <c r="UQ449" s="1"/>
      <c r="UR449" s="1"/>
      <c r="US449" s="1"/>
      <c r="UT449" s="1"/>
      <c r="UU449" s="1"/>
      <c r="UV449" s="1"/>
      <c r="UW449" s="1"/>
      <c r="UX449" s="1"/>
      <c r="UY449" s="1"/>
      <c r="UZ449" s="1"/>
      <c r="VA449" s="1"/>
      <c r="VB449" s="1"/>
      <c r="VC449" s="1"/>
      <c r="VD449" s="1"/>
      <c r="VE449" s="1"/>
      <c r="VF449" s="1"/>
      <c r="VG449" s="1"/>
      <c r="VH449" s="1"/>
      <c r="VI449" s="1"/>
      <c r="VJ449" s="1"/>
      <c r="VK449" s="1"/>
      <c r="VL449" s="1"/>
      <c r="VM449" s="1"/>
      <c r="VN449" s="1"/>
      <c r="VO449" s="1"/>
      <c r="VP449" s="1"/>
      <c r="VQ449" s="1"/>
      <c r="VR449" s="1"/>
      <c r="VS449" s="1"/>
      <c r="VT449" s="1"/>
      <c r="VU449" s="1"/>
      <c r="VV449" s="1"/>
      <c r="VW449" s="1"/>
      <c r="VX449" s="1"/>
      <c r="VY449" s="1"/>
      <c r="VZ449" s="1"/>
      <c r="WA449" s="1"/>
      <c r="WB449" s="1"/>
      <c r="WC449" s="1"/>
      <c r="WD449" s="1"/>
      <c r="WE449" s="1"/>
      <c r="WF449" s="1"/>
      <c r="WG449" s="1"/>
      <c r="WH449" s="1"/>
      <c r="WI449" s="1"/>
      <c r="WJ449" s="1"/>
      <c r="WK449" s="1"/>
      <c r="WL449" s="1"/>
      <c r="WM449" s="1"/>
      <c r="WN449" s="1"/>
      <c r="WO449" s="1"/>
      <c r="WP449" s="1"/>
      <c r="WQ449" s="1"/>
      <c r="WR449" s="1"/>
      <c r="WS449" s="1"/>
      <c r="WT449" s="1"/>
      <c r="WU449" s="1"/>
      <c r="WV449" s="1"/>
      <c r="WW449" s="1"/>
      <c r="WX449" s="1"/>
      <c r="WY449" s="1"/>
      <c r="WZ449" s="1"/>
      <c r="XA449" s="1"/>
      <c r="XB449" s="1"/>
      <c r="XC449" s="1"/>
      <c r="XD449" s="1"/>
      <c r="XE449" s="1"/>
      <c r="XF449" s="1"/>
      <c r="XG449" s="1"/>
      <c r="XH449" s="1"/>
      <c r="XI449" s="1"/>
      <c r="XJ449" s="1"/>
      <c r="XK449" s="1"/>
      <c r="XL449" s="1"/>
      <c r="XM449" s="1"/>
      <c r="XN449" s="1"/>
      <c r="XO449" s="1"/>
      <c r="XP449" s="1"/>
      <c r="XQ449" s="1"/>
      <c r="XR449" s="1"/>
      <c r="XS449" s="1"/>
      <c r="XT449" s="1"/>
      <c r="XU449" s="1"/>
      <c r="XV449" s="1"/>
      <c r="XW449" s="1"/>
      <c r="XX449" s="1"/>
      <c r="XY449" s="1"/>
      <c r="XZ449" s="1"/>
      <c r="YA449" s="1"/>
      <c r="YB449" s="1"/>
      <c r="YC449" s="1"/>
      <c r="YD449" s="1"/>
      <c r="YE449" s="1"/>
      <c r="YF449" s="1"/>
      <c r="YG449" s="1"/>
      <c r="YH449" s="1"/>
      <c r="YI449" s="1"/>
      <c r="YJ449" s="1"/>
      <c r="YK449" s="1"/>
      <c r="YL449" s="1"/>
      <c r="YM449" s="1"/>
      <c r="YN449" s="1"/>
      <c r="YO449" s="1"/>
      <c r="YP449" s="1"/>
      <c r="YQ449" s="1"/>
      <c r="YR449" s="1"/>
      <c r="YS449" s="1"/>
      <c r="YT449" s="1"/>
      <c r="YU449" s="1"/>
      <c r="YV449" s="1"/>
      <c r="YW449" s="1"/>
      <c r="YX449" s="1"/>
      <c r="YY449" s="1"/>
      <c r="YZ449" s="1"/>
      <c r="ZA449" s="1"/>
      <c r="ZB449" s="1"/>
      <c r="ZC449" s="1"/>
      <c r="ZD449" s="1"/>
      <c r="ZE449" s="1"/>
      <c r="ZF449" s="1"/>
      <c r="ZG449" s="1"/>
      <c r="ZH449" s="1"/>
      <c r="ZI449" s="1"/>
      <c r="ZJ449" s="1"/>
      <c r="ZK449" s="1"/>
      <c r="ZL449" s="1"/>
      <c r="ZM449" s="1"/>
      <c r="ZN449" s="1"/>
      <c r="ZO449" s="1"/>
      <c r="ZP449" s="1"/>
      <c r="ZQ449" s="1"/>
      <c r="ZR449" s="1"/>
      <c r="ZS449" s="1"/>
      <c r="ZT449" s="1"/>
      <c r="ZU449" s="1"/>
      <c r="ZV449" s="1"/>
      <c r="ZW449" s="1"/>
      <c r="ZX449" s="1"/>
      <c r="ZY449" s="1"/>
      <c r="ZZ449" s="1"/>
      <c r="AAA449" s="1"/>
      <c r="AAB449" s="1"/>
      <c r="AAC449" s="1"/>
      <c r="AAD449" s="1"/>
      <c r="AAE449" s="1"/>
      <c r="AAF449" s="1"/>
      <c r="AAG449" s="1"/>
      <c r="AAH449" s="1"/>
      <c r="AAI449" s="1"/>
      <c r="AAJ449" s="1"/>
      <c r="AAK449" s="1"/>
      <c r="AAL449" s="1"/>
      <c r="AAM449" s="1"/>
      <c r="AAN449" s="1"/>
      <c r="AAO449" s="1"/>
      <c r="AAP449" s="1"/>
      <c r="AAQ449" s="1"/>
      <c r="AAR449" s="1"/>
      <c r="AAS449" s="1"/>
      <c r="AAT449" s="1"/>
      <c r="AAU449" s="1"/>
      <c r="AAV449" s="1"/>
      <c r="AAW449" s="1"/>
      <c r="AAX449" s="1"/>
      <c r="AAY449" s="1"/>
      <c r="AAZ449" s="1"/>
      <c r="ABA449" s="1"/>
      <c r="ABB449" s="1"/>
      <c r="ABC449" s="1"/>
      <c r="ABD449" s="1"/>
      <c r="ABE449" s="1"/>
      <c r="ABF449" s="1"/>
      <c r="ABG449" s="1"/>
      <c r="ABH449" s="1"/>
      <c r="ABI449" s="1"/>
      <c r="ABJ449" s="1"/>
      <c r="ABK449" s="1"/>
      <c r="ABL449" s="1"/>
      <c r="ABM449" s="1"/>
      <c r="ABN449" s="1"/>
      <c r="ABO449" s="1"/>
    </row>
    <row r="450" spans="1:743" x14ac:dyDescent="0.25">
      <c r="A450" s="93"/>
      <c r="B450" s="2"/>
      <c r="C450" s="2"/>
      <c r="D450" s="2"/>
      <c r="E450" s="2"/>
      <c r="F450" s="2"/>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c r="LT450" s="4"/>
      <c r="LU450" s="4"/>
      <c r="LV450" s="4"/>
      <c r="LW450" s="4"/>
      <c r="LX450" s="4"/>
      <c r="LY450" s="4"/>
      <c r="LZ450" s="4"/>
      <c r="MA450" s="4"/>
      <c r="MB450" s="4"/>
      <c r="MC450" s="4"/>
      <c r="MD450" s="4"/>
      <c r="ME450" s="4"/>
      <c r="MF450" s="4"/>
      <c r="MG450" s="4"/>
      <c r="MH450" s="4"/>
      <c r="MI450" s="4"/>
      <c r="MJ450" s="4"/>
      <c r="MK450" s="4"/>
      <c r="ML450" s="4"/>
      <c r="MM450" s="4"/>
      <c r="MN450" s="4"/>
      <c r="MO450" s="4"/>
      <c r="MP450" s="4"/>
      <c r="MQ450" s="4"/>
      <c r="MR450" s="4"/>
      <c r="MS450" s="4"/>
      <c r="MT450" s="4"/>
      <c r="MU450" s="3"/>
      <c r="MV450" s="3"/>
      <c r="MW450" s="3"/>
      <c r="MX450" s="3"/>
      <c r="MY450" s="3"/>
      <c r="MZ450" s="3"/>
      <c r="NA450" s="3"/>
      <c r="NB450" s="3"/>
      <c r="NC450" s="3"/>
      <c r="ND450" s="3"/>
      <c r="NE450" s="3"/>
      <c r="NF450" s="3"/>
      <c r="NG450" s="3"/>
      <c r="NH450" s="3"/>
      <c r="NI450" s="3"/>
      <c r="NJ450" s="3"/>
      <c r="NK450" s="3"/>
      <c r="NL450" s="3"/>
      <c r="NM450" s="3"/>
      <c r="NN450" s="3"/>
      <c r="NO450" s="3"/>
      <c r="NP450" s="3"/>
      <c r="NQ450" s="3"/>
      <c r="NR450" s="3"/>
      <c r="NS450" s="3"/>
      <c r="NT450" s="3"/>
      <c r="NU450" s="3"/>
      <c r="NV450" s="3"/>
      <c r="NW450" s="3"/>
      <c r="NX450" s="3"/>
      <c r="NY450" s="3"/>
      <c r="NZ450" s="3"/>
      <c r="OA450" s="3"/>
      <c r="OB450" s="3"/>
      <c r="OC450" s="3"/>
      <c r="OD450" s="3"/>
      <c r="OE450" s="3"/>
      <c r="OF450" s="3"/>
      <c r="OG450" s="3"/>
      <c r="OH450" s="3"/>
      <c r="OI450" s="3"/>
      <c r="OJ450" s="3"/>
      <c r="OK450" s="3"/>
      <c r="OL450" s="3"/>
      <c r="OM450" s="3"/>
      <c r="ON450" s="3"/>
      <c r="OO450" s="3"/>
      <c r="OP450" s="3"/>
      <c r="OQ450" s="3"/>
      <c r="OR450" s="3"/>
      <c r="OS450" s="3"/>
      <c r="OT450" s="3"/>
      <c r="OU450" s="3"/>
      <c r="OV450" s="3"/>
      <c r="OW450" s="3"/>
      <c r="OX450" s="3"/>
      <c r="OY450" s="3"/>
      <c r="OZ450" s="3"/>
      <c r="PA450" s="3"/>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c r="QW450" s="1"/>
      <c r="QX450" s="1"/>
      <c r="QY450" s="1"/>
      <c r="QZ450" s="1"/>
      <c r="RA450" s="1"/>
      <c r="RB450" s="1"/>
      <c r="RC450" s="1"/>
      <c r="RD450" s="1"/>
      <c r="RE450" s="1"/>
      <c r="RF450" s="1"/>
      <c r="RG450" s="1"/>
      <c r="RH450" s="1"/>
      <c r="RI450" s="1"/>
      <c r="RJ450" s="1"/>
      <c r="RK450" s="1"/>
      <c r="RL450" s="1"/>
      <c r="RM450" s="1"/>
      <c r="RN450" s="1"/>
      <c r="RO450" s="1"/>
      <c r="RP450" s="1"/>
      <c r="RQ450" s="1"/>
      <c r="RR450" s="1"/>
      <c r="RS450" s="1"/>
      <c r="RT450" s="1"/>
      <c r="RU450" s="1"/>
      <c r="RV450" s="1"/>
      <c r="RW450" s="1"/>
      <c r="RX450" s="1"/>
      <c r="RY450" s="1"/>
      <c r="RZ450" s="1"/>
      <c r="SA450" s="1"/>
      <c r="SB450" s="1"/>
      <c r="SC450" s="1"/>
      <c r="SD450" s="1"/>
      <c r="SE450" s="1"/>
      <c r="SF450" s="1"/>
      <c r="SG450" s="1"/>
      <c r="SH450" s="1"/>
      <c r="SI450" s="1"/>
      <c r="SJ450" s="1"/>
      <c r="SK450" s="1"/>
      <c r="SL450" s="1"/>
      <c r="SM450" s="1"/>
      <c r="SN450" s="1"/>
      <c r="SO450" s="1"/>
      <c r="SP450" s="1"/>
      <c r="SQ450" s="1"/>
      <c r="SR450" s="1"/>
      <c r="SS450" s="1"/>
      <c r="ST450" s="1"/>
      <c r="SU450" s="1"/>
      <c r="SV450" s="1"/>
      <c r="SW450" s="1"/>
      <c r="SX450" s="1"/>
      <c r="SY450" s="1"/>
      <c r="SZ450" s="1"/>
      <c r="TA450" s="1"/>
      <c r="TB450" s="1"/>
      <c r="TC450" s="1"/>
      <c r="TD450" s="1"/>
      <c r="TE450" s="1"/>
      <c r="TF450" s="1"/>
      <c r="TG450" s="1"/>
      <c r="TH450" s="1"/>
      <c r="TI450" s="1"/>
      <c r="TJ450" s="1"/>
      <c r="TK450" s="1"/>
      <c r="TL450" s="1"/>
      <c r="TM450" s="1"/>
      <c r="TN450" s="1"/>
      <c r="TO450" s="1"/>
      <c r="TP450" s="1"/>
      <c r="TQ450" s="1"/>
      <c r="TR450" s="1"/>
      <c r="TS450" s="1"/>
      <c r="TT450" s="1"/>
      <c r="TU450" s="1"/>
      <c r="TV450" s="1"/>
      <c r="TW450" s="1"/>
      <c r="TX450" s="1"/>
      <c r="TY450" s="1"/>
      <c r="TZ450" s="1"/>
      <c r="UA450" s="1"/>
      <c r="UB450" s="1"/>
      <c r="UC450" s="1"/>
      <c r="UD450" s="1"/>
      <c r="UE450" s="1"/>
      <c r="UF450" s="1"/>
      <c r="UG450" s="1"/>
      <c r="UH450" s="1"/>
      <c r="UI450" s="1"/>
      <c r="UJ450" s="1"/>
      <c r="UK450" s="1"/>
      <c r="UL450" s="1"/>
      <c r="UM450" s="1"/>
      <c r="UN450" s="1"/>
      <c r="UO450" s="1"/>
      <c r="UP450" s="1"/>
      <c r="UQ450" s="1"/>
      <c r="UR450" s="1"/>
      <c r="US450" s="1"/>
      <c r="UT450" s="1"/>
      <c r="UU450" s="1"/>
      <c r="UV450" s="1"/>
      <c r="UW450" s="1"/>
      <c r="UX450" s="1"/>
      <c r="UY450" s="1"/>
      <c r="UZ450" s="1"/>
      <c r="VA450" s="1"/>
      <c r="VB450" s="1"/>
      <c r="VC450" s="1"/>
      <c r="VD450" s="1"/>
      <c r="VE450" s="1"/>
      <c r="VF450" s="1"/>
      <c r="VG450" s="1"/>
      <c r="VH450" s="1"/>
      <c r="VI450" s="1"/>
      <c r="VJ450" s="1"/>
      <c r="VK450" s="1"/>
      <c r="VL450" s="1"/>
      <c r="VM450" s="1"/>
      <c r="VN450" s="1"/>
      <c r="VO450" s="1"/>
      <c r="VP450" s="1"/>
      <c r="VQ450" s="1"/>
      <c r="VR450" s="1"/>
      <c r="VS450" s="1"/>
      <c r="VT450" s="1"/>
      <c r="VU450" s="1"/>
      <c r="VV450" s="1"/>
      <c r="VW450" s="1"/>
      <c r="VX450" s="1"/>
      <c r="VY450" s="1"/>
      <c r="VZ450" s="1"/>
      <c r="WA450" s="1"/>
      <c r="WB450" s="1"/>
      <c r="WC450" s="1"/>
      <c r="WD450" s="1"/>
      <c r="WE450" s="1"/>
      <c r="WF450" s="1"/>
      <c r="WG450" s="1"/>
      <c r="WH450" s="1"/>
      <c r="WI450" s="1"/>
      <c r="WJ450" s="1"/>
      <c r="WK450" s="1"/>
      <c r="WL450" s="1"/>
      <c r="WM450" s="1"/>
      <c r="WN450" s="1"/>
      <c r="WO450" s="1"/>
      <c r="WP450" s="1"/>
      <c r="WQ450" s="1"/>
      <c r="WR450" s="1"/>
      <c r="WS450" s="1"/>
      <c r="WT450" s="1"/>
      <c r="WU450" s="1"/>
      <c r="WV450" s="1"/>
      <c r="WW450" s="1"/>
      <c r="WX450" s="1"/>
      <c r="WY450" s="1"/>
      <c r="WZ450" s="1"/>
      <c r="XA450" s="1"/>
      <c r="XB450" s="1"/>
      <c r="XC450" s="1"/>
      <c r="XD450" s="1"/>
      <c r="XE450" s="1"/>
      <c r="XF450" s="1"/>
      <c r="XG450" s="1"/>
      <c r="XH450" s="1"/>
      <c r="XI450" s="1"/>
      <c r="XJ450" s="1"/>
      <c r="XK450" s="1"/>
      <c r="XL450" s="1"/>
      <c r="XM450" s="1"/>
      <c r="XN450" s="1"/>
      <c r="XO450" s="1"/>
      <c r="XP450" s="1"/>
      <c r="XQ450" s="1"/>
      <c r="XR450" s="1"/>
      <c r="XS450" s="1"/>
      <c r="XT450" s="1"/>
      <c r="XU450" s="1"/>
      <c r="XV450" s="1"/>
      <c r="XW450" s="1"/>
      <c r="XX450" s="1"/>
      <c r="XY450" s="1"/>
      <c r="XZ450" s="1"/>
      <c r="YA450" s="1"/>
      <c r="YB450" s="1"/>
      <c r="YC450" s="1"/>
      <c r="YD450" s="1"/>
      <c r="YE450" s="1"/>
      <c r="YF450" s="1"/>
      <c r="YG450" s="1"/>
      <c r="YH450" s="1"/>
      <c r="YI450" s="1"/>
      <c r="YJ450" s="1"/>
      <c r="YK450" s="1"/>
      <c r="YL450" s="1"/>
      <c r="YM450" s="1"/>
      <c r="YN450" s="1"/>
      <c r="YO450" s="1"/>
      <c r="YP450" s="1"/>
      <c r="YQ450" s="1"/>
      <c r="YR450" s="1"/>
      <c r="YS450" s="1"/>
      <c r="YT450" s="1"/>
      <c r="YU450" s="1"/>
      <c r="YV450" s="1"/>
      <c r="YW450" s="1"/>
      <c r="YX450" s="1"/>
      <c r="YY450" s="1"/>
      <c r="YZ450" s="1"/>
      <c r="ZA450" s="1"/>
      <c r="ZB450" s="1"/>
      <c r="ZC450" s="1"/>
      <c r="ZD450" s="1"/>
      <c r="ZE450" s="1"/>
      <c r="ZF450" s="1"/>
      <c r="ZG450" s="1"/>
      <c r="ZH450" s="1"/>
      <c r="ZI450" s="1"/>
      <c r="ZJ450" s="1"/>
      <c r="ZK450" s="1"/>
      <c r="ZL450" s="1"/>
      <c r="ZM450" s="1"/>
      <c r="ZN450" s="1"/>
      <c r="ZO450" s="1"/>
      <c r="ZP450" s="1"/>
      <c r="ZQ450" s="1"/>
      <c r="ZR450" s="1"/>
      <c r="ZS450" s="1"/>
      <c r="ZT450" s="1"/>
      <c r="ZU450" s="1"/>
      <c r="ZV450" s="1"/>
      <c r="ZW450" s="1"/>
      <c r="ZX450" s="1"/>
      <c r="ZY450" s="1"/>
      <c r="ZZ450" s="1"/>
      <c r="AAA450" s="1"/>
      <c r="AAB450" s="1"/>
      <c r="AAC450" s="1"/>
      <c r="AAD450" s="1"/>
      <c r="AAE450" s="1"/>
      <c r="AAF450" s="1"/>
      <c r="AAG450" s="1"/>
      <c r="AAH450" s="1"/>
      <c r="AAI450" s="1"/>
      <c r="AAJ450" s="1"/>
      <c r="AAK450" s="1"/>
      <c r="AAL450" s="1"/>
      <c r="AAM450" s="1"/>
      <c r="AAN450" s="1"/>
      <c r="AAO450" s="1"/>
      <c r="AAP450" s="1"/>
      <c r="AAQ450" s="1"/>
      <c r="AAR450" s="1"/>
      <c r="AAS450" s="1"/>
      <c r="AAT450" s="1"/>
      <c r="AAU450" s="1"/>
      <c r="AAV450" s="1"/>
      <c r="AAW450" s="1"/>
      <c r="AAX450" s="1"/>
      <c r="AAY450" s="1"/>
      <c r="AAZ450" s="1"/>
      <c r="ABA450" s="1"/>
      <c r="ABB450" s="1"/>
      <c r="ABC450" s="1"/>
      <c r="ABD450" s="1"/>
      <c r="ABE450" s="1"/>
      <c r="ABF450" s="1"/>
      <c r="ABG450" s="1"/>
      <c r="ABH450" s="1"/>
      <c r="ABI450" s="1"/>
      <c r="ABJ450" s="1"/>
      <c r="ABK450" s="1"/>
      <c r="ABL450" s="1"/>
      <c r="ABM450" s="1"/>
      <c r="ABN450" s="1"/>
      <c r="ABO450" s="1"/>
    </row>
    <row r="451" spans="1:743" x14ac:dyDescent="0.25">
      <c r="A451" s="93"/>
      <c r="B451" s="2"/>
      <c r="C451" s="2"/>
      <c r="D451" s="2"/>
      <c r="E451" s="2"/>
      <c r="F451" s="2"/>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3"/>
      <c r="MV451" s="3"/>
      <c r="MW451" s="3"/>
      <c r="MX451" s="3"/>
      <c r="MY451" s="3"/>
      <c r="MZ451" s="3"/>
      <c r="NA451" s="3"/>
      <c r="NB451" s="3"/>
      <c r="NC451" s="3"/>
      <c r="ND451" s="3"/>
      <c r="NE451" s="3"/>
      <c r="NF451" s="3"/>
      <c r="NG451" s="3"/>
      <c r="NH451" s="3"/>
      <c r="NI451" s="3"/>
      <c r="NJ451" s="3"/>
      <c r="NK451" s="3"/>
      <c r="NL451" s="3"/>
      <c r="NM451" s="3"/>
      <c r="NN451" s="3"/>
      <c r="NO451" s="3"/>
      <c r="NP451" s="3"/>
      <c r="NQ451" s="3"/>
      <c r="NR451" s="3"/>
      <c r="NS451" s="3"/>
      <c r="NT451" s="3"/>
      <c r="NU451" s="3"/>
      <c r="NV451" s="3"/>
      <c r="NW451" s="3"/>
      <c r="NX451" s="3"/>
      <c r="NY451" s="3"/>
      <c r="NZ451" s="3"/>
      <c r="OA451" s="3"/>
      <c r="OB451" s="3"/>
      <c r="OC451" s="3"/>
      <c r="OD451" s="3"/>
      <c r="OE451" s="3"/>
      <c r="OF451" s="3"/>
      <c r="OG451" s="3"/>
      <c r="OH451" s="3"/>
      <c r="OI451" s="3"/>
      <c r="OJ451" s="3"/>
      <c r="OK451" s="3"/>
      <c r="OL451" s="3"/>
      <c r="OM451" s="3"/>
      <c r="ON451" s="3"/>
      <c r="OO451" s="3"/>
      <c r="OP451" s="3"/>
      <c r="OQ451" s="3"/>
      <c r="OR451" s="3"/>
      <c r="OS451" s="3"/>
      <c r="OT451" s="3"/>
      <c r="OU451" s="3"/>
      <c r="OV451" s="3"/>
      <c r="OW451" s="3"/>
      <c r="OX451" s="3"/>
      <c r="OY451" s="3"/>
      <c r="OZ451" s="3"/>
      <c r="PA451" s="3"/>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c r="QW451" s="1"/>
      <c r="QX451" s="1"/>
      <c r="QY451" s="1"/>
      <c r="QZ451" s="1"/>
      <c r="RA451" s="1"/>
      <c r="RB451" s="1"/>
      <c r="RC451" s="1"/>
      <c r="RD451" s="1"/>
      <c r="RE451" s="1"/>
      <c r="RF451" s="1"/>
      <c r="RG451" s="1"/>
      <c r="RH451" s="1"/>
      <c r="RI451" s="1"/>
      <c r="RJ451" s="1"/>
      <c r="RK451" s="1"/>
      <c r="RL451" s="1"/>
      <c r="RM451" s="1"/>
      <c r="RN451" s="1"/>
      <c r="RO451" s="1"/>
      <c r="RP451" s="1"/>
      <c r="RQ451" s="1"/>
      <c r="RR451" s="1"/>
      <c r="RS451" s="1"/>
      <c r="RT451" s="1"/>
      <c r="RU451" s="1"/>
      <c r="RV451" s="1"/>
      <c r="RW451" s="1"/>
      <c r="RX451" s="1"/>
      <c r="RY451" s="1"/>
      <c r="RZ451" s="1"/>
      <c r="SA451" s="1"/>
      <c r="SB451" s="1"/>
      <c r="SC451" s="1"/>
      <c r="SD451" s="1"/>
      <c r="SE451" s="1"/>
      <c r="SF451" s="1"/>
      <c r="SG451" s="1"/>
      <c r="SH451" s="1"/>
      <c r="SI451" s="1"/>
      <c r="SJ451" s="1"/>
      <c r="SK451" s="1"/>
      <c r="SL451" s="1"/>
      <c r="SM451" s="1"/>
      <c r="SN451" s="1"/>
      <c r="SO451" s="1"/>
      <c r="SP451" s="1"/>
      <c r="SQ451" s="1"/>
      <c r="SR451" s="1"/>
      <c r="SS451" s="1"/>
      <c r="ST451" s="1"/>
      <c r="SU451" s="1"/>
      <c r="SV451" s="1"/>
      <c r="SW451" s="1"/>
      <c r="SX451" s="1"/>
      <c r="SY451" s="1"/>
      <c r="SZ451" s="1"/>
      <c r="TA451" s="1"/>
      <c r="TB451" s="1"/>
      <c r="TC451" s="1"/>
      <c r="TD451" s="1"/>
      <c r="TE451" s="1"/>
      <c r="TF451" s="1"/>
      <c r="TG451" s="1"/>
      <c r="TH451" s="1"/>
      <c r="TI451" s="1"/>
      <c r="TJ451" s="1"/>
      <c r="TK451" s="1"/>
      <c r="TL451" s="1"/>
      <c r="TM451" s="1"/>
      <c r="TN451" s="1"/>
      <c r="TO451" s="1"/>
      <c r="TP451" s="1"/>
      <c r="TQ451" s="1"/>
      <c r="TR451" s="1"/>
      <c r="TS451" s="1"/>
      <c r="TT451" s="1"/>
      <c r="TU451" s="1"/>
      <c r="TV451" s="1"/>
      <c r="TW451" s="1"/>
      <c r="TX451" s="1"/>
      <c r="TY451" s="1"/>
      <c r="TZ451" s="1"/>
      <c r="UA451" s="1"/>
      <c r="UB451" s="1"/>
      <c r="UC451" s="1"/>
      <c r="UD451" s="1"/>
      <c r="UE451" s="1"/>
      <c r="UF451" s="1"/>
      <c r="UG451" s="1"/>
      <c r="UH451" s="1"/>
      <c r="UI451" s="1"/>
      <c r="UJ451" s="1"/>
      <c r="UK451" s="1"/>
      <c r="UL451" s="1"/>
      <c r="UM451" s="1"/>
      <c r="UN451" s="1"/>
      <c r="UO451" s="1"/>
      <c r="UP451" s="1"/>
      <c r="UQ451" s="1"/>
      <c r="UR451" s="1"/>
      <c r="US451" s="1"/>
      <c r="UT451" s="1"/>
      <c r="UU451" s="1"/>
      <c r="UV451" s="1"/>
      <c r="UW451" s="1"/>
      <c r="UX451" s="1"/>
      <c r="UY451" s="1"/>
      <c r="UZ451" s="1"/>
      <c r="VA451" s="1"/>
      <c r="VB451" s="1"/>
      <c r="VC451" s="1"/>
      <c r="VD451" s="1"/>
      <c r="VE451" s="1"/>
      <c r="VF451" s="1"/>
      <c r="VG451" s="1"/>
      <c r="VH451" s="1"/>
      <c r="VI451" s="1"/>
      <c r="VJ451" s="1"/>
      <c r="VK451" s="1"/>
      <c r="VL451" s="1"/>
      <c r="VM451" s="1"/>
      <c r="VN451" s="1"/>
      <c r="VO451" s="1"/>
      <c r="VP451" s="1"/>
      <c r="VQ451" s="1"/>
      <c r="VR451" s="1"/>
      <c r="VS451" s="1"/>
      <c r="VT451" s="1"/>
      <c r="VU451" s="1"/>
      <c r="VV451" s="1"/>
      <c r="VW451" s="1"/>
      <c r="VX451" s="1"/>
      <c r="VY451" s="1"/>
      <c r="VZ451" s="1"/>
      <c r="WA451" s="1"/>
      <c r="WB451" s="1"/>
      <c r="WC451" s="1"/>
      <c r="WD451" s="1"/>
      <c r="WE451" s="1"/>
      <c r="WF451" s="1"/>
      <c r="WG451" s="1"/>
      <c r="WH451" s="1"/>
      <c r="WI451" s="1"/>
      <c r="WJ451" s="1"/>
      <c r="WK451" s="1"/>
      <c r="WL451" s="1"/>
      <c r="WM451" s="1"/>
      <c r="WN451" s="1"/>
      <c r="WO451" s="1"/>
      <c r="WP451" s="1"/>
      <c r="WQ451" s="1"/>
      <c r="WR451" s="1"/>
      <c r="WS451" s="1"/>
      <c r="WT451" s="1"/>
      <c r="WU451" s="1"/>
      <c r="WV451" s="1"/>
      <c r="WW451" s="1"/>
      <c r="WX451" s="1"/>
      <c r="WY451" s="1"/>
      <c r="WZ451" s="1"/>
      <c r="XA451" s="1"/>
      <c r="XB451" s="1"/>
      <c r="XC451" s="1"/>
      <c r="XD451" s="1"/>
      <c r="XE451" s="1"/>
      <c r="XF451" s="1"/>
      <c r="XG451" s="1"/>
      <c r="XH451" s="1"/>
      <c r="XI451" s="1"/>
      <c r="XJ451" s="1"/>
      <c r="XK451" s="1"/>
      <c r="XL451" s="1"/>
      <c r="XM451" s="1"/>
      <c r="XN451" s="1"/>
      <c r="XO451" s="1"/>
      <c r="XP451" s="1"/>
      <c r="XQ451" s="1"/>
      <c r="XR451" s="1"/>
      <c r="XS451" s="1"/>
      <c r="XT451" s="1"/>
      <c r="XU451" s="1"/>
      <c r="XV451" s="1"/>
      <c r="XW451" s="1"/>
      <c r="XX451" s="1"/>
      <c r="XY451" s="1"/>
      <c r="XZ451" s="1"/>
      <c r="YA451" s="1"/>
      <c r="YB451" s="1"/>
      <c r="YC451" s="1"/>
      <c r="YD451" s="1"/>
      <c r="YE451" s="1"/>
      <c r="YF451" s="1"/>
      <c r="YG451" s="1"/>
      <c r="YH451" s="1"/>
      <c r="YI451" s="1"/>
      <c r="YJ451" s="1"/>
      <c r="YK451" s="1"/>
      <c r="YL451" s="1"/>
      <c r="YM451" s="1"/>
      <c r="YN451" s="1"/>
      <c r="YO451" s="1"/>
      <c r="YP451" s="1"/>
      <c r="YQ451" s="1"/>
      <c r="YR451" s="1"/>
      <c r="YS451" s="1"/>
      <c r="YT451" s="1"/>
      <c r="YU451" s="1"/>
      <c r="YV451" s="1"/>
      <c r="YW451" s="1"/>
      <c r="YX451" s="1"/>
      <c r="YY451" s="1"/>
      <c r="YZ451" s="1"/>
      <c r="ZA451" s="1"/>
      <c r="ZB451" s="1"/>
      <c r="ZC451" s="1"/>
      <c r="ZD451" s="1"/>
      <c r="ZE451" s="1"/>
      <c r="ZF451" s="1"/>
      <c r="ZG451" s="1"/>
      <c r="ZH451" s="1"/>
      <c r="ZI451" s="1"/>
      <c r="ZJ451" s="1"/>
      <c r="ZK451" s="1"/>
      <c r="ZL451" s="1"/>
      <c r="ZM451" s="1"/>
      <c r="ZN451" s="1"/>
      <c r="ZO451" s="1"/>
      <c r="ZP451" s="1"/>
      <c r="ZQ451" s="1"/>
      <c r="ZR451" s="1"/>
      <c r="ZS451" s="1"/>
      <c r="ZT451" s="1"/>
      <c r="ZU451" s="1"/>
      <c r="ZV451" s="1"/>
      <c r="ZW451" s="1"/>
      <c r="ZX451" s="1"/>
      <c r="ZY451" s="1"/>
      <c r="ZZ451" s="1"/>
      <c r="AAA451" s="1"/>
      <c r="AAB451" s="1"/>
      <c r="AAC451" s="1"/>
      <c r="AAD451" s="1"/>
      <c r="AAE451" s="1"/>
      <c r="AAF451" s="1"/>
      <c r="AAG451" s="1"/>
      <c r="AAH451" s="1"/>
      <c r="AAI451" s="1"/>
      <c r="AAJ451" s="1"/>
      <c r="AAK451" s="1"/>
      <c r="AAL451" s="1"/>
      <c r="AAM451" s="1"/>
      <c r="AAN451" s="1"/>
      <c r="AAO451" s="1"/>
      <c r="AAP451" s="1"/>
      <c r="AAQ451" s="1"/>
      <c r="AAR451" s="1"/>
      <c r="AAS451" s="1"/>
      <c r="AAT451" s="1"/>
      <c r="AAU451" s="1"/>
      <c r="AAV451" s="1"/>
      <c r="AAW451" s="1"/>
      <c r="AAX451" s="1"/>
      <c r="AAY451" s="1"/>
      <c r="AAZ451" s="1"/>
      <c r="ABA451" s="1"/>
      <c r="ABB451" s="1"/>
      <c r="ABC451" s="1"/>
      <c r="ABD451" s="1"/>
      <c r="ABE451" s="1"/>
      <c r="ABF451" s="1"/>
      <c r="ABG451" s="1"/>
      <c r="ABH451" s="1"/>
      <c r="ABI451" s="1"/>
      <c r="ABJ451" s="1"/>
      <c r="ABK451" s="1"/>
      <c r="ABL451" s="1"/>
      <c r="ABM451" s="1"/>
      <c r="ABN451" s="1"/>
      <c r="ABO451" s="1"/>
    </row>
    <row r="452" spans="1:743" x14ac:dyDescent="0.25">
      <c r="A452" s="93"/>
      <c r="B452" s="2"/>
      <c r="C452" s="2"/>
      <c r="D452" s="2"/>
      <c r="E452" s="2"/>
      <c r="F452" s="2"/>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c r="LT452" s="4"/>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3"/>
      <c r="MV452" s="3"/>
      <c r="MW452" s="3"/>
      <c r="MX452" s="3"/>
      <c r="MY452" s="3"/>
      <c r="MZ452" s="3"/>
      <c r="NA452" s="3"/>
      <c r="NB452" s="3"/>
      <c r="NC452" s="3"/>
      <c r="ND452" s="3"/>
      <c r="NE452" s="3"/>
      <c r="NF452" s="3"/>
      <c r="NG452" s="3"/>
      <c r="NH452" s="3"/>
      <c r="NI452" s="3"/>
      <c r="NJ452" s="3"/>
      <c r="NK452" s="3"/>
      <c r="NL452" s="3"/>
      <c r="NM452" s="3"/>
      <c r="NN452" s="3"/>
      <c r="NO452" s="3"/>
      <c r="NP452" s="3"/>
      <c r="NQ452" s="3"/>
      <c r="NR452" s="3"/>
      <c r="NS452" s="3"/>
      <c r="NT452" s="3"/>
      <c r="NU452" s="3"/>
      <c r="NV452" s="3"/>
      <c r="NW452" s="3"/>
      <c r="NX452" s="3"/>
      <c r="NY452" s="3"/>
      <c r="NZ452" s="3"/>
      <c r="OA452" s="3"/>
      <c r="OB452" s="3"/>
      <c r="OC452" s="3"/>
      <c r="OD452" s="3"/>
      <c r="OE452" s="3"/>
      <c r="OF452" s="3"/>
      <c r="OG452" s="3"/>
      <c r="OH452" s="3"/>
      <c r="OI452" s="3"/>
      <c r="OJ452" s="3"/>
      <c r="OK452" s="3"/>
      <c r="OL452" s="3"/>
      <c r="OM452" s="3"/>
      <c r="ON452" s="3"/>
      <c r="OO452" s="3"/>
      <c r="OP452" s="3"/>
      <c r="OQ452" s="3"/>
      <c r="OR452" s="3"/>
      <c r="OS452" s="3"/>
      <c r="OT452" s="3"/>
      <c r="OU452" s="3"/>
      <c r="OV452" s="3"/>
      <c r="OW452" s="3"/>
      <c r="OX452" s="3"/>
      <c r="OY452" s="3"/>
      <c r="OZ452" s="3"/>
      <c r="PA452" s="3"/>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c r="QW452" s="1"/>
      <c r="QX452" s="1"/>
      <c r="QY452" s="1"/>
      <c r="QZ452" s="1"/>
      <c r="RA452" s="1"/>
      <c r="RB452" s="1"/>
      <c r="RC452" s="1"/>
      <c r="RD452" s="1"/>
      <c r="RE452" s="1"/>
      <c r="RF452" s="1"/>
      <c r="RG452" s="1"/>
      <c r="RH452" s="1"/>
      <c r="RI452" s="1"/>
      <c r="RJ452" s="1"/>
      <c r="RK452" s="1"/>
      <c r="RL452" s="1"/>
      <c r="RM452" s="1"/>
      <c r="RN452" s="1"/>
      <c r="RO452" s="1"/>
      <c r="RP452" s="1"/>
      <c r="RQ452" s="1"/>
      <c r="RR452" s="1"/>
      <c r="RS452" s="1"/>
      <c r="RT452" s="1"/>
      <c r="RU452" s="1"/>
      <c r="RV452" s="1"/>
      <c r="RW452" s="1"/>
      <c r="RX452" s="1"/>
      <c r="RY452" s="1"/>
      <c r="RZ452" s="1"/>
      <c r="SA452" s="1"/>
      <c r="SB452" s="1"/>
      <c r="SC452" s="1"/>
      <c r="SD452" s="1"/>
      <c r="SE452" s="1"/>
      <c r="SF452" s="1"/>
      <c r="SG452" s="1"/>
      <c r="SH452" s="1"/>
      <c r="SI452" s="1"/>
      <c r="SJ452" s="1"/>
      <c r="SK452" s="1"/>
      <c r="SL452" s="1"/>
      <c r="SM452" s="1"/>
      <c r="SN452" s="1"/>
      <c r="SO452" s="1"/>
      <c r="SP452" s="1"/>
      <c r="SQ452" s="1"/>
      <c r="SR452" s="1"/>
      <c r="SS452" s="1"/>
      <c r="ST452" s="1"/>
      <c r="SU452" s="1"/>
      <c r="SV452" s="1"/>
      <c r="SW452" s="1"/>
      <c r="SX452" s="1"/>
      <c r="SY452" s="1"/>
      <c r="SZ452" s="1"/>
      <c r="TA452" s="1"/>
      <c r="TB452" s="1"/>
      <c r="TC452" s="1"/>
      <c r="TD452" s="1"/>
      <c r="TE452" s="1"/>
      <c r="TF452" s="1"/>
      <c r="TG452" s="1"/>
      <c r="TH452" s="1"/>
      <c r="TI452" s="1"/>
      <c r="TJ452" s="1"/>
      <c r="TK452" s="1"/>
      <c r="TL452" s="1"/>
      <c r="TM452" s="1"/>
      <c r="TN452" s="1"/>
      <c r="TO452" s="1"/>
      <c r="TP452" s="1"/>
      <c r="TQ452" s="1"/>
      <c r="TR452" s="1"/>
      <c r="TS452" s="1"/>
      <c r="TT452" s="1"/>
      <c r="TU452" s="1"/>
      <c r="TV452" s="1"/>
      <c r="TW452" s="1"/>
      <c r="TX452" s="1"/>
      <c r="TY452" s="1"/>
      <c r="TZ452" s="1"/>
      <c r="UA452" s="1"/>
      <c r="UB452" s="1"/>
      <c r="UC452" s="1"/>
      <c r="UD452" s="1"/>
      <c r="UE452" s="1"/>
      <c r="UF452" s="1"/>
      <c r="UG452" s="1"/>
      <c r="UH452" s="1"/>
      <c r="UI452" s="1"/>
      <c r="UJ452" s="1"/>
      <c r="UK452" s="1"/>
      <c r="UL452" s="1"/>
      <c r="UM452" s="1"/>
      <c r="UN452" s="1"/>
      <c r="UO452" s="1"/>
      <c r="UP452" s="1"/>
      <c r="UQ452" s="1"/>
      <c r="UR452" s="1"/>
      <c r="US452" s="1"/>
      <c r="UT452" s="1"/>
      <c r="UU452" s="1"/>
      <c r="UV452" s="1"/>
      <c r="UW452" s="1"/>
      <c r="UX452" s="1"/>
      <c r="UY452" s="1"/>
      <c r="UZ452" s="1"/>
      <c r="VA452" s="1"/>
      <c r="VB452" s="1"/>
      <c r="VC452" s="1"/>
      <c r="VD452" s="1"/>
      <c r="VE452" s="1"/>
      <c r="VF452" s="1"/>
      <c r="VG452" s="1"/>
      <c r="VH452" s="1"/>
      <c r="VI452" s="1"/>
      <c r="VJ452" s="1"/>
      <c r="VK452" s="1"/>
      <c r="VL452" s="1"/>
      <c r="VM452" s="1"/>
      <c r="VN452" s="1"/>
      <c r="VO452" s="1"/>
      <c r="VP452" s="1"/>
      <c r="VQ452" s="1"/>
      <c r="VR452" s="1"/>
      <c r="VS452" s="1"/>
      <c r="VT452" s="1"/>
      <c r="VU452" s="1"/>
      <c r="VV452" s="1"/>
      <c r="VW452" s="1"/>
      <c r="VX452" s="1"/>
      <c r="VY452" s="1"/>
      <c r="VZ452" s="1"/>
      <c r="WA452" s="1"/>
      <c r="WB452" s="1"/>
      <c r="WC452" s="1"/>
      <c r="WD452" s="1"/>
      <c r="WE452" s="1"/>
      <c r="WF452" s="1"/>
      <c r="WG452" s="1"/>
      <c r="WH452" s="1"/>
      <c r="WI452" s="1"/>
      <c r="WJ452" s="1"/>
      <c r="WK452" s="1"/>
      <c r="WL452" s="1"/>
      <c r="WM452" s="1"/>
      <c r="WN452" s="1"/>
      <c r="WO452" s="1"/>
      <c r="WP452" s="1"/>
      <c r="WQ452" s="1"/>
      <c r="WR452" s="1"/>
      <c r="WS452" s="1"/>
      <c r="WT452" s="1"/>
      <c r="WU452" s="1"/>
      <c r="WV452" s="1"/>
      <c r="WW452" s="1"/>
      <c r="WX452" s="1"/>
      <c r="WY452" s="1"/>
      <c r="WZ452" s="1"/>
      <c r="XA452" s="1"/>
      <c r="XB452" s="1"/>
      <c r="XC452" s="1"/>
      <c r="XD452" s="1"/>
      <c r="XE452" s="1"/>
      <c r="XF452" s="1"/>
      <c r="XG452" s="1"/>
      <c r="XH452" s="1"/>
      <c r="XI452" s="1"/>
      <c r="XJ452" s="1"/>
      <c r="XK452" s="1"/>
      <c r="XL452" s="1"/>
      <c r="XM452" s="1"/>
      <c r="XN452" s="1"/>
      <c r="XO452" s="1"/>
      <c r="XP452" s="1"/>
      <c r="XQ452" s="1"/>
      <c r="XR452" s="1"/>
      <c r="XS452" s="1"/>
      <c r="XT452" s="1"/>
      <c r="XU452" s="1"/>
      <c r="XV452" s="1"/>
      <c r="XW452" s="1"/>
      <c r="XX452" s="1"/>
      <c r="XY452" s="1"/>
      <c r="XZ452" s="1"/>
      <c r="YA452" s="1"/>
      <c r="YB452" s="1"/>
      <c r="YC452" s="1"/>
      <c r="YD452" s="1"/>
      <c r="YE452" s="1"/>
      <c r="YF452" s="1"/>
      <c r="YG452" s="1"/>
      <c r="YH452" s="1"/>
      <c r="YI452" s="1"/>
      <c r="YJ452" s="1"/>
      <c r="YK452" s="1"/>
      <c r="YL452" s="1"/>
      <c r="YM452" s="1"/>
      <c r="YN452" s="1"/>
      <c r="YO452" s="1"/>
      <c r="YP452" s="1"/>
      <c r="YQ452" s="1"/>
      <c r="YR452" s="1"/>
      <c r="YS452" s="1"/>
      <c r="YT452" s="1"/>
      <c r="YU452" s="1"/>
      <c r="YV452" s="1"/>
      <c r="YW452" s="1"/>
      <c r="YX452" s="1"/>
      <c r="YY452" s="1"/>
      <c r="YZ452" s="1"/>
      <c r="ZA452" s="1"/>
      <c r="ZB452" s="1"/>
      <c r="ZC452" s="1"/>
      <c r="ZD452" s="1"/>
      <c r="ZE452" s="1"/>
      <c r="ZF452" s="1"/>
      <c r="ZG452" s="1"/>
      <c r="ZH452" s="1"/>
      <c r="ZI452" s="1"/>
      <c r="ZJ452" s="1"/>
      <c r="ZK452" s="1"/>
      <c r="ZL452" s="1"/>
      <c r="ZM452" s="1"/>
      <c r="ZN452" s="1"/>
      <c r="ZO452" s="1"/>
      <c r="ZP452" s="1"/>
      <c r="ZQ452" s="1"/>
      <c r="ZR452" s="1"/>
      <c r="ZS452" s="1"/>
      <c r="ZT452" s="1"/>
      <c r="ZU452" s="1"/>
      <c r="ZV452" s="1"/>
      <c r="ZW452" s="1"/>
      <c r="ZX452" s="1"/>
      <c r="ZY452" s="1"/>
      <c r="ZZ452" s="1"/>
      <c r="AAA452" s="1"/>
      <c r="AAB452" s="1"/>
      <c r="AAC452" s="1"/>
      <c r="AAD452" s="1"/>
      <c r="AAE452" s="1"/>
      <c r="AAF452" s="1"/>
      <c r="AAG452" s="1"/>
      <c r="AAH452" s="1"/>
      <c r="AAI452" s="1"/>
      <c r="AAJ452" s="1"/>
      <c r="AAK452" s="1"/>
      <c r="AAL452" s="1"/>
      <c r="AAM452" s="1"/>
      <c r="AAN452" s="1"/>
      <c r="AAO452" s="1"/>
      <c r="AAP452" s="1"/>
      <c r="AAQ452" s="1"/>
      <c r="AAR452" s="1"/>
      <c r="AAS452" s="1"/>
      <c r="AAT452" s="1"/>
      <c r="AAU452" s="1"/>
      <c r="AAV452" s="1"/>
      <c r="AAW452" s="1"/>
      <c r="AAX452" s="1"/>
      <c r="AAY452" s="1"/>
      <c r="AAZ452" s="1"/>
      <c r="ABA452" s="1"/>
      <c r="ABB452" s="1"/>
      <c r="ABC452" s="1"/>
      <c r="ABD452" s="1"/>
      <c r="ABE452" s="1"/>
      <c r="ABF452" s="1"/>
      <c r="ABG452" s="1"/>
      <c r="ABH452" s="1"/>
      <c r="ABI452" s="1"/>
      <c r="ABJ452" s="1"/>
      <c r="ABK452" s="1"/>
      <c r="ABL452" s="1"/>
      <c r="ABM452" s="1"/>
      <c r="ABN452" s="1"/>
      <c r="ABO452" s="1"/>
    </row>
    <row r="453" spans="1:743" x14ac:dyDescent="0.25">
      <c r="A453" s="93"/>
      <c r="B453" s="2"/>
      <c r="C453" s="2"/>
      <c r="D453" s="2"/>
      <c r="E453" s="2"/>
      <c r="F453" s="2"/>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3"/>
      <c r="MV453" s="3"/>
      <c r="MW453" s="3"/>
      <c r="MX453" s="3"/>
      <c r="MY453" s="3"/>
      <c r="MZ453" s="3"/>
      <c r="NA453" s="3"/>
      <c r="NB453" s="3"/>
      <c r="NC453" s="3"/>
      <c r="ND453" s="3"/>
      <c r="NE453" s="3"/>
      <c r="NF453" s="3"/>
      <c r="NG453" s="3"/>
      <c r="NH453" s="3"/>
      <c r="NI453" s="3"/>
      <c r="NJ453" s="3"/>
      <c r="NK453" s="3"/>
      <c r="NL453" s="3"/>
      <c r="NM453" s="3"/>
      <c r="NN453" s="3"/>
      <c r="NO453" s="3"/>
      <c r="NP453" s="3"/>
      <c r="NQ453" s="3"/>
      <c r="NR453" s="3"/>
      <c r="NS453" s="3"/>
      <c r="NT453" s="3"/>
      <c r="NU453" s="3"/>
      <c r="NV453" s="3"/>
      <c r="NW453" s="3"/>
      <c r="NX453" s="3"/>
      <c r="NY453" s="3"/>
      <c r="NZ453" s="3"/>
      <c r="OA453" s="3"/>
      <c r="OB453" s="3"/>
      <c r="OC453" s="3"/>
      <c r="OD453" s="3"/>
      <c r="OE453" s="3"/>
      <c r="OF453" s="3"/>
      <c r="OG453" s="3"/>
      <c r="OH453" s="3"/>
      <c r="OI453" s="3"/>
      <c r="OJ453" s="3"/>
      <c r="OK453" s="3"/>
      <c r="OL453" s="3"/>
      <c r="OM453" s="3"/>
      <c r="ON453" s="3"/>
      <c r="OO453" s="3"/>
      <c r="OP453" s="3"/>
      <c r="OQ453" s="3"/>
      <c r="OR453" s="3"/>
      <c r="OS453" s="3"/>
      <c r="OT453" s="3"/>
      <c r="OU453" s="3"/>
      <c r="OV453" s="3"/>
      <c r="OW453" s="3"/>
      <c r="OX453" s="3"/>
      <c r="OY453" s="3"/>
      <c r="OZ453" s="3"/>
      <c r="PA453" s="3"/>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c r="QW453" s="1"/>
      <c r="QX453" s="1"/>
      <c r="QY453" s="1"/>
      <c r="QZ453" s="1"/>
      <c r="RA453" s="1"/>
      <c r="RB453" s="1"/>
      <c r="RC453" s="1"/>
      <c r="RD453" s="1"/>
      <c r="RE453" s="1"/>
      <c r="RF453" s="1"/>
      <c r="RG453" s="1"/>
      <c r="RH453" s="1"/>
      <c r="RI453" s="1"/>
      <c r="RJ453" s="1"/>
      <c r="RK453" s="1"/>
      <c r="RL453" s="1"/>
      <c r="RM453" s="1"/>
      <c r="RN453" s="1"/>
      <c r="RO453" s="1"/>
      <c r="RP453" s="1"/>
      <c r="RQ453" s="1"/>
      <c r="RR453" s="1"/>
      <c r="RS453" s="1"/>
      <c r="RT453" s="1"/>
      <c r="RU453" s="1"/>
      <c r="RV453" s="1"/>
      <c r="RW453" s="1"/>
      <c r="RX453" s="1"/>
      <c r="RY453" s="1"/>
      <c r="RZ453" s="1"/>
      <c r="SA453" s="1"/>
      <c r="SB453" s="1"/>
      <c r="SC453" s="1"/>
      <c r="SD453" s="1"/>
      <c r="SE453" s="1"/>
      <c r="SF453" s="1"/>
      <c r="SG453" s="1"/>
      <c r="SH453" s="1"/>
      <c r="SI453" s="1"/>
      <c r="SJ453" s="1"/>
      <c r="SK453" s="1"/>
      <c r="SL453" s="1"/>
      <c r="SM453" s="1"/>
      <c r="SN453" s="1"/>
      <c r="SO453" s="1"/>
      <c r="SP453" s="1"/>
      <c r="SQ453" s="1"/>
      <c r="SR453" s="1"/>
      <c r="SS453" s="1"/>
      <c r="ST453" s="1"/>
      <c r="SU453" s="1"/>
      <c r="SV453" s="1"/>
      <c r="SW453" s="1"/>
      <c r="SX453" s="1"/>
      <c r="SY453" s="1"/>
      <c r="SZ453" s="1"/>
      <c r="TA453" s="1"/>
      <c r="TB453" s="1"/>
      <c r="TC453" s="1"/>
      <c r="TD453" s="1"/>
      <c r="TE453" s="1"/>
      <c r="TF453" s="1"/>
      <c r="TG453" s="1"/>
      <c r="TH453" s="1"/>
      <c r="TI453" s="1"/>
      <c r="TJ453" s="1"/>
      <c r="TK453" s="1"/>
      <c r="TL453" s="1"/>
      <c r="TM453" s="1"/>
      <c r="TN453" s="1"/>
      <c r="TO453" s="1"/>
      <c r="TP453" s="1"/>
      <c r="TQ453" s="1"/>
      <c r="TR453" s="1"/>
      <c r="TS453" s="1"/>
      <c r="TT453" s="1"/>
      <c r="TU453" s="1"/>
      <c r="TV453" s="1"/>
      <c r="TW453" s="1"/>
      <c r="TX453" s="1"/>
      <c r="TY453" s="1"/>
      <c r="TZ453" s="1"/>
      <c r="UA453" s="1"/>
      <c r="UB453" s="1"/>
      <c r="UC453" s="1"/>
      <c r="UD453" s="1"/>
      <c r="UE453" s="1"/>
      <c r="UF453" s="1"/>
      <c r="UG453" s="1"/>
      <c r="UH453" s="1"/>
      <c r="UI453" s="1"/>
      <c r="UJ453" s="1"/>
      <c r="UK453" s="1"/>
      <c r="UL453" s="1"/>
      <c r="UM453" s="1"/>
      <c r="UN453" s="1"/>
      <c r="UO453" s="1"/>
      <c r="UP453" s="1"/>
      <c r="UQ453" s="1"/>
      <c r="UR453" s="1"/>
      <c r="US453" s="1"/>
      <c r="UT453" s="1"/>
      <c r="UU453" s="1"/>
      <c r="UV453" s="1"/>
      <c r="UW453" s="1"/>
      <c r="UX453" s="1"/>
      <c r="UY453" s="1"/>
      <c r="UZ453" s="1"/>
      <c r="VA453" s="1"/>
      <c r="VB453" s="1"/>
      <c r="VC453" s="1"/>
      <c r="VD453" s="1"/>
      <c r="VE453" s="1"/>
      <c r="VF453" s="1"/>
      <c r="VG453" s="1"/>
      <c r="VH453" s="1"/>
      <c r="VI453" s="1"/>
      <c r="VJ453" s="1"/>
      <c r="VK453" s="1"/>
      <c r="VL453" s="1"/>
      <c r="VM453" s="1"/>
      <c r="VN453" s="1"/>
      <c r="VO453" s="1"/>
      <c r="VP453" s="1"/>
      <c r="VQ453" s="1"/>
      <c r="VR453" s="1"/>
      <c r="VS453" s="1"/>
      <c r="VT453" s="1"/>
      <c r="VU453" s="1"/>
      <c r="VV453" s="1"/>
      <c r="VW453" s="1"/>
      <c r="VX453" s="1"/>
      <c r="VY453" s="1"/>
      <c r="VZ453" s="1"/>
      <c r="WA453" s="1"/>
      <c r="WB453" s="1"/>
      <c r="WC453" s="1"/>
      <c r="WD453" s="1"/>
      <c r="WE453" s="1"/>
      <c r="WF453" s="1"/>
      <c r="WG453" s="1"/>
      <c r="WH453" s="1"/>
      <c r="WI453" s="1"/>
      <c r="WJ453" s="1"/>
      <c r="WK453" s="1"/>
      <c r="WL453" s="1"/>
      <c r="WM453" s="1"/>
      <c r="WN453" s="1"/>
      <c r="WO453" s="1"/>
      <c r="WP453" s="1"/>
      <c r="WQ453" s="1"/>
      <c r="WR453" s="1"/>
      <c r="WS453" s="1"/>
      <c r="WT453" s="1"/>
      <c r="WU453" s="1"/>
      <c r="WV453" s="1"/>
      <c r="WW453" s="1"/>
      <c r="WX453" s="1"/>
      <c r="WY453" s="1"/>
      <c r="WZ453" s="1"/>
      <c r="XA453" s="1"/>
      <c r="XB453" s="1"/>
      <c r="XC453" s="1"/>
      <c r="XD453" s="1"/>
      <c r="XE453" s="1"/>
      <c r="XF453" s="1"/>
      <c r="XG453" s="1"/>
      <c r="XH453" s="1"/>
      <c r="XI453" s="1"/>
      <c r="XJ453" s="1"/>
      <c r="XK453" s="1"/>
      <c r="XL453" s="1"/>
      <c r="XM453" s="1"/>
      <c r="XN453" s="1"/>
      <c r="XO453" s="1"/>
      <c r="XP453" s="1"/>
      <c r="XQ453" s="1"/>
      <c r="XR453" s="1"/>
      <c r="XS453" s="1"/>
      <c r="XT453" s="1"/>
      <c r="XU453" s="1"/>
      <c r="XV453" s="1"/>
      <c r="XW453" s="1"/>
      <c r="XX453" s="1"/>
      <c r="XY453" s="1"/>
      <c r="XZ453" s="1"/>
      <c r="YA453" s="1"/>
      <c r="YB453" s="1"/>
      <c r="YC453" s="1"/>
      <c r="YD453" s="1"/>
      <c r="YE453" s="1"/>
      <c r="YF453" s="1"/>
      <c r="YG453" s="1"/>
      <c r="YH453" s="1"/>
      <c r="YI453" s="1"/>
      <c r="YJ453" s="1"/>
      <c r="YK453" s="1"/>
      <c r="YL453" s="1"/>
      <c r="YM453" s="1"/>
      <c r="YN453" s="1"/>
      <c r="YO453" s="1"/>
      <c r="YP453" s="1"/>
      <c r="YQ453" s="1"/>
      <c r="YR453" s="1"/>
      <c r="YS453" s="1"/>
      <c r="YT453" s="1"/>
      <c r="YU453" s="1"/>
      <c r="YV453" s="1"/>
      <c r="YW453" s="1"/>
      <c r="YX453" s="1"/>
      <c r="YY453" s="1"/>
      <c r="YZ453" s="1"/>
      <c r="ZA453" s="1"/>
      <c r="ZB453" s="1"/>
      <c r="ZC453" s="1"/>
      <c r="ZD453" s="1"/>
      <c r="ZE453" s="1"/>
      <c r="ZF453" s="1"/>
      <c r="ZG453" s="1"/>
      <c r="ZH453" s="1"/>
      <c r="ZI453" s="1"/>
      <c r="ZJ453" s="1"/>
      <c r="ZK453" s="1"/>
      <c r="ZL453" s="1"/>
      <c r="ZM453" s="1"/>
      <c r="ZN453" s="1"/>
      <c r="ZO453" s="1"/>
      <c r="ZP453" s="1"/>
      <c r="ZQ453" s="1"/>
      <c r="ZR453" s="1"/>
      <c r="ZS453" s="1"/>
      <c r="ZT453" s="1"/>
      <c r="ZU453" s="1"/>
      <c r="ZV453" s="1"/>
      <c r="ZW453" s="1"/>
      <c r="ZX453" s="1"/>
      <c r="ZY453" s="1"/>
      <c r="ZZ453" s="1"/>
      <c r="AAA453" s="1"/>
      <c r="AAB453" s="1"/>
      <c r="AAC453" s="1"/>
      <c r="AAD453" s="1"/>
      <c r="AAE453" s="1"/>
      <c r="AAF453" s="1"/>
      <c r="AAG453" s="1"/>
      <c r="AAH453" s="1"/>
      <c r="AAI453" s="1"/>
      <c r="AAJ453" s="1"/>
      <c r="AAK453" s="1"/>
      <c r="AAL453" s="1"/>
      <c r="AAM453" s="1"/>
      <c r="AAN453" s="1"/>
      <c r="AAO453" s="1"/>
      <c r="AAP453" s="1"/>
      <c r="AAQ453" s="1"/>
      <c r="AAR453" s="1"/>
      <c r="AAS453" s="1"/>
      <c r="AAT453" s="1"/>
      <c r="AAU453" s="1"/>
      <c r="AAV453" s="1"/>
      <c r="AAW453" s="1"/>
      <c r="AAX453" s="1"/>
      <c r="AAY453" s="1"/>
      <c r="AAZ453" s="1"/>
      <c r="ABA453" s="1"/>
      <c r="ABB453" s="1"/>
      <c r="ABC453" s="1"/>
      <c r="ABD453" s="1"/>
      <c r="ABE453" s="1"/>
      <c r="ABF453" s="1"/>
      <c r="ABG453" s="1"/>
      <c r="ABH453" s="1"/>
      <c r="ABI453" s="1"/>
      <c r="ABJ453" s="1"/>
      <c r="ABK453" s="1"/>
      <c r="ABL453" s="1"/>
      <c r="ABM453" s="1"/>
      <c r="ABN453" s="1"/>
      <c r="ABO453" s="1"/>
    </row>
    <row r="454" spans="1:743" x14ac:dyDescent="0.25">
      <c r="A454" s="93"/>
      <c r="B454" s="2"/>
      <c r="C454" s="2"/>
      <c r="D454" s="2"/>
      <c r="E454" s="2"/>
      <c r="F454" s="2"/>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c r="LT454" s="4"/>
      <c r="LU454" s="4"/>
      <c r="LV454" s="4"/>
      <c r="LW454" s="4"/>
      <c r="LX454" s="4"/>
      <c r="LY454" s="4"/>
      <c r="LZ454" s="4"/>
      <c r="MA454" s="4"/>
      <c r="MB454" s="4"/>
      <c r="MC454" s="4"/>
      <c r="MD454" s="4"/>
      <c r="ME454" s="4"/>
      <c r="MF454" s="4"/>
      <c r="MG454" s="4"/>
      <c r="MH454" s="4"/>
      <c r="MI454" s="4"/>
      <c r="MJ454" s="4"/>
      <c r="MK454" s="4"/>
      <c r="ML454" s="4"/>
      <c r="MM454" s="4"/>
      <c r="MN454" s="4"/>
      <c r="MO454" s="4"/>
      <c r="MP454" s="4"/>
      <c r="MQ454" s="4"/>
      <c r="MR454" s="4"/>
      <c r="MS454" s="4"/>
      <c r="MT454" s="4"/>
      <c r="MU454" s="3"/>
      <c r="MV454" s="3"/>
      <c r="MW454" s="3"/>
      <c r="MX454" s="3"/>
      <c r="MY454" s="3"/>
      <c r="MZ454" s="3"/>
      <c r="NA454" s="3"/>
      <c r="NB454" s="3"/>
      <c r="NC454" s="3"/>
      <c r="ND454" s="3"/>
      <c r="NE454" s="3"/>
      <c r="NF454" s="3"/>
      <c r="NG454" s="3"/>
      <c r="NH454" s="3"/>
      <c r="NI454" s="3"/>
      <c r="NJ454" s="3"/>
      <c r="NK454" s="3"/>
      <c r="NL454" s="3"/>
      <c r="NM454" s="3"/>
      <c r="NN454" s="3"/>
      <c r="NO454" s="3"/>
      <c r="NP454" s="3"/>
      <c r="NQ454" s="3"/>
      <c r="NR454" s="3"/>
      <c r="NS454" s="3"/>
      <c r="NT454" s="3"/>
      <c r="NU454" s="3"/>
      <c r="NV454" s="3"/>
      <c r="NW454" s="3"/>
      <c r="NX454" s="3"/>
      <c r="NY454" s="3"/>
      <c r="NZ454" s="3"/>
      <c r="OA454" s="3"/>
      <c r="OB454" s="3"/>
      <c r="OC454" s="3"/>
      <c r="OD454" s="3"/>
      <c r="OE454" s="3"/>
      <c r="OF454" s="3"/>
      <c r="OG454" s="3"/>
      <c r="OH454" s="3"/>
      <c r="OI454" s="3"/>
      <c r="OJ454" s="3"/>
      <c r="OK454" s="3"/>
      <c r="OL454" s="3"/>
      <c r="OM454" s="3"/>
      <c r="ON454" s="3"/>
      <c r="OO454" s="3"/>
      <c r="OP454" s="3"/>
      <c r="OQ454" s="3"/>
      <c r="OR454" s="3"/>
      <c r="OS454" s="3"/>
      <c r="OT454" s="3"/>
      <c r="OU454" s="3"/>
      <c r="OV454" s="3"/>
      <c r="OW454" s="3"/>
      <c r="OX454" s="3"/>
      <c r="OY454" s="3"/>
      <c r="OZ454" s="3"/>
      <c r="PA454" s="3"/>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c r="QW454" s="1"/>
      <c r="QX454" s="1"/>
      <c r="QY454" s="1"/>
      <c r="QZ454" s="1"/>
      <c r="RA454" s="1"/>
      <c r="RB454" s="1"/>
      <c r="RC454" s="1"/>
      <c r="RD454" s="1"/>
      <c r="RE454" s="1"/>
      <c r="RF454" s="1"/>
      <c r="RG454" s="1"/>
      <c r="RH454" s="1"/>
      <c r="RI454" s="1"/>
      <c r="RJ454" s="1"/>
      <c r="RK454" s="1"/>
      <c r="RL454" s="1"/>
      <c r="RM454" s="1"/>
      <c r="RN454" s="1"/>
      <c r="RO454" s="1"/>
      <c r="RP454" s="1"/>
      <c r="RQ454" s="1"/>
      <c r="RR454" s="1"/>
      <c r="RS454" s="1"/>
      <c r="RT454" s="1"/>
      <c r="RU454" s="1"/>
      <c r="RV454" s="1"/>
      <c r="RW454" s="1"/>
      <c r="RX454" s="1"/>
      <c r="RY454" s="1"/>
      <c r="RZ454" s="1"/>
      <c r="SA454" s="1"/>
      <c r="SB454" s="1"/>
      <c r="SC454" s="1"/>
      <c r="SD454" s="1"/>
      <c r="SE454" s="1"/>
      <c r="SF454" s="1"/>
      <c r="SG454" s="1"/>
      <c r="SH454" s="1"/>
      <c r="SI454" s="1"/>
      <c r="SJ454" s="1"/>
      <c r="SK454" s="1"/>
      <c r="SL454" s="1"/>
      <c r="SM454" s="1"/>
      <c r="SN454" s="1"/>
      <c r="SO454" s="1"/>
      <c r="SP454" s="1"/>
      <c r="SQ454" s="1"/>
      <c r="SR454" s="1"/>
      <c r="SS454" s="1"/>
      <c r="ST454" s="1"/>
      <c r="SU454" s="1"/>
      <c r="SV454" s="1"/>
      <c r="SW454" s="1"/>
      <c r="SX454" s="1"/>
      <c r="SY454" s="1"/>
      <c r="SZ454" s="1"/>
      <c r="TA454" s="1"/>
      <c r="TB454" s="1"/>
      <c r="TC454" s="1"/>
      <c r="TD454" s="1"/>
      <c r="TE454" s="1"/>
      <c r="TF454" s="1"/>
      <c r="TG454" s="1"/>
      <c r="TH454" s="1"/>
      <c r="TI454" s="1"/>
      <c r="TJ454" s="1"/>
      <c r="TK454" s="1"/>
      <c r="TL454" s="1"/>
      <c r="TM454" s="1"/>
      <c r="TN454" s="1"/>
      <c r="TO454" s="1"/>
      <c r="TP454" s="1"/>
      <c r="TQ454" s="1"/>
      <c r="TR454" s="1"/>
      <c r="TS454" s="1"/>
      <c r="TT454" s="1"/>
      <c r="TU454" s="1"/>
      <c r="TV454" s="1"/>
      <c r="TW454" s="1"/>
      <c r="TX454" s="1"/>
      <c r="TY454" s="1"/>
      <c r="TZ454" s="1"/>
      <c r="UA454" s="1"/>
      <c r="UB454" s="1"/>
      <c r="UC454" s="1"/>
      <c r="UD454" s="1"/>
      <c r="UE454" s="1"/>
      <c r="UF454" s="1"/>
      <c r="UG454" s="1"/>
      <c r="UH454" s="1"/>
      <c r="UI454" s="1"/>
      <c r="UJ454" s="1"/>
      <c r="UK454" s="1"/>
      <c r="UL454" s="1"/>
      <c r="UM454" s="1"/>
      <c r="UN454" s="1"/>
      <c r="UO454" s="1"/>
      <c r="UP454" s="1"/>
      <c r="UQ454" s="1"/>
      <c r="UR454" s="1"/>
      <c r="US454" s="1"/>
      <c r="UT454" s="1"/>
      <c r="UU454" s="1"/>
      <c r="UV454" s="1"/>
      <c r="UW454" s="1"/>
      <c r="UX454" s="1"/>
      <c r="UY454" s="1"/>
      <c r="UZ454" s="1"/>
      <c r="VA454" s="1"/>
      <c r="VB454" s="1"/>
      <c r="VC454" s="1"/>
      <c r="VD454" s="1"/>
      <c r="VE454" s="1"/>
      <c r="VF454" s="1"/>
      <c r="VG454" s="1"/>
      <c r="VH454" s="1"/>
      <c r="VI454" s="1"/>
      <c r="VJ454" s="1"/>
      <c r="VK454" s="1"/>
      <c r="VL454" s="1"/>
      <c r="VM454" s="1"/>
      <c r="VN454" s="1"/>
      <c r="VO454" s="1"/>
      <c r="VP454" s="1"/>
      <c r="VQ454" s="1"/>
      <c r="VR454" s="1"/>
      <c r="VS454" s="1"/>
      <c r="VT454" s="1"/>
      <c r="VU454" s="1"/>
      <c r="VV454" s="1"/>
      <c r="VW454" s="1"/>
      <c r="VX454" s="1"/>
      <c r="VY454" s="1"/>
      <c r="VZ454" s="1"/>
      <c r="WA454" s="1"/>
      <c r="WB454" s="1"/>
      <c r="WC454" s="1"/>
      <c r="WD454" s="1"/>
      <c r="WE454" s="1"/>
      <c r="WF454" s="1"/>
      <c r="WG454" s="1"/>
      <c r="WH454" s="1"/>
      <c r="WI454" s="1"/>
      <c r="WJ454" s="1"/>
      <c r="WK454" s="1"/>
      <c r="WL454" s="1"/>
      <c r="WM454" s="1"/>
      <c r="WN454" s="1"/>
      <c r="WO454" s="1"/>
      <c r="WP454" s="1"/>
      <c r="WQ454" s="1"/>
      <c r="WR454" s="1"/>
      <c r="WS454" s="1"/>
      <c r="WT454" s="1"/>
      <c r="WU454" s="1"/>
      <c r="WV454" s="1"/>
      <c r="WW454" s="1"/>
      <c r="WX454" s="1"/>
      <c r="WY454" s="1"/>
      <c r="WZ454" s="1"/>
      <c r="XA454" s="1"/>
      <c r="XB454" s="1"/>
      <c r="XC454" s="1"/>
      <c r="XD454" s="1"/>
      <c r="XE454" s="1"/>
      <c r="XF454" s="1"/>
      <c r="XG454" s="1"/>
      <c r="XH454" s="1"/>
      <c r="XI454" s="1"/>
      <c r="XJ454" s="1"/>
      <c r="XK454" s="1"/>
      <c r="XL454" s="1"/>
      <c r="XM454" s="1"/>
      <c r="XN454" s="1"/>
      <c r="XO454" s="1"/>
      <c r="XP454" s="1"/>
      <c r="XQ454" s="1"/>
      <c r="XR454" s="1"/>
      <c r="XS454" s="1"/>
      <c r="XT454" s="1"/>
      <c r="XU454" s="1"/>
      <c r="XV454" s="1"/>
      <c r="XW454" s="1"/>
      <c r="XX454" s="1"/>
      <c r="XY454" s="1"/>
      <c r="XZ454" s="1"/>
      <c r="YA454" s="1"/>
      <c r="YB454" s="1"/>
      <c r="YC454" s="1"/>
      <c r="YD454" s="1"/>
      <c r="YE454" s="1"/>
      <c r="YF454" s="1"/>
      <c r="YG454" s="1"/>
      <c r="YH454" s="1"/>
      <c r="YI454" s="1"/>
      <c r="YJ454" s="1"/>
      <c r="YK454" s="1"/>
      <c r="YL454" s="1"/>
      <c r="YM454" s="1"/>
      <c r="YN454" s="1"/>
      <c r="YO454" s="1"/>
      <c r="YP454" s="1"/>
      <c r="YQ454" s="1"/>
      <c r="YR454" s="1"/>
      <c r="YS454" s="1"/>
      <c r="YT454" s="1"/>
      <c r="YU454" s="1"/>
      <c r="YV454" s="1"/>
      <c r="YW454" s="1"/>
      <c r="YX454" s="1"/>
      <c r="YY454" s="1"/>
      <c r="YZ454" s="1"/>
      <c r="ZA454" s="1"/>
      <c r="ZB454" s="1"/>
      <c r="ZC454" s="1"/>
      <c r="ZD454" s="1"/>
      <c r="ZE454" s="1"/>
      <c r="ZF454" s="1"/>
      <c r="ZG454" s="1"/>
      <c r="ZH454" s="1"/>
      <c r="ZI454" s="1"/>
      <c r="ZJ454" s="1"/>
      <c r="ZK454" s="1"/>
      <c r="ZL454" s="1"/>
      <c r="ZM454" s="1"/>
      <c r="ZN454" s="1"/>
      <c r="ZO454" s="1"/>
      <c r="ZP454" s="1"/>
      <c r="ZQ454" s="1"/>
      <c r="ZR454" s="1"/>
      <c r="ZS454" s="1"/>
      <c r="ZT454" s="1"/>
      <c r="ZU454" s="1"/>
      <c r="ZV454" s="1"/>
      <c r="ZW454" s="1"/>
      <c r="ZX454" s="1"/>
      <c r="ZY454" s="1"/>
      <c r="ZZ454" s="1"/>
      <c r="AAA454" s="1"/>
      <c r="AAB454" s="1"/>
      <c r="AAC454" s="1"/>
      <c r="AAD454" s="1"/>
      <c r="AAE454" s="1"/>
      <c r="AAF454" s="1"/>
      <c r="AAG454" s="1"/>
      <c r="AAH454" s="1"/>
      <c r="AAI454" s="1"/>
      <c r="AAJ454" s="1"/>
      <c r="AAK454" s="1"/>
      <c r="AAL454" s="1"/>
      <c r="AAM454" s="1"/>
      <c r="AAN454" s="1"/>
      <c r="AAO454" s="1"/>
      <c r="AAP454" s="1"/>
      <c r="AAQ454" s="1"/>
      <c r="AAR454" s="1"/>
      <c r="AAS454" s="1"/>
      <c r="AAT454" s="1"/>
      <c r="AAU454" s="1"/>
      <c r="AAV454" s="1"/>
      <c r="AAW454" s="1"/>
      <c r="AAX454" s="1"/>
      <c r="AAY454" s="1"/>
      <c r="AAZ454" s="1"/>
      <c r="ABA454" s="1"/>
      <c r="ABB454" s="1"/>
      <c r="ABC454" s="1"/>
      <c r="ABD454" s="1"/>
      <c r="ABE454" s="1"/>
      <c r="ABF454" s="1"/>
      <c r="ABG454" s="1"/>
      <c r="ABH454" s="1"/>
      <c r="ABI454" s="1"/>
      <c r="ABJ454" s="1"/>
      <c r="ABK454" s="1"/>
      <c r="ABL454" s="1"/>
      <c r="ABM454" s="1"/>
      <c r="ABN454" s="1"/>
      <c r="ABO454" s="1"/>
    </row>
    <row r="455" spans="1:743" x14ac:dyDescent="0.25">
      <c r="A455" s="93"/>
      <c r="B455" s="2"/>
      <c r="C455" s="2"/>
      <c r="D455" s="2"/>
      <c r="E455" s="2"/>
      <c r="F455" s="2"/>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c r="LT455" s="4"/>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3"/>
      <c r="MV455" s="3"/>
      <c r="MW455" s="3"/>
      <c r="MX455" s="3"/>
      <c r="MY455" s="3"/>
      <c r="MZ455" s="3"/>
      <c r="NA455" s="3"/>
      <c r="NB455" s="3"/>
      <c r="NC455" s="3"/>
      <c r="ND455" s="3"/>
      <c r="NE455" s="3"/>
      <c r="NF455" s="3"/>
      <c r="NG455" s="3"/>
      <c r="NH455" s="3"/>
      <c r="NI455" s="3"/>
      <c r="NJ455" s="3"/>
      <c r="NK455" s="3"/>
      <c r="NL455" s="3"/>
      <c r="NM455" s="3"/>
      <c r="NN455" s="3"/>
      <c r="NO455" s="3"/>
      <c r="NP455" s="3"/>
      <c r="NQ455" s="3"/>
      <c r="NR455" s="3"/>
      <c r="NS455" s="3"/>
      <c r="NT455" s="3"/>
      <c r="NU455" s="3"/>
      <c r="NV455" s="3"/>
      <c r="NW455" s="3"/>
      <c r="NX455" s="3"/>
      <c r="NY455" s="3"/>
      <c r="NZ455" s="3"/>
      <c r="OA455" s="3"/>
      <c r="OB455" s="3"/>
      <c r="OC455" s="3"/>
      <c r="OD455" s="3"/>
      <c r="OE455" s="3"/>
      <c r="OF455" s="3"/>
      <c r="OG455" s="3"/>
      <c r="OH455" s="3"/>
      <c r="OI455" s="3"/>
      <c r="OJ455" s="3"/>
      <c r="OK455" s="3"/>
      <c r="OL455" s="3"/>
      <c r="OM455" s="3"/>
      <c r="ON455" s="3"/>
      <c r="OO455" s="3"/>
      <c r="OP455" s="3"/>
      <c r="OQ455" s="3"/>
      <c r="OR455" s="3"/>
      <c r="OS455" s="3"/>
      <c r="OT455" s="3"/>
      <c r="OU455" s="3"/>
      <c r="OV455" s="3"/>
      <c r="OW455" s="3"/>
      <c r="OX455" s="3"/>
      <c r="OY455" s="3"/>
      <c r="OZ455" s="3"/>
      <c r="PA455" s="3"/>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c r="QW455" s="1"/>
      <c r="QX455" s="1"/>
      <c r="QY455" s="1"/>
      <c r="QZ455" s="1"/>
      <c r="RA455" s="1"/>
      <c r="RB455" s="1"/>
      <c r="RC455" s="1"/>
      <c r="RD455" s="1"/>
      <c r="RE455" s="1"/>
      <c r="RF455" s="1"/>
      <c r="RG455" s="1"/>
      <c r="RH455" s="1"/>
      <c r="RI455" s="1"/>
      <c r="RJ455" s="1"/>
      <c r="RK455" s="1"/>
      <c r="RL455" s="1"/>
      <c r="RM455" s="1"/>
      <c r="RN455" s="1"/>
      <c r="RO455" s="1"/>
      <c r="RP455" s="1"/>
      <c r="RQ455" s="1"/>
      <c r="RR455" s="1"/>
      <c r="RS455" s="1"/>
      <c r="RT455" s="1"/>
      <c r="RU455" s="1"/>
      <c r="RV455" s="1"/>
      <c r="RW455" s="1"/>
      <c r="RX455" s="1"/>
      <c r="RY455" s="1"/>
      <c r="RZ455" s="1"/>
      <c r="SA455" s="1"/>
      <c r="SB455" s="1"/>
      <c r="SC455" s="1"/>
      <c r="SD455" s="1"/>
      <c r="SE455" s="1"/>
      <c r="SF455" s="1"/>
      <c r="SG455" s="1"/>
      <c r="SH455" s="1"/>
      <c r="SI455" s="1"/>
      <c r="SJ455" s="1"/>
      <c r="SK455" s="1"/>
      <c r="SL455" s="1"/>
      <c r="SM455" s="1"/>
      <c r="SN455" s="1"/>
      <c r="SO455" s="1"/>
      <c r="SP455" s="1"/>
      <c r="SQ455" s="1"/>
      <c r="SR455" s="1"/>
      <c r="SS455" s="1"/>
      <c r="ST455" s="1"/>
      <c r="SU455" s="1"/>
      <c r="SV455" s="1"/>
      <c r="SW455" s="1"/>
      <c r="SX455" s="1"/>
      <c r="SY455" s="1"/>
      <c r="SZ455" s="1"/>
      <c r="TA455" s="1"/>
      <c r="TB455" s="1"/>
      <c r="TC455" s="1"/>
      <c r="TD455" s="1"/>
      <c r="TE455" s="1"/>
      <c r="TF455" s="1"/>
      <c r="TG455" s="1"/>
      <c r="TH455" s="1"/>
      <c r="TI455" s="1"/>
      <c r="TJ455" s="1"/>
      <c r="TK455" s="1"/>
      <c r="TL455" s="1"/>
      <c r="TM455" s="1"/>
      <c r="TN455" s="1"/>
      <c r="TO455" s="1"/>
      <c r="TP455" s="1"/>
      <c r="TQ455" s="1"/>
      <c r="TR455" s="1"/>
      <c r="TS455" s="1"/>
      <c r="TT455" s="1"/>
      <c r="TU455" s="1"/>
      <c r="TV455" s="1"/>
      <c r="TW455" s="1"/>
      <c r="TX455" s="1"/>
      <c r="TY455" s="1"/>
      <c r="TZ455" s="1"/>
      <c r="UA455" s="1"/>
      <c r="UB455" s="1"/>
      <c r="UC455" s="1"/>
      <c r="UD455" s="1"/>
      <c r="UE455" s="1"/>
      <c r="UF455" s="1"/>
      <c r="UG455" s="1"/>
      <c r="UH455" s="1"/>
      <c r="UI455" s="1"/>
      <c r="UJ455" s="1"/>
      <c r="UK455" s="1"/>
      <c r="UL455" s="1"/>
      <c r="UM455" s="1"/>
      <c r="UN455" s="1"/>
      <c r="UO455" s="1"/>
      <c r="UP455" s="1"/>
      <c r="UQ455" s="1"/>
      <c r="UR455" s="1"/>
      <c r="US455" s="1"/>
      <c r="UT455" s="1"/>
      <c r="UU455" s="1"/>
      <c r="UV455" s="1"/>
      <c r="UW455" s="1"/>
      <c r="UX455" s="1"/>
      <c r="UY455" s="1"/>
      <c r="UZ455" s="1"/>
      <c r="VA455" s="1"/>
      <c r="VB455" s="1"/>
      <c r="VC455" s="1"/>
      <c r="VD455" s="1"/>
      <c r="VE455" s="1"/>
      <c r="VF455" s="1"/>
      <c r="VG455" s="1"/>
      <c r="VH455" s="1"/>
      <c r="VI455" s="1"/>
      <c r="VJ455" s="1"/>
      <c r="VK455" s="1"/>
      <c r="VL455" s="1"/>
      <c r="VM455" s="1"/>
      <c r="VN455" s="1"/>
      <c r="VO455" s="1"/>
      <c r="VP455" s="1"/>
      <c r="VQ455" s="1"/>
      <c r="VR455" s="1"/>
      <c r="VS455" s="1"/>
      <c r="VT455" s="1"/>
      <c r="VU455" s="1"/>
      <c r="VV455" s="1"/>
      <c r="VW455" s="1"/>
      <c r="VX455" s="1"/>
      <c r="VY455" s="1"/>
      <c r="VZ455" s="1"/>
      <c r="WA455" s="1"/>
      <c r="WB455" s="1"/>
      <c r="WC455" s="1"/>
      <c r="WD455" s="1"/>
      <c r="WE455" s="1"/>
      <c r="WF455" s="1"/>
      <c r="WG455" s="1"/>
      <c r="WH455" s="1"/>
      <c r="WI455" s="1"/>
      <c r="WJ455" s="1"/>
      <c r="WK455" s="1"/>
      <c r="WL455" s="1"/>
      <c r="WM455" s="1"/>
      <c r="WN455" s="1"/>
      <c r="WO455" s="1"/>
      <c r="WP455" s="1"/>
      <c r="WQ455" s="1"/>
      <c r="WR455" s="1"/>
      <c r="WS455" s="1"/>
      <c r="WT455" s="1"/>
      <c r="WU455" s="1"/>
      <c r="WV455" s="1"/>
      <c r="WW455" s="1"/>
      <c r="WX455" s="1"/>
      <c r="WY455" s="1"/>
      <c r="WZ455" s="1"/>
      <c r="XA455" s="1"/>
      <c r="XB455" s="1"/>
      <c r="XC455" s="1"/>
      <c r="XD455" s="1"/>
      <c r="XE455" s="1"/>
      <c r="XF455" s="1"/>
      <c r="XG455" s="1"/>
      <c r="XH455" s="1"/>
      <c r="XI455" s="1"/>
      <c r="XJ455" s="1"/>
      <c r="XK455" s="1"/>
      <c r="XL455" s="1"/>
      <c r="XM455" s="1"/>
      <c r="XN455" s="1"/>
      <c r="XO455" s="1"/>
      <c r="XP455" s="1"/>
      <c r="XQ455" s="1"/>
      <c r="XR455" s="1"/>
      <c r="XS455" s="1"/>
      <c r="XT455" s="1"/>
      <c r="XU455" s="1"/>
      <c r="XV455" s="1"/>
      <c r="XW455" s="1"/>
      <c r="XX455" s="1"/>
      <c r="XY455" s="1"/>
      <c r="XZ455" s="1"/>
      <c r="YA455" s="1"/>
      <c r="YB455" s="1"/>
      <c r="YC455" s="1"/>
      <c r="YD455" s="1"/>
      <c r="YE455" s="1"/>
      <c r="YF455" s="1"/>
      <c r="YG455" s="1"/>
      <c r="YH455" s="1"/>
      <c r="YI455" s="1"/>
      <c r="YJ455" s="1"/>
      <c r="YK455" s="1"/>
      <c r="YL455" s="1"/>
      <c r="YM455" s="1"/>
      <c r="YN455" s="1"/>
      <c r="YO455" s="1"/>
      <c r="YP455" s="1"/>
      <c r="YQ455" s="1"/>
      <c r="YR455" s="1"/>
      <c r="YS455" s="1"/>
      <c r="YT455" s="1"/>
      <c r="YU455" s="1"/>
      <c r="YV455" s="1"/>
      <c r="YW455" s="1"/>
      <c r="YX455" s="1"/>
      <c r="YY455" s="1"/>
      <c r="YZ455" s="1"/>
      <c r="ZA455" s="1"/>
      <c r="ZB455" s="1"/>
      <c r="ZC455" s="1"/>
      <c r="ZD455" s="1"/>
      <c r="ZE455" s="1"/>
      <c r="ZF455" s="1"/>
      <c r="ZG455" s="1"/>
      <c r="ZH455" s="1"/>
      <c r="ZI455" s="1"/>
      <c r="ZJ455" s="1"/>
      <c r="ZK455" s="1"/>
      <c r="ZL455" s="1"/>
      <c r="ZM455" s="1"/>
      <c r="ZN455" s="1"/>
      <c r="ZO455" s="1"/>
      <c r="ZP455" s="1"/>
      <c r="ZQ455" s="1"/>
      <c r="ZR455" s="1"/>
      <c r="ZS455" s="1"/>
      <c r="ZT455" s="1"/>
      <c r="ZU455" s="1"/>
      <c r="ZV455" s="1"/>
      <c r="ZW455" s="1"/>
      <c r="ZX455" s="1"/>
      <c r="ZY455" s="1"/>
      <c r="ZZ455" s="1"/>
      <c r="AAA455" s="1"/>
      <c r="AAB455" s="1"/>
      <c r="AAC455" s="1"/>
      <c r="AAD455" s="1"/>
      <c r="AAE455" s="1"/>
      <c r="AAF455" s="1"/>
      <c r="AAG455" s="1"/>
      <c r="AAH455" s="1"/>
      <c r="AAI455" s="1"/>
      <c r="AAJ455" s="1"/>
      <c r="AAK455" s="1"/>
      <c r="AAL455" s="1"/>
      <c r="AAM455" s="1"/>
      <c r="AAN455" s="1"/>
      <c r="AAO455" s="1"/>
      <c r="AAP455" s="1"/>
      <c r="AAQ455" s="1"/>
      <c r="AAR455" s="1"/>
      <c r="AAS455" s="1"/>
      <c r="AAT455" s="1"/>
      <c r="AAU455" s="1"/>
      <c r="AAV455" s="1"/>
      <c r="AAW455" s="1"/>
      <c r="AAX455" s="1"/>
      <c r="AAY455" s="1"/>
      <c r="AAZ455" s="1"/>
      <c r="ABA455" s="1"/>
      <c r="ABB455" s="1"/>
      <c r="ABC455" s="1"/>
      <c r="ABD455" s="1"/>
      <c r="ABE455" s="1"/>
      <c r="ABF455" s="1"/>
      <c r="ABG455" s="1"/>
      <c r="ABH455" s="1"/>
      <c r="ABI455" s="1"/>
      <c r="ABJ455" s="1"/>
      <c r="ABK455" s="1"/>
      <c r="ABL455" s="1"/>
      <c r="ABM455" s="1"/>
      <c r="ABN455" s="1"/>
      <c r="ABO455" s="1"/>
    </row>
    <row r="456" spans="1:743" x14ac:dyDescent="0.25">
      <c r="A456" s="93"/>
      <c r="B456" s="2"/>
      <c r="C456" s="2"/>
      <c r="D456" s="2"/>
      <c r="E456" s="2"/>
      <c r="F456" s="2"/>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3"/>
      <c r="MV456" s="3"/>
      <c r="MW456" s="3"/>
      <c r="MX456" s="3"/>
      <c r="MY456" s="3"/>
      <c r="MZ456" s="3"/>
      <c r="NA456" s="3"/>
      <c r="NB456" s="3"/>
      <c r="NC456" s="3"/>
      <c r="ND456" s="3"/>
      <c r="NE456" s="3"/>
      <c r="NF456" s="3"/>
      <c r="NG456" s="3"/>
      <c r="NH456" s="3"/>
      <c r="NI456" s="3"/>
      <c r="NJ456" s="3"/>
      <c r="NK456" s="3"/>
      <c r="NL456" s="3"/>
      <c r="NM456" s="3"/>
      <c r="NN456" s="3"/>
      <c r="NO456" s="3"/>
      <c r="NP456" s="3"/>
      <c r="NQ456" s="3"/>
      <c r="NR456" s="3"/>
      <c r="NS456" s="3"/>
      <c r="NT456" s="3"/>
      <c r="NU456" s="3"/>
      <c r="NV456" s="3"/>
      <c r="NW456" s="3"/>
      <c r="NX456" s="3"/>
      <c r="NY456" s="3"/>
      <c r="NZ456" s="3"/>
      <c r="OA456" s="3"/>
      <c r="OB456" s="3"/>
      <c r="OC456" s="3"/>
      <c r="OD456" s="3"/>
      <c r="OE456" s="3"/>
      <c r="OF456" s="3"/>
      <c r="OG456" s="3"/>
      <c r="OH456" s="3"/>
      <c r="OI456" s="3"/>
      <c r="OJ456" s="3"/>
      <c r="OK456" s="3"/>
      <c r="OL456" s="3"/>
      <c r="OM456" s="3"/>
      <c r="ON456" s="3"/>
      <c r="OO456" s="3"/>
      <c r="OP456" s="3"/>
      <c r="OQ456" s="3"/>
      <c r="OR456" s="3"/>
      <c r="OS456" s="3"/>
      <c r="OT456" s="3"/>
      <c r="OU456" s="3"/>
      <c r="OV456" s="3"/>
      <c r="OW456" s="3"/>
      <c r="OX456" s="3"/>
      <c r="OY456" s="3"/>
      <c r="OZ456" s="3"/>
      <c r="PA456" s="3"/>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c r="QW456" s="1"/>
      <c r="QX456" s="1"/>
      <c r="QY456" s="1"/>
      <c r="QZ456" s="1"/>
      <c r="RA456" s="1"/>
      <c r="RB456" s="1"/>
      <c r="RC456" s="1"/>
      <c r="RD456" s="1"/>
      <c r="RE456" s="1"/>
      <c r="RF456" s="1"/>
      <c r="RG456" s="1"/>
      <c r="RH456" s="1"/>
      <c r="RI456" s="1"/>
      <c r="RJ456" s="1"/>
      <c r="RK456" s="1"/>
      <c r="RL456" s="1"/>
      <c r="RM456" s="1"/>
      <c r="RN456" s="1"/>
      <c r="RO456" s="1"/>
      <c r="RP456" s="1"/>
      <c r="RQ456" s="1"/>
      <c r="RR456" s="1"/>
      <c r="RS456" s="1"/>
      <c r="RT456" s="1"/>
      <c r="RU456" s="1"/>
      <c r="RV456" s="1"/>
      <c r="RW456" s="1"/>
      <c r="RX456" s="1"/>
      <c r="RY456" s="1"/>
      <c r="RZ456" s="1"/>
      <c r="SA456" s="1"/>
      <c r="SB456" s="1"/>
      <c r="SC456" s="1"/>
      <c r="SD456" s="1"/>
      <c r="SE456" s="1"/>
      <c r="SF456" s="1"/>
      <c r="SG456" s="1"/>
      <c r="SH456" s="1"/>
      <c r="SI456" s="1"/>
      <c r="SJ456" s="1"/>
      <c r="SK456" s="1"/>
      <c r="SL456" s="1"/>
      <c r="SM456" s="1"/>
      <c r="SN456" s="1"/>
      <c r="SO456" s="1"/>
      <c r="SP456" s="1"/>
      <c r="SQ456" s="1"/>
      <c r="SR456" s="1"/>
      <c r="SS456" s="1"/>
      <c r="ST456" s="1"/>
      <c r="SU456" s="1"/>
      <c r="SV456" s="1"/>
      <c r="SW456" s="1"/>
      <c r="SX456" s="1"/>
      <c r="SY456" s="1"/>
      <c r="SZ456" s="1"/>
      <c r="TA456" s="1"/>
      <c r="TB456" s="1"/>
      <c r="TC456" s="1"/>
      <c r="TD456" s="1"/>
      <c r="TE456" s="1"/>
      <c r="TF456" s="1"/>
      <c r="TG456" s="1"/>
      <c r="TH456" s="1"/>
      <c r="TI456" s="1"/>
      <c r="TJ456" s="1"/>
      <c r="TK456" s="1"/>
      <c r="TL456" s="1"/>
      <c r="TM456" s="1"/>
      <c r="TN456" s="1"/>
      <c r="TO456" s="1"/>
      <c r="TP456" s="1"/>
      <c r="TQ456" s="1"/>
      <c r="TR456" s="1"/>
      <c r="TS456" s="1"/>
      <c r="TT456" s="1"/>
      <c r="TU456" s="1"/>
      <c r="TV456" s="1"/>
      <c r="TW456" s="1"/>
      <c r="TX456" s="1"/>
      <c r="TY456" s="1"/>
      <c r="TZ456" s="1"/>
      <c r="UA456" s="1"/>
      <c r="UB456" s="1"/>
      <c r="UC456" s="1"/>
      <c r="UD456" s="1"/>
      <c r="UE456" s="1"/>
      <c r="UF456" s="1"/>
      <c r="UG456" s="1"/>
      <c r="UH456" s="1"/>
      <c r="UI456" s="1"/>
      <c r="UJ456" s="1"/>
      <c r="UK456" s="1"/>
      <c r="UL456" s="1"/>
      <c r="UM456" s="1"/>
      <c r="UN456" s="1"/>
      <c r="UO456" s="1"/>
      <c r="UP456" s="1"/>
      <c r="UQ456" s="1"/>
      <c r="UR456" s="1"/>
      <c r="US456" s="1"/>
      <c r="UT456" s="1"/>
      <c r="UU456" s="1"/>
      <c r="UV456" s="1"/>
      <c r="UW456" s="1"/>
      <c r="UX456" s="1"/>
      <c r="UY456" s="1"/>
      <c r="UZ456" s="1"/>
      <c r="VA456" s="1"/>
      <c r="VB456" s="1"/>
      <c r="VC456" s="1"/>
      <c r="VD456" s="1"/>
      <c r="VE456" s="1"/>
      <c r="VF456" s="1"/>
      <c r="VG456" s="1"/>
      <c r="VH456" s="1"/>
      <c r="VI456" s="1"/>
      <c r="VJ456" s="1"/>
      <c r="VK456" s="1"/>
      <c r="VL456" s="1"/>
      <c r="VM456" s="1"/>
      <c r="VN456" s="1"/>
      <c r="VO456" s="1"/>
      <c r="VP456" s="1"/>
      <c r="VQ456" s="1"/>
      <c r="VR456" s="1"/>
      <c r="VS456" s="1"/>
      <c r="VT456" s="1"/>
      <c r="VU456" s="1"/>
      <c r="VV456" s="1"/>
      <c r="VW456" s="1"/>
      <c r="VX456" s="1"/>
      <c r="VY456" s="1"/>
      <c r="VZ456" s="1"/>
      <c r="WA456" s="1"/>
      <c r="WB456" s="1"/>
      <c r="WC456" s="1"/>
      <c r="WD456" s="1"/>
      <c r="WE456" s="1"/>
      <c r="WF456" s="1"/>
      <c r="WG456" s="1"/>
      <c r="WH456" s="1"/>
      <c r="WI456" s="1"/>
      <c r="WJ456" s="1"/>
      <c r="WK456" s="1"/>
      <c r="WL456" s="1"/>
      <c r="WM456" s="1"/>
      <c r="WN456" s="1"/>
      <c r="WO456" s="1"/>
      <c r="WP456" s="1"/>
      <c r="WQ456" s="1"/>
      <c r="WR456" s="1"/>
      <c r="WS456" s="1"/>
      <c r="WT456" s="1"/>
      <c r="WU456" s="1"/>
      <c r="WV456" s="1"/>
      <c r="WW456" s="1"/>
      <c r="WX456" s="1"/>
      <c r="WY456" s="1"/>
      <c r="WZ456" s="1"/>
      <c r="XA456" s="1"/>
      <c r="XB456" s="1"/>
      <c r="XC456" s="1"/>
      <c r="XD456" s="1"/>
      <c r="XE456" s="1"/>
      <c r="XF456" s="1"/>
      <c r="XG456" s="1"/>
      <c r="XH456" s="1"/>
      <c r="XI456" s="1"/>
      <c r="XJ456" s="1"/>
      <c r="XK456" s="1"/>
      <c r="XL456" s="1"/>
      <c r="XM456" s="1"/>
      <c r="XN456" s="1"/>
      <c r="XO456" s="1"/>
      <c r="XP456" s="1"/>
      <c r="XQ456" s="1"/>
      <c r="XR456" s="1"/>
      <c r="XS456" s="1"/>
      <c r="XT456" s="1"/>
      <c r="XU456" s="1"/>
      <c r="XV456" s="1"/>
      <c r="XW456" s="1"/>
      <c r="XX456" s="1"/>
      <c r="XY456" s="1"/>
      <c r="XZ456" s="1"/>
      <c r="YA456" s="1"/>
      <c r="YB456" s="1"/>
      <c r="YC456" s="1"/>
      <c r="YD456" s="1"/>
      <c r="YE456" s="1"/>
      <c r="YF456" s="1"/>
      <c r="YG456" s="1"/>
      <c r="YH456" s="1"/>
      <c r="YI456" s="1"/>
      <c r="YJ456" s="1"/>
      <c r="YK456" s="1"/>
      <c r="YL456" s="1"/>
      <c r="YM456" s="1"/>
      <c r="YN456" s="1"/>
      <c r="YO456" s="1"/>
      <c r="YP456" s="1"/>
      <c r="YQ456" s="1"/>
      <c r="YR456" s="1"/>
      <c r="YS456" s="1"/>
      <c r="YT456" s="1"/>
      <c r="YU456" s="1"/>
      <c r="YV456" s="1"/>
      <c r="YW456" s="1"/>
      <c r="YX456" s="1"/>
      <c r="YY456" s="1"/>
      <c r="YZ456" s="1"/>
      <c r="ZA456" s="1"/>
      <c r="ZB456" s="1"/>
      <c r="ZC456" s="1"/>
      <c r="ZD456" s="1"/>
      <c r="ZE456" s="1"/>
      <c r="ZF456" s="1"/>
      <c r="ZG456" s="1"/>
      <c r="ZH456" s="1"/>
      <c r="ZI456" s="1"/>
      <c r="ZJ456" s="1"/>
      <c r="ZK456" s="1"/>
      <c r="ZL456" s="1"/>
      <c r="ZM456" s="1"/>
      <c r="ZN456" s="1"/>
      <c r="ZO456" s="1"/>
      <c r="ZP456" s="1"/>
      <c r="ZQ456" s="1"/>
      <c r="ZR456" s="1"/>
      <c r="ZS456" s="1"/>
      <c r="ZT456" s="1"/>
      <c r="ZU456" s="1"/>
      <c r="ZV456" s="1"/>
      <c r="ZW456" s="1"/>
      <c r="ZX456" s="1"/>
      <c r="ZY456" s="1"/>
      <c r="ZZ456" s="1"/>
      <c r="AAA456" s="1"/>
      <c r="AAB456" s="1"/>
      <c r="AAC456" s="1"/>
      <c r="AAD456" s="1"/>
      <c r="AAE456" s="1"/>
      <c r="AAF456" s="1"/>
      <c r="AAG456" s="1"/>
      <c r="AAH456" s="1"/>
      <c r="AAI456" s="1"/>
      <c r="AAJ456" s="1"/>
      <c r="AAK456" s="1"/>
      <c r="AAL456" s="1"/>
      <c r="AAM456" s="1"/>
      <c r="AAN456" s="1"/>
      <c r="AAO456" s="1"/>
      <c r="AAP456" s="1"/>
      <c r="AAQ456" s="1"/>
      <c r="AAR456" s="1"/>
      <c r="AAS456" s="1"/>
      <c r="AAT456" s="1"/>
      <c r="AAU456" s="1"/>
      <c r="AAV456" s="1"/>
      <c r="AAW456" s="1"/>
      <c r="AAX456" s="1"/>
      <c r="AAY456" s="1"/>
      <c r="AAZ456" s="1"/>
      <c r="ABA456" s="1"/>
      <c r="ABB456" s="1"/>
      <c r="ABC456" s="1"/>
      <c r="ABD456" s="1"/>
      <c r="ABE456" s="1"/>
      <c r="ABF456" s="1"/>
      <c r="ABG456" s="1"/>
      <c r="ABH456" s="1"/>
      <c r="ABI456" s="1"/>
      <c r="ABJ456" s="1"/>
      <c r="ABK456" s="1"/>
      <c r="ABL456" s="1"/>
      <c r="ABM456" s="1"/>
      <c r="ABN456" s="1"/>
      <c r="ABO456" s="1"/>
    </row>
    <row r="457" spans="1:743" x14ac:dyDescent="0.25">
      <c r="A457" s="93"/>
      <c r="B457" s="2"/>
      <c r="C457" s="2"/>
      <c r="D457" s="2"/>
      <c r="E457" s="2"/>
      <c r="F457" s="2"/>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3"/>
      <c r="MV457" s="3"/>
      <c r="MW457" s="3"/>
      <c r="MX457" s="3"/>
      <c r="MY457" s="3"/>
      <c r="MZ457" s="3"/>
      <c r="NA457" s="3"/>
      <c r="NB457" s="3"/>
      <c r="NC457" s="3"/>
      <c r="ND457" s="3"/>
      <c r="NE457" s="3"/>
      <c r="NF457" s="3"/>
      <c r="NG457" s="3"/>
      <c r="NH457" s="3"/>
      <c r="NI457" s="3"/>
      <c r="NJ457" s="3"/>
      <c r="NK457" s="3"/>
      <c r="NL457" s="3"/>
      <c r="NM457" s="3"/>
      <c r="NN457" s="3"/>
      <c r="NO457" s="3"/>
      <c r="NP457" s="3"/>
      <c r="NQ457" s="3"/>
      <c r="NR457" s="3"/>
      <c r="NS457" s="3"/>
      <c r="NT457" s="3"/>
      <c r="NU457" s="3"/>
      <c r="NV457" s="3"/>
      <c r="NW457" s="3"/>
      <c r="NX457" s="3"/>
      <c r="NY457" s="3"/>
      <c r="NZ457" s="3"/>
      <c r="OA457" s="3"/>
      <c r="OB457" s="3"/>
      <c r="OC457" s="3"/>
      <c r="OD457" s="3"/>
      <c r="OE457" s="3"/>
      <c r="OF457" s="3"/>
      <c r="OG457" s="3"/>
      <c r="OH457" s="3"/>
      <c r="OI457" s="3"/>
      <c r="OJ457" s="3"/>
      <c r="OK457" s="3"/>
      <c r="OL457" s="3"/>
      <c r="OM457" s="3"/>
      <c r="ON457" s="3"/>
      <c r="OO457" s="3"/>
      <c r="OP457" s="3"/>
      <c r="OQ457" s="3"/>
      <c r="OR457" s="3"/>
      <c r="OS457" s="3"/>
      <c r="OT457" s="3"/>
      <c r="OU457" s="3"/>
      <c r="OV457" s="3"/>
      <c r="OW457" s="3"/>
      <c r="OX457" s="3"/>
      <c r="OY457" s="3"/>
      <c r="OZ457" s="3"/>
      <c r="PA457" s="3"/>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c r="QW457" s="1"/>
      <c r="QX457" s="1"/>
      <c r="QY457" s="1"/>
      <c r="QZ457" s="1"/>
      <c r="RA457" s="1"/>
      <c r="RB457" s="1"/>
      <c r="RC457" s="1"/>
      <c r="RD457" s="1"/>
      <c r="RE457" s="1"/>
      <c r="RF457" s="1"/>
      <c r="RG457" s="1"/>
      <c r="RH457" s="1"/>
      <c r="RI457" s="1"/>
      <c r="RJ457" s="1"/>
      <c r="RK457" s="1"/>
      <c r="RL457" s="1"/>
      <c r="RM457" s="1"/>
      <c r="RN457" s="1"/>
      <c r="RO457" s="1"/>
      <c r="RP457" s="1"/>
      <c r="RQ457" s="1"/>
      <c r="RR457" s="1"/>
      <c r="RS457" s="1"/>
      <c r="RT457" s="1"/>
      <c r="RU457" s="1"/>
      <c r="RV457" s="1"/>
      <c r="RW457" s="1"/>
      <c r="RX457" s="1"/>
      <c r="RY457" s="1"/>
      <c r="RZ457" s="1"/>
      <c r="SA457" s="1"/>
      <c r="SB457" s="1"/>
      <c r="SC457" s="1"/>
      <c r="SD457" s="1"/>
      <c r="SE457" s="1"/>
      <c r="SF457" s="1"/>
      <c r="SG457" s="1"/>
      <c r="SH457" s="1"/>
      <c r="SI457" s="1"/>
      <c r="SJ457" s="1"/>
      <c r="SK457" s="1"/>
      <c r="SL457" s="1"/>
      <c r="SM457" s="1"/>
      <c r="SN457" s="1"/>
      <c r="SO457" s="1"/>
      <c r="SP457" s="1"/>
      <c r="SQ457" s="1"/>
      <c r="SR457" s="1"/>
      <c r="SS457" s="1"/>
      <c r="ST457" s="1"/>
      <c r="SU457" s="1"/>
      <c r="SV457" s="1"/>
      <c r="SW457" s="1"/>
      <c r="SX457" s="1"/>
      <c r="SY457" s="1"/>
      <c r="SZ457" s="1"/>
      <c r="TA457" s="1"/>
      <c r="TB457" s="1"/>
      <c r="TC457" s="1"/>
      <c r="TD457" s="1"/>
      <c r="TE457" s="1"/>
      <c r="TF457" s="1"/>
      <c r="TG457" s="1"/>
      <c r="TH457" s="1"/>
      <c r="TI457" s="1"/>
      <c r="TJ457" s="1"/>
      <c r="TK457" s="1"/>
      <c r="TL457" s="1"/>
      <c r="TM457" s="1"/>
      <c r="TN457" s="1"/>
      <c r="TO457" s="1"/>
      <c r="TP457" s="1"/>
      <c r="TQ457" s="1"/>
      <c r="TR457" s="1"/>
      <c r="TS457" s="1"/>
      <c r="TT457" s="1"/>
      <c r="TU457" s="1"/>
      <c r="TV457" s="1"/>
      <c r="TW457" s="1"/>
      <c r="TX457" s="1"/>
      <c r="TY457" s="1"/>
      <c r="TZ457" s="1"/>
      <c r="UA457" s="1"/>
      <c r="UB457" s="1"/>
      <c r="UC457" s="1"/>
      <c r="UD457" s="1"/>
      <c r="UE457" s="1"/>
      <c r="UF457" s="1"/>
      <c r="UG457" s="1"/>
      <c r="UH457" s="1"/>
      <c r="UI457" s="1"/>
      <c r="UJ457" s="1"/>
      <c r="UK457" s="1"/>
      <c r="UL457" s="1"/>
      <c r="UM457" s="1"/>
      <c r="UN457" s="1"/>
      <c r="UO457" s="1"/>
      <c r="UP457" s="1"/>
      <c r="UQ457" s="1"/>
      <c r="UR457" s="1"/>
      <c r="US457" s="1"/>
      <c r="UT457" s="1"/>
      <c r="UU457" s="1"/>
      <c r="UV457" s="1"/>
      <c r="UW457" s="1"/>
      <c r="UX457" s="1"/>
      <c r="UY457" s="1"/>
      <c r="UZ457" s="1"/>
      <c r="VA457" s="1"/>
      <c r="VB457" s="1"/>
      <c r="VC457" s="1"/>
      <c r="VD457" s="1"/>
      <c r="VE457" s="1"/>
      <c r="VF457" s="1"/>
      <c r="VG457" s="1"/>
      <c r="VH457" s="1"/>
      <c r="VI457" s="1"/>
      <c r="VJ457" s="1"/>
      <c r="VK457" s="1"/>
      <c r="VL457" s="1"/>
      <c r="VM457" s="1"/>
      <c r="VN457" s="1"/>
      <c r="VO457" s="1"/>
      <c r="VP457" s="1"/>
      <c r="VQ457" s="1"/>
      <c r="VR457" s="1"/>
      <c r="VS457" s="1"/>
      <c r="VT457" s="1"/>
      <c r="VU457" s="1"/>
      <c r="VV457" s="1"/>
      <c r="VW457" s="1"/>
      <c r="VX457" s="1"/>
      <c r="VY457" s="1"/>
      <c r="VZ457" s="1"/>
      <c r="WA457" s="1"/>
      <c r="WB457" s="1"/>
      <c r="WC457" s="1"/>
      <c r="WD457" s="1"/>
      <c r="WE457" s="1"/>
      <c r="WF457" s="1"/>
      <c r="WG457" s="1"/>
      <c r="WH457" s="1"/>
      <c r="WI457" s="1"/>
      <c r="WJ457" s="1"/>
      <c r="WK457" s="1"/>
      <c r="WL457" s="1"/>
      <c r="WM457" s="1"/>
      <c r="WN457" s="1"/>
      <c r="WO457" s="1"/>
      <c r="WP457" s="1"/>
      <c r="WQ457" s="1"/>
      <c r="WR457" s="1"/>
      <c r="WS457" s="1"/>
      <c r="WT457" s="1"/>
      <c r="WU457" s="1"/>
      <c r="WV457" s="1"/>
      <c r="WW457" s="1"/>
      <c r="WX457" s="1"/>
      <c r="WY457" s="1"/>
      <c r="WZ457" s="1"/>
      <c r="XA457" s="1"/>
      <c r="XB457" s="1"/>
      <c r="XC457" s="1"/>
      <c r="XD457" s="1"/>
      <c r="XE457" s="1"/>
      <c r="XF457" s="1"/>
      <c r="XG457" s="1"/>
      <c r="XH457" s="1"/>
      <c r="XI457" s="1"/>
      <c r="XJ457" s="1"/>
      <c r="XK457" s="1"/>
      <c r="XL457" s="1"/>
      <c r="XM457" s="1"/>
      <c r="XN457" s="1"/>
      <c r="XO457" s="1"/>
      <c r="XP457" s="1"/>
      <c r="XQ457" s="1"/>
      <c r="XR457" s="1"/>
      <c r="XS457" s="1"/>
      <c r="XT457" s="1"/>
      <c r="XU457" s="1"/>
      <c r="XV457" s="1"/>
      <c r="XW457" s="1"/>
      <c r="XX457" s="1"/>
      <c r="XY457" s="1"/>
      <c r="XZ457" s="1"/>
      <c r="YA457" s="1"/>
      <c r="YB457" s="1"/>
      <c r="YC457" s="1"/>
      <c r="YD457" s="1"/>
      <c r="YE457" s="1"/>
      <c r="YF457" s="1"/>
      <c r="YG457" s="1"/>
      <c r="YH457" s="1"/>
      <c r="YI457" s="1"/>
      <c r="YJ457" s="1"/>
      <c r="YK457" s="1"/>
      <c r="YL457" s="1"/>
      <c r="YM457" s="1"/>
      <c r="YN457" s="1"/>
      <c r="YO457" s="1"/>
      <c r="YP457" s="1"/>
      <c r="YQ457" s="1"/>
      <c r="YR457" s="1"/>
      <c r="YS457" s="1"/>
      <c r="YT457" s="1"/>
      <c r="YU457" s="1"/>
      <c r="YV457" s="1"/>
      <c r="YW457" s="1"/>
      <c r="YX457" s="1"/>
      <c r="YY457" s="1"/>
      <c r="YZ457" s="1"/>
      <c r="ZA457" s="1"/>
      <c r="ZB457" s="1"/>
      <c r="ZC457" s="1"/>
      <c r="ZD457" s="1"/>
      <c r="ZE457" s="1"/>
      <c r="ZF457" s="1"/>
      <c r="ZG457" s="1"/>
      <c r="ZH457" s="1"/>
      <c r="ZI457" s="1"/>
      <c r="ZJ457" s="1"/>
      <c r="ZK457" s="1"/>
      <c r="ZL457" s="1"/>
      <c r="ZM457" s="1"/>
      <c r="ZN457" s="1"/>
      <c r="ZO457" s="1"/>
      <c r="ZP457" s="1"/>
      <c r="ZQ457" s="1"/>
      <c r="ZR457" s="1"/>
      <c r="ZS457" s="1"/>
      <c r="ZT457" s="1"/>
      <c r="ZU457" s="1"/>
      <c r="ZV457" s="1"/>
      <c r="ZW457" s="1"/>
      <c r="ZX457" s="1"/>
      <c r="ZY457" s="1"/>
      <c r="ZZ457" s="1"/>
      <c r="AAA457" s="1"/>
      <c r="AAB457" s="1"/>
      <c r="AAC457" s="1"/>
      <c r="AAD457" s="1"/>
      <c r="AAE457" s="1"/>
      <c r="AAF457" s="1"/>
      <c r="AAG457" s="1"/>
      <c r="AAH457" s="1"/>
      <c r="AAI457" s="1"/>
      <c r="AAJ457" s="1"/>
      <c r="AAK457" s="1"/>
      <c r="AAL457" s="1"/>
      <c r="AAM457" s="1"/>
      <c r="AAN457" s="1"/>
      <c r="AAO457" s="1"/>
      <c r="AAP457" s="1"/>
      <c r="AAQ457" s="1"/>
      <c r="AAR457" s="1"/>
      <c r="AAS457" s="1"/>
      <c r="AAT457" s="1"/>
      <c r="AAU457" s="1"/>
      <c r="AAV457" s="1"/>
      <c r="AAW457" s="1"/>
      <c r="AAX457" s="1"/>
      <c r="AAY457" s="1"/>
      <c r="AAZ457" s="1"/>
      <c r="ABA457" s="1"/>
      <c r="ABB457" s="1"/>
      <c r="ABC457" s="1"/>
      <c r="ABD457" s="1"/>
      <c r="ABE457" s="1"/>
      <c r="ABF457" s="1"/>
      <c r="ABG457" s="1"/>
      <c r="ABH457" s="1"/>
      <c r="ABI457" s="1"/>
      <c r="ABJ457" s="1"/>
      <c r="ABK457" s="1"/>
      <c r="ABL457" s="1"/>
      <c r="ABM457" s="1"/>
      <c r="ABN457" s="1"/>
      <c r="ABO457" s="1"/>
    </row>
    <row r="458" spans="1:743" x14ac:dyDescent="0.25">
      <c r="A458" s="93"/>
      <c r="B458" s="2"/>
      <c r="C458" s="2"/>
      <c r="D458" s="2"/>
      <c r="E458" s="2"/>
      <c r="F458" s="2"/>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3"/>
      <c r="MV458" s="3"/>
      <c r="MW458" s="3"/>
      <c r="MX458" s="3"/>
      <c r="MY458" s="3"/>
      <c r="MZ458" s="3"/>
      <c r="NA458" s="3"/>
      <c r="NB458" s="3"/>
      <c r="NC458" s="3"/>
      <c r="ND458" s="3"/>
      <c r="NE458" s="3"/>
      <c r="NF458" s="3"/>
      <c r="NG458" s="3"/>
      <c r="NH458" s="3"/>
      <c r="NI458" s="3"/>
      <c r="NJ458" s="3"/>
      <c r="NK458" s="3"/>
      <c r="NL458" s="3"/>
      <c r="NM458" s="3"/>
      <c r="NN458" s="3"/>
      <c r="NO458" s="3"/>
      <c r="NP458" s="3"/>
      <c r="NQ458" s="3"/>
      <c r="NR458" s="3"/>
      <c r="NS458" s="3"/>
      <c r="NT458" s="3"/>
      <c r="NU458" s="3"/>
      <c r="NV458" s="3"/>
      <c r="NW458" s="3"/>
      <c r="NX458" s="3"/>
      <c r="NY458" s="3"/>
      <c r="NZ458" s="3"/>
      <c r="OA458" s="3"/>
      <c r="OB458" s="3"/>
      <c r="OC458" s="3"/>
      <c r="OD458" s="3"/>
      <c r="OE458" s="3"/>
      <c r="OF458" s="3"/>
      <c r="OG458" s="3"/>
      <c r="OH458" s="3"/>
      <c r="OI458" s="3"/>
      <c r="OJ458" s="3"/>
      <c r="OK458" s="3"/>
      <c r="OL458" s="3"/>
      <c r="OM458" s="3"/>
      <c r="ON458" s="3"/>
      <c r="OO458" s="3"/>
      <c r="OP458" s="3"/>
      <c r="OQ458" s="3"/>
      <c r="OR458" s="3"/>
      <c r="OS458" s="3"/>
      <c r="OT458" s="3"/>
      <c r="OU458" s="3"/>
      <c r="OV458" s="3"/>
      <c r="OW458" s="3"/>
      <c r="OX458" s="3"/>
      <c r="OY458" s="3"/>
      <c r="OZ458" s="3"/>
      <c r="PA458" s="3"/>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c r="QW458" s="1"/>
      <c r="QX458" s="1"/>
      <c r="QY458" s="1"/>
      <c r="QZ458" s="1"/>
      <c r="RA458" s="1"/>
      <c r="RB458" s="1"/>
      <c r="RC458" s="1"/>
      <c r="RD458" s="1"/>
      <c r="RE458" s="1"/>
      <c r="RF458" s="1"/>
      <c r="RG458" s="1"/>
      <c r="RH458" s="1"/>
      <c r="RI458" s="1"/>
      <c r="RJ458" s="1"/>
      <c r="RK458" s="1"/>
      <c r="RL458" s="1"/>
      <c r="RM458" s="1"/>
      <c r="RN458" s="1"/>
      <c r="RO458" s="1"/>
      <c r="RP458" s="1"/>
      <c r="RQ458" s="1"/>
      <c r="RR458" s="1"/>
      <c r="RS458" s="1"/>
      <c r="RT458" s="1"/>
      <c r="RU458" s="1"/>
      <c r="RV458" s="1"/>
      <c r="RW458" s="1"/>
      <c r="RX458" s="1"/>
      <c r="RY458" s="1"/>
      <c r="RZ458" s="1"/>
      <c r="SA458" s="1"/>
      <c r="SB458" s="1"/>
      <c r="SC458" s="1"/>
      <c r="SD458" s="1"/>
      <c r="SE458" s="1"/>
      <c r="SF458" s="1"/>
      <c r="SG458" s="1"/>
      <c r="SH458" s="1"/>
      <c r="SI458" s="1"/>
      <c r="SJ458" s="1"/>
      <c r="SK458" s="1"/>
      <c r="SL458" s="1"/>
      <c r="SM458" s="1"/>
      <c r="SN458" s="1"/>
      <c r="SO458" s="1"/>
      <c r="SP458" s="1"/>
      <c r="SQ458" s="1"/>
      <c r="SR458" s="1"/>
      <c r="SS458" s="1"/>
      <c r="ST458" s="1"/>
      <c r="SU458" s="1"/>
      <c r="SV458" s="1"/>
      <c r="SW458" s="1"/>
      <c r="SX458" s="1"/>
      <c r="SY458" s="1"/>
      <c r="SZ458" s="1"/>
      <c r="TA458" s="1"/>
      <c r="TB458" s="1"/>
      <c r="TC458" s="1"/>
      <c r="TD458" s="1"/>
      <c r="TE458" s="1"/>
      <c r="TF458" s="1"/>
      <c r="TG458" s="1"/>
      <c r="TH458" s="1"/>
      <c r="TI458" s="1"/>
      <c r="TJ458" s="1"/>
      <c r="TK458" s="1"/>
      <c r="TL458" s="1"/>
      <c r="TM458" s="1"/>
      <c r="TN458" s="1"/>
      <c r="TO458" s="1"/>
      <c r="TP458" s="1"/>
      <c r="TQ458" s="1"/>
      <c r="TR458" s="1"/>
      <c r="TS458" s="1"/>
      <c r="TT458" s="1"/>
      <c r="TU458" s="1"/>
      <c r="TV458" s="1"/>
      <c r="TW458" s="1"/>
      <c r="TX458" s="1"/>
      <c r="TY458" s="1"/>
      <c r="TZ458" s="1"/>
      <c r="UA458" s="1"/>
      <c r="UB458" s="1"/>
      <c r="UC458" s="1"/>
      <c r="UD458" s="1"/>
      <c r="UE458" s="1"/>
      <c r="UF458" s="1"/>
      <c r="UG458" s="1"/>
      <c r="UH458" s="1"/>
      <c r="UI458" s="1"/>
      <c r="UJ458" s="1"/>
      <c r="UK458" s="1"/>
      <c r="UL458" s="1"/>
      <c r="UM458" s="1"/>
      <c r="UN458" s="1"/>
      <c r="UO458" s="1"/>
      <c r="UP458" s="1"/>
      <c r="UQ458" s="1"/>
      <c r="UR458" s="1"/>
      <c r="US458" s="1"/>
      <c r="UT458" s="1"/>
      <c r="UU458" s="1"/>
      <c r="UV458" s="1"/>
      <c r="UW458" s="1"/>
      <c r="UX458" s="1"/>
      <c r="UY458" s="1"/>
      <c r="UZ458" s="1"/>
      <c r="VA458" s="1"/>
      <c r="VB458" s="1"/>
      <c r="VC458" s="1"/>
      <c r="VD458" s="1"/>
      <c r="VE458" s="1"/>
      <c r="VF458" s="1"/>
      <c r="VG458" s="1"/>
      <c r="VH458" s="1"/>
      <c r="VI458" s="1"/>
      <c r="VJ458" s="1"/>
      <c r="VK458" s="1"/>
      <c r="VL458" s="1"/>
      <c r="VM458" s="1"/>
      <c r="VN458" s="1"/>
      <c r="VO458" s="1"/>
      <c r="VP458" s="1"/>
      <c r="VQ458" s="1"/>
      <c r="VR458" s="1"/>
      <c r="VS458" s="1"/>
      <c r="VT458" s="1"/>
      <c r="VU458" s="1"/>
      <c r="VV458" s="1"/>
      <c r="VW458" s="1"/>
      <c r="VX458" s="1"/>
      <c r="VY458" s="1"/>
      <c r="VZ458" s="1"/>
      <c r="WA458" s="1"/>
      <c r="WB458" s="1"/>
      <c r="WC458" s="1"/>
      <c r="WD458" s="1"/>
      <c r="WE458" s="1"/>
      <c r="WF458" s="1"/>
      <c r="WG458" s="1"/>
      <c r="WH458" s="1"/>
      <c r="WI458" s="1"/>
      <c r="WJ458" s="1"/>
      <c r="WK458" s="1"/>
      <c r="WL458" s="1"/>
      <c r="WM458" s="1"/>
      <c r="WN458" s="1"/>
      <c r="WO458" s="1"/>
      <c r="WP458" s="1"/>
      <c r="WQ458" s="1"/>
      <c r="WR458" s="1"/>
      <c r="WS458" s="1"/>
      <c r="WT458" s="1"/>
      <c r="WU458" s="1"/>
      <c r="WV458" s="1"/>
      <c r="WW458" s="1"/>
      <c r="WX458" s="1"/>
      <c r="WY458" s="1"/>
      <c r="WZ458" s="1"/>
      <c r="XA458" s="1"/>
      <c r="XB458" s="1"/>
      <c r="XC458" s="1"/>
      <c r="XD458" s="1"/>
      <c r="XE458" s="1"/>
      <c r="XF458" s="1"/>
      <c r="XG458" s="1"/>
      <c r="XH458" s="1"/>
      <c r="XI458" s="1"/>
      <c r="XJ458" s="1"/>
      <c r="XK458" s="1"/>
      <c r="XL458" s="1"/>
      <c r="XM458" s="1"/>
      <c r="XN458" s="1"/>
      <c r="XO458" s="1"/>
      <c r="XP458" s="1"/>
      <c r="XQ458" s="1"/>
      <c r="XR458" s="1"/>
      <c r="XS458" s="1"/>
      <c r="XT458" s="1"/>
      <c r="XU458" s="1"/>
      <c r="XV458" s="1"/>
      <c r="XW458" s="1"/>
      <c r="XX458" s="1"/>
      <c r="XY458" s="1"/>
      <c r="XZ458" s="1"/>
      <c r="YA458" s="1"/>
      <c r="YB458" s="1"/>
      <c r="YC458" s="1"/>
      <c r="YD458" s="1"/>
      <c r="YE458" s="1"/>
      <c r="YF458" s="1"/>
      <c r="YG458" s="1"/>
      <c r="YH458" s="1"/>
      <c r="YI458" s="1"/>
      <c r="YJ458" s="1"/>
      <c r="YK458" s="1"/>
      <c r="YL458" s="1"/>
      <c r="YM458" s="1"/>
      <c r="YN458" s="1"/>
      <c r="YO458" s="1"/>
      <c r="YP458" s="1"/>
      <c r="YQ458" s="1"/>
      <c r="YR458" s="1"/>
      <c r="YS458" s="1"/>
      <c r="YT458" s="1"/>
      <c r="YU458" s="1"/>
      <c r="YV458" s="1"/>
      <c r="YW458" s="1"/>
      <c r="YX458" s="1"/>
      <c r="YY458" s="1"/>
      <c r="YZ458" s="1"/>
      <c r="ZA458" s="1"/>
      <c r="ZB458" s="1"/>
      <c r="ZC458" s="1"/>
      <c r="ZD458" s="1"/>
      <c r="ZE458" s="1"/>
      <c r="ZF458" s="1"/>
      <c r="ZG458" s="1"/>
      <c r="ZH458" s="1"/>
      <c r="ZI458" s="1"/>
      <c r="ZJ458" s="1"/>
      <c r="ZK458" s="1"/>
      <c r="ZL458" s="1"/>
      <c r="ZM458" s="1"/>
      <c r="ZN458" s="1"/>
      <c r="ZO458" s="1"/>
      <c r="ZP458" s="1"/>
      <c r="ZQ458" s="1"/>
      <c r="ZR458" s="1"/>
      <c r="ZS458" s="1"/>
      <c r="ZT458" s="1"/>
      <c r="ZU458" s="1"/>
      <c r="ZV458" s="1"/>
      <c r="ZW458" s="1"/>
      <c r="ZX458" s="1"/>
      <c r="ZY458" s="1"/>
      <c r="ZZ458" s="1"/>
      <c r="AAA458" s="1"/>
      <c r="AAB458" s="1"/>
      <c r="AAC458" s="1"/>
      <c r="AAD458" s="1"/>
      <c r="AAE458" s="1"/>
      <c r="AAF458" s="1"/>
      <c r="AAG458" s="1"/>
      <c r="AAH458" s="1"/>
      <c r="AAI458" s="1"/>
      <c r="AAJ458" s="1"/>
      <c r="AAK458" s="1"/>
      <c r="AAL458" s="1"/>
      <c r="AAM458" s="1"/>
      <c r="AAN458" s="1"/>
      <c r="AAO458" s="1"/>
      <c r="AAP458" s="1"/>
      <c r="AAQ458" s="1"/>
      <c r="AAR458" s="1"/>
      <c r="AAS458" s="1"/>
      <c r="AAT458" s="1"/>
      <c r="AAU458" s="1"/>
      <c r="AAV458" s="1"/>
      <c r="AAW458" s="1"/>
      <c r="AAX458" s="1"/>
      <c r="AAY458" s="1"/>
      <c r="AAZ458" s="1"/>
      <c r="ABA458" s="1"/>
      <c r="ABB458" s="1"/>
      <c r="ABC458" s="1"/>
      <c r="ABD458" s="1"/>
      <c r="ABE458" s="1"/>
      <c r="ABF458" s="1"/>
      <c r="ABG458" s="1"/>
      <c r="ABH458" s="1"/>
      <c r="ABI458" s="1"/>
      <c r="ABJ458" s="1"/>
      <c r="ABK458" s="1"/>
      <c r="ABL458" s="1"/>
      <c r="ABM458" s="1"/>
      <c r="ABN458" s="1"/>
      <c r="ABO458" s="1"/>
    </row>
    <row r="459" spans="1:743" x14ac:dyDescent="0.25">
      <c r="A459" s="93"/>
      <c r="B459" s="2"/>
      <c r="C459" s="2"/>
      <c r="D459" s="2"/>
      <c r="E459" s="2"/>
      <c r="F459" s="2"/>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3"/>
      <c r="MV459" s="3"/>
      <c r="MW459" s="3"/>
      <c r="MX459" s="3"/>
      <c r="MY459" s="3"/>
      <c r="MZ459" s="3"/>
      <c r="NA459" s="3"/>
      <c r="NB459" s="3"/>
      <c r="NC459" s="3"/>
      <c r="ND459" s="3"/>
      <c r="NE459" s="3"/>
      <c r="NF459" s="3"/>
      <c r="NG459" s="3"/>
      <c r="NH459" s="3"/>
      <c r="NI459" s="3"/>
      <c r="NJ459" s="3"/>
      <c r="NK459" s="3"/>
      <c r="NL459" s="3"/>
      <c r="NM459" s="3"/>
      <c r="NN459" s="3"/>
      <c r="NO459" s="3"/>
      <c r="NP459" s="3"/>
      <c r="NQ459" s="3"/>
      <c r="NR459" s="3"/>
      <c r="NS459" s="3"/>
      <c r="NT459" s="3"/>
      <c r="NU459" s="3"/>
      <c r="NV459" s="3"/>
      <c r="NW459" s="3"/>
      <c r="NX459" s="3"/>
      <c r="NY459" s="3"/>
      <c r="NZ459" s="3"/>
      <c r="OA459" s="3"/>
      <c r="OB459" s="3"/>
      <c r="OC459" s="3"/>
      <c r="OD459" s="3"/>
      <c r="OE459" s="3"/>
      <c r="OF459" s="3"/>
      <c r="OG459" s="3"/>
      <c r="OH459" s="3"/>
      <c r="OI459" s="3"/>
      <c r="OJ459" s="3"/>
      <c r="OK459" s="3"/>
      <c r="OL459" s="3"/>
      <c r="OM459" s="3"/>
      <c r="ON459" s="3"/>
      <c r="OO459" s="3"/>
      <c r="OP459" s="3"/>
      <c r="OQ459" s="3"/>
      <c r="OR459" s="3"/>
      <c r="OS459" s="3"/>
      <c r="OT459" s="3"/>
      <c r="OU459" s="3"/>
      <c r="OV459" s="3"/>
      <c r="OW459" s="3"/>
      <c r="OX459" s="3"/>
      <c r="OY459" s="3"/>
      <c r="OZ459" s="3"/>
      <c r="PA459" s="3"/>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c r="QW459" s="1"/>
      <c r="QX459" s="1"/>
      <c r="QY459" s="1"/>
      <c r="QZ459" s="1"/>
      <c r="RA459" s="1"/>
      <c r="RB459" s="1"/>
      <c r="RC459" s="1"/>
      <c r="RD459" s="1"/>
      <c r="RE459" s="1"/>
      <c r="RF459" s="1"/>
      <c r="RG459" s="1"/>
      <c r="RH459" s="1"/>
      <c r="RI459" s="1"/>
      <c r="RJ459" s="1"/>
      <c r="RK459" s="1"/>
      <c r="RL459" s="1"/>
      <c r="RM459" s="1"/>
      <c r="RN459" s="1"/>
      <c r="RO459" s="1"/>
      <c r="RP459" s="1"/>
      <c r="RQ459" s="1"/>
      <c r="RR459" s="1"/>
      <c r="RS459" s="1"/>
      <c r="RT459" s="1"/>
      <c r="RU459" s="1"/>
      <c r="RV459" s="1"/>
      <c r="RW459" s="1"/>
      <c r="RX459" s="1"/>
      <c r="RY459" s="1"/>
      <c r="RZ459" s="1"/>
      <c r="SA459" s="1"/>
      <c r="SB459" s="1"/>
      <c r="SC459" s="1"/>
      <c r="SD459" s="1"/>
      <c r="SE459" s="1"/>
      <c r="SF459" s="1"/>
      <c r="SG459" s="1"/>
      <c r="SH459" s="1"/>
      <c r="SI459" s="1"/>
      <c r="SJ459" s="1"/>
      <c r="SK459" s="1"/>
      <c r="SL459" s="1"/>
      <c r="SM459" s="1"/>
      <c r="SN459" s="1"/>
      <c r="SO459" s="1"/>
      <c r="SP459" s="1"/>
      <c r="SQ459" s="1"/>
      <c r="SR459" s="1"/>
      <c r="SS459" s="1"/>
      <c r="ST459" s="1"/>
      <c r="SU459" s="1"/>
      <c r="SV459" s="1"/>
      <c r="SW459" s="1"/>
      <c r="SX459" s="1"/>
      <c r="SY459" s="1"/>
      <c r="SZ459" s="1"/>
      <c r="TA459" s="1"/>
      <c r="TB459" s="1"/>
      <c r="TC459" s="1"/>
      <c r="TD459" s="1"/>
      <c r="TE459" s="1"/>
      <c r="TF459" s="1"/>
      <c r="TG459" s="1"/>
      <c r="TH459" s="1"/>
      <c r="TI459" s="1"/>
      <c r="TJ459" s="1"/>
      <c r="TK459" s="1"/>
      <c r="TL459" s="1"/>
      <c r="TM459" s="1"/>
      <c r="TN459" s="1"/>
      <c r="TO459" s="1"/>
      <c r="TP459" s="1"/>
      <c r="TQ459" s="1"/>
      <c r="TR459" s="1"/>
      <c r="TS459" s="1"/>
      <c r="TT459" s="1"/>
      <c r="TU459" s="1"/>
      <c r="TV459" s="1"/>
      <c r="TW459" s="1"/>
      <c r="TX459" s="1"/>
      <c r="TY459" s="1"/>
      <c r="TZ459" s="1"/>
      <c r="UA459" s="1"/>
      <c r="UB459" s="1"/>
      <c r="UC459" s="1"/>
      <c r="UD459" s="1"/>
      <c r="UE459" s="1"/>
      <c r="UF459" s="1"/>
      <c r="UG459" s="1"/>
      <c r="UH459" s="1"/>
      <c r="UI459" s="1"/>
      <c r="UJ459" s="1"/>
      <c r="UK459" s="1"/>
      <c r="UL459" s="1"/>
      <c r="UM459" s="1"/>
      <c r="UN459" s="1"/>
      <c r="UO459" s="1"/>
      <c r="UP459" s="1"/>
      <c r="UQ459" s="1"/>
      <c r="UR459" s="1"/>
      <c r="US459" s="1"/>
      <c r="UT459" s="1"/>
      <c r="UU459" s="1"/>
      <c r="UV459" s="1"/>
      <c r="UW459" s="1"/>
      <c r="UX459" s="1"/>
      <c r="UY459" s="1"/>
      <c r="UZ459" s="1"/>
      <c r="VA459" s="1"/>
      <c r="VB459" s="1"/>
      <c r="VC459" s="1"/>
      <c r="VD459" s="1"/>
      <c r="VE459" s="1"/>
      <c r="VF459" s="1"/>
      <c r="VG459" s="1"/>
      <c r="VH459" s="1"/>
      <c r="VI459" s="1"/>
      <c r="VJ459" s="1"/>
      <c r="VK459" s="1"/>
      <c r="VL459" s="1"/>
      <c r="VM459" s="1"/>
      <c r="VN459" s="1"/>
      <c r="VO459" s="1"/>
      <c r="VP459" s="1"/>
      <c r="VQ459" s="1"/>
      <c r="VR459" s="1"/>
      <c r="VS459" s="1"/>
      <c r="VT459" s="1"/>
      <c r="VU459" s="1"/>
      <c r="VV459" s="1"/>
      <c r="VW459" s="1"/>
      <c r="VX459" s="1"/>
      <c r="VY459" s="1"/>
      <c r="VZ459" s="1"/>
      <c r="WA459" s="1"/>
      <c r="WB459" s="1"/>
      <c r="WC459" s="1"/>
      <c r="WD459" s="1"/>
      <c r="WE459" s="1"/>
      <c r="WF459" s="1"/>
      <c r="WG459" s="1"/>
      <c r="WH459" s="1"/>
      <c r="WI459" s="1"/>
      <c r="WJ459" s="1"/>
      <c r="WK459" s="1"/>
      <c r="WL459" s="1"/>
      <c r="WM459" s="1"/>
      <c r="WN459" s="1"/>
      <c r="WO459" s="1"/>
      <c r="WP459" s="1"/>
      <c r="WQ459" s="1"/>
      <c r="WR459" s="1"/>
      <c r="WS459" s="1"/>
      <c r="WT459" s="1"/>
      <c r="WU459" s="1"/>
      <c r="WV459" s="1"/>
      <c r="WW459" s="1"/>
      <c r="WX459" s="1"/>
      <c r="WY459" s="1"/>
      <c r="WZ459" s="1"/>
      <c r="XA459" s="1"/>
      <c r="XB459" s="1"/>
      <c r="XC459" s="1"/>
      <c r="XD459" s="1"/>
      <c r="XE459" s="1"/>
      <c r="XF459" s="1"/>
      <c r="XG459" s="1"/>
      <c r="XH459" s="1"/>
      <c r="XI459" s="1"/>
      <c r="XJ459" s="1"/>
      <c r="XK459" s="1"/>
      <c r="XL459" s="1"/>
      <c r="XM459" s="1"/>
      <c r="XN459" s="1"/>
      <c r="XO459" s="1"/>
      <c r="XP459" s="1"/>
      <c r="XQ459" s="1"/>
      <c r="XR459" s="1"/>
      <c r="XS459" s="1"/>
      <c r="XT459" s="1"/>
      <c r="XU459" s="1"/>
      <c r="XV459" s="1"/>
      <c r="XW459" s="1"/>
      <c r="XX459" s="1"/>
      <c r="XY459" s="1"/>
      <c r="XZ459" s="1"/>
      <c r="YA459" s="1"/>
      <c r="YB459" s="1"/>
      <c r="YC459" s="1"/>
      <c r="YD459" s="1"/>
      <c r="YE459" s="1"/>
      <c r="YF459" s="1"/>
      <c r="YG459" s="1"/>
      <c r="YH459" s="1"/>
      <c r="YI459" s="1"/>
      <c r="YJ459" s="1"/>
      <c r="YK459" s="1"/>
      <c r="YL459" s="1"/>
      <c r="YM459" s="1"/>
      <c r="YN459" s="1"/>
      <c r="YO459" s="1"/>
      <c r="YP459" s="1"/>
      <c r="YQ459" s="1"/>
      <c r="YR459" s="1"/>
      <c r="YS459" s="1"/>
      <c r="YT459" s="1"/>
      <c r="YU459" s="1"/>
      <c r="YV459" s="1"/>
      <c r="YW459" s="1"/>
      <c r="YX459" s="1"/>
      <c r="YY459" s="1"/>
      <c r="YZ459" s="1"/>
      <c r="ZA459" s="1"/>
      <c r="ZB459" s="1"/>
      <c r="ZC459" s="1"/>
      <c r="ZD459" s="1"/>
      <c r="ZE459" s="1"/>
      <c r="ZF459" s="1"/>
      <c r="ZG459" s="1"/>
      <c r="ZH459" s="1"/>
      <c r="ZI459" s="1"/>
      <c r="ZJ459" s="1"/>
      <c r="ZK459" s="1"/>
      <c r="ZL459" s="1"/>
      <c r="ZM459" s="1"/>
      <c r="ZN459" s="1"/>
      <c r="ZO459" s="1"/>
      <c r="ZP459" s="1"/>
      <c r="ZQ459" s="1"/>
      <c r="ZR459" s="1"/>
      <c r="ZS459" s="1"/>
      <c r="ZT459" s="1"/>
      <c r="ZU459" s="1"/>
      <c r="ZV459" s="1"/>
      <c r="ZW459" s="1"/>
      <c r="ZX459" s="1"/>
      <c r="ZY459" s="1"/>
      <c r="ZZ459" s="1"/>
      <c r="AAA459" s="1"/>
      <c r="AAB459" s="1"/>
      <c r="AAC459" s="1"/>
      <c r="AAD459" s="1"/>
      <c r="AAE459" s="1"/>
      <c r="AAF459" s="1"/>
      <c r="AAG459" s="1"/>
      <c r="AAH459" s="1"/>
      <c r="AAI459" s="1"/>
      <c r="AAJ459" s="1"/>
      <c r="AAK459" s="1"/>
      <c r="AAL459" s="1"/>
      <c r="AAM459" s="1"/>
      <c r="AAN459" s="1"/>
      <c r="AAO459" s="1"/>
      <c r="AAP459" s="1"/>
      <c r="AAQ459" s="1"/>
      <c r="AAR459" s="1"/>
      <c r="AAS459" s="1"/>
      <c r="AAT459" s="1"/>
      <c r="AAU459" s="1"/>
      <c r="AAV459" s="1"/>
      <c r="AAW459" s="1"/>
      <c r="AAX459" s="1"/>
      <c r="AAY459" s="1"/>
      <c r="AAZ459" s="1"/>
      <c r="ABA459" s="1"/>
      <c r="ABB459" s="1"/>
      <c r="ABC459" s="1"/>
      <c r="ABD459" s="1"/>
      <c r="ABE459" s="1"/>
      <c r="ABF459" s="1"/>
      <c r="ABG459" s="1"/>
      <c r="ABH459" s="1"/>
      <c r="ABI459" s="1"/>
      <c r="ABJ459" s="1"/>
      <c r="ABK459" s="1"/>
      <c r="ABL459" s="1"/>
      <c r="ABM459" s="1"/>
      <c r="ABN459" s="1"/>
      <c r="ABO459" s="1"/>
    </row>
    <row r="460" spans="1:743" x14ac:dyDescent="0.25">
      <c r="A460" s="93"/>
      <c r="B460" s="2"/>
      <c r="C460" s="2"/>
      <c r="D460" s="2"/>
      <c r="E460" s="2"/>
      <c r="F460" s="2"/>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3"/>
      <c r="MV460" s="3"/>
      <c r="MW460" s="3"/>
      <c r="MX460" s="3"/>
      <c r="MY460" s="3"/>
      <c r="MZ460" s="3"/>
      <c r="NA460" s="3"/>
      <c r="NB460" s="3"/>
      <c r="NC460" s="3"/>
      <c r="ND460" s="3"/>
      <c r="NE460" s="3"/>
      <c r="NF460" s="3"/>
      <c r="NG460" s="3"/>
      <c r="NH460" s="3"/>
      <c r="NI460" s="3"/>
      <c r="NJ460" s="3"/>
      <c r="NK460" s="3"/>
      <c r="NL460" s="3"/>
      <c r="NM460" s="3"/>
      <c r="NN460" s="3"/>
      <c r="NO460" s="3"/>
      <c r="NP460" s="3"/>
      <c r="NQ460" s="3"/>
      <c r="NR460" s="3"/>
      <c r="NS460" s="3"/>
      <c r="NT460" s="3"/>
      <c r="NU460" s="3"/>
      <c r="NV460" s="3"/>
      <c r="NW460" s="3"/>
      <c r="NX460" s="3"/>
      <c r="NY460" s="3"/>
      <c r="NZ460" s="3"/>
      <c r="OA460" s="3"/>
      <c r="OB460" s="3"/>
      <c r="OC460" s="3"/>
      <c r="OD460" s="3"/>
      <c r="OE460" s="3"/>
      <c r="OF460" s="3"/>
      <c r="OG460" s="3"/>
      <c r="OH460" s="3"/>
      <c r="OI460" s="3"/>
      <c r="OJ460" s="3"/>
      <c r="OK460" s="3"/>
      <c r="OL460" s="3"/>
      <c r="OM460" s="3"/>
      <c r="ON460" s="3"/>
      <c r="OO460" s="3"/>
      <c r="OP460" s="3"/>
      <c r="OQ460" s="3"/>
      <c r="OR460" s="3"/>
      <c r="OS460" s="3"/>
      <c r="OT460" s="3"/>
      <c r="OU460" s="3"/>
      <c r="OV460" s="3"/>
      <c r="OW460" s="3"/>
      <c r="OX460" s="3"/>
      <c r="OY460" s="3"/>
      <c r="OZ460" s="3"/>
      <c r="PA460" s="3"/>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c r="QW460" s="1"/>
      <c r="QX460" s="1"/>
      <c r="QY460" s="1"/>
      <c r="QZ460" s="1"/>
      <c r="RA460" s="1"/>
      <c r="RB460" s="1"/>
      <c r="RC460" s="1"/>
      <c r="RD460" s="1"/>
      <c r="RE460" s="1"/>
      <c r="RF460" s="1"/>
      <c r="RG460" s="1"/>
      <c r="RH460" s="1"/>
      <c r="RI460" s="1"/>
      <c r="RJ460" s="1"/>
      <c r="RK460" s="1"/>
      <c r="RL460" s="1"/>
      <c r="RM460" s="1"/>
      <c r="RN460" s="1"/>
      <c r="RO460" s="1"/>
      <c r="RP460" s="1"/>
      <c r="RQ460" s="1"/>
      <c r="RR460" s="1"/>
      <c r="RS460" s="1"/>
      <c r="RT460" s="1"/>
      <c r="RU460" s="1"/>
      <c r="RV460" s="1"/>
      <c r="RW460" s="1"/>
      <c r="RX460" s="1"/>
      <c r="RY460" s="1"/>
      <c r="RZ460" s="1"/>
      <c r="SA460" s="1"/>
      <c r="SB460" s="1"/>
      <c r="SC460" s="1"/>
      <c r="SD460" s="1"/>
      <c r="SE460" s="1"/>
      <c r="SF460" s="1"/>
      <c r="SG460" s="1"/>
      <c r="SH460" s="1"/>
      <c r="SI460" s="1"/>
      <c r="SJ460" s="1"/>
      <c r="SK460" s="1"/>
      <c r="SL460" s="1"/>
      <c r="SM460" s="1"/>
      <c r="SN460" s="1"/>
      <c r="SO460" s="1"/>
      <c r="SP460" s="1"/>
      <c r="SQ460" s="1"/>
      <c r="SR460" s="1"/>
      <c r="SS460" s="1"/>
      <c r="ST460" s="1"/>
      <c r="SU460" s="1"/>
      <c r="SV460" s="1"/>
      <c r="SW460" s="1"/>
      <c r="SX460" s="1"/>
      <c r="SY460" s="1"/>
      <c r="SZ460" s="1"/>
      <c r="TA460" s="1"/>
      <c r="TB460" s="1"/>
      <c r="TC460" s="1"/>
      <c r="TD460" s="1"/>
      <c r="TE460" s="1"/>
      <c r="TF460" s="1"/>
      <c r="TG460" s="1"/>
      <c r="TH460" s="1"/>
      <c r="TI460" s="1"/>
      <c r="TJ460" s="1"/>
      <c r="TK460" s="1"/>
      <c r="TL460" s="1"/>
      <c r="TM460" s="1"/>
      <c r="TN460" s="1"/>
      <c r="TO460" s="1"/>
      <c r="TP460" s="1"/>
      <c r="TQ460" s="1"/>
      <c r="TR460" s="1"/>
      <c r="TS460" s="1"/>
      <c r="TT460" s="1"/>
      <c r="TU460" s="1"/>
      <c r="TV460" s="1"/>
      <c r="TW460" s="1"/>
      <c r="TX460" s="1"/>
      <c r="TY460" s="1"/>
      <c r="TZ460" s="1"/>
      <c r="UA460" s="1"/>
      <c r="UB460" s="1"/>
      <c r="UC460" s="1"/>
      <c r="UD460" s="1"/>
      <c r="UE460" s="1"/>
      <c r="UF460" s="1"/>
      <c r="UG460" s="1"/>
      <c r="UH460" s="1"/>
      <c r="UI460" s="1"/>
      <c r="UJ460" s="1"/>
      <c r="UK460" s="1"/>
      <c r="UL460" s="1"/>
      <c r="UM460" s="1"/>
      <c r="UN460" s="1"/>
      <c r="UO460" s="1"/>
      <c r="UP460" s="1"/>
      <c r="UQ460" s="1"/>
      <c r="UR460" s="1"/>
      <c r="US460" s="1"/>
      <c r="UT460" s="1"/>
      <c r="UU460" s="1"/>
      <c r="UV460" s="1"/>
      <c r="UW460" s="1"/>
      <c r="UX460" s="1"/>
      <c r="UY460" s="1"/>
      <c r="UZ460" s="1"/>
      <c r="VA460" s="1"/>
      <c r="VB460" s="1"/>
      <c r="VC460" s="1"/>
      <c r="VD460" s="1"/>
      <c r="VE460" s="1"/>
      <c r="VF460" s="1"/>
      <c r="VG460" s="1"/>
      <c r="VH460" s="1"/>
      <c r="VI460" s="1"/>
      <c r="VJ460" s="1"/>
      <c r="VK460" s="1"/>
      <c r="VL460" s="1"/>
      <c r="VM460" s="1"/>
      <c r="VN460" s="1"/>
      <c r="VO460" s="1"/>
      <c r="VP460" s="1"/>
      <c r="VQ460" s="1"/>
      <c r="VR460" s="1"/>
      <c r="VS460" s="1"/>
      <c r="VT460" s="1"/>
      <c r="VU460" s="1"/>
      <c r="VV460" s="1"/>
      <c r="VW460" s="1"/>
      <c r="VX460" s="1"/>
      <c r="VY460" s="1"/>
      <c r="VZ460" s="1"/>
      <c r="WA460" s="1"/>
      <c r="WB460" s="1"/>
      <c r="WC460" s="1"/>
      <c r="WD460" s="1"/>
      <c r="WE460" s="1"/>
      <c r="WF460" s="1"/>
      <c r="WG460" s="1"/>
      <c r="WH460" s="1"/>
      <c r="WI460" s="1"/>
      <c r="WJ460" s="1"/>
      <c r="WK460" s="1"/>
      <c r="WL460" s="1"/>
      <c r="WM460" s="1"/>
      <c r="WN460" s="1"/>
      <c r="WO460" s="1"/>
      <c r="WP460" s="1"/>
      <c r="WQ460" s="1"/>
      <c r="WR460" s="1"/>
      <c r="WS460" s="1"/>
      <c r="WT460" s="1"/>
      <c r="WU460" s="1"/>
      <c r="WV460" s="1"/>
      <c r="WW460" s="1"/>
      <c r="WX460" s="1"/>
      <c r="WY460" s="1"/>
      <c r="WZ460" s="1"/>
      <c r="XA460" s="1"/>
      <c r="XB460" s="1"/>
      <c r="XC460" s="1"/>
      <c r="XD460" s="1"/>
      <c r="XE460" s="1"/>
      <c r="XF460" s="1"/>
      <c r="XG460" s="1"/>
      <c r="XH460" s="1"/>
      <c r="XI460" s="1"/>
      <c r="XJ460" s="1"/>
      <c r="XK460" s="1"/>
      <c r="XL460" s="1"/>
      <c r="XM460" s="1"/>
      <c r="XN460" s="1"/>
      <c r="XO460" s="1"/>
      <c r="XP460" s="1"/>
      <c r="XQ460" s="1"/>
      <c r="XR460" s="1"/>
      <c r="XS460" s="1"/>
      <c r="XT460" s="1"/>
      <c r="XU460" s="1"/>
      <c r="XV460" s="1"/>
      <c r="XW460" s="1"/>
      <c r="XX460" s="1"/>
      <c r="XY460" s="1"/>
      <c r="XZ460" s="1"/>
      <c r="YA460" s="1"/>
      <c r="YB460" s="1"/>
      <c r="YC460" s="1"/>
      <c r="YD460" s="1"/>
      <c r="YE460" s="1"/>
      <c r="YF460" s="1"/>
      <c r="YG460" s="1"/>
      <c r="YH460" s="1"/>
      <c r="YI460" s="1"/>
      <c r="YJ460" s="1"/>
      <c r="YK460" s="1"/>
      <c r="YL460" s="1"/>
      <c r="YM460" s="1"/>
      <c r="YN460" s="1"/>
      <c r="YO460" s="1"/>
      <c r="YP460" s="1"/>
      <c r="YQ460" s="1"/>
      <c r="YR460" s="1"/>
      <c r="YS460" s="1"/>
      <c r="YT460" s="1"/>
      <c r="YU460" s="1"/>
      <c r="YV460" s="1"/>
      <c r="YW460" s="1"/>
      <c r="YX460" s="1"/>
      <c r="YY460" s="1"/>
      <c r="YZ460" s="1"/>
      <c r="ZA460" s="1"/>
      <c r="ZB460" s="1"/>
      <c r="ZC460" s="1"/>
      <c r="ZD460" s="1"/>
      <c r="ZE460" s="1"/>
      <c r="ZF460" s="1"/>
      <c r="ZG460" s="1"/>
      <c r="ZH460" s="1"/>
      <c r="ZI460" s="1"/>
      <c r="ZJ460" s="1"/>
      <c r="ZK460" s="1"/>
      <c r="ZL460" s="1"/>
      <c r="ZM460" s="1"/>
      <c r="ZN460" s="1"/>
      <c r="ZO460" s="1"/>
      <c r="ZP460" s="1"/>
      <c r="ZQ460" s="1"/>
      <c r="ZR460" s="1"/>
      <c r="ZS460" s="1"/>
      <c r="ZT460" s="1"/>
      <c r="ZU460" s="1"/>
      <c r="ZV460" s="1"/>
      <c r="ZW460" s="1"/>
      <c r="ZX460" s="1"/>
      <c r="ZY460" s="1"/>
      <c r="ZZ460" s="1"/>
      <c r="AAA460" s="1"/>
      <c r="AAB460" s="1"/>
      <c r="AAC460" s="1"/>
      <c r="AAD460" s="1"/>
      <c r="AAE460" s="1"/>
      <c r="AAF460" s="1"/>
      <c r="AAG460" s="1"/>
      <c r="AAH460" s="1"/>
      <c r="AAI460" s="1"/>
      <c r="AAJ460" s="1"/>
      <c r="AAK460" s="1"/>
      <c r="AAL460" s="1"/>
      <c r="AAM460" s="1"/>
      <c r="AAN460" s="1"/>
      <c r="AAO460" s="1"/>
      <c r="AAP460" s="1"/>
      <c r="AAQ460" s="1"/>
      <c r="AAR460" s="1"/>
      <c r="AAS460" s="1"/>
      <c r="AAT460" s="1"/>
      <c r="AAU460" s="1"/>
      <c r="AAV460" s="1"/>
      <c r="AAW460" s="1"/>
      <c r="AAX460" s="1"/>
      <c r="AAY460" s="1"/>
      <c r="AAZ460" s="1"/>
      <c r="ABA460" s="1"/>
      <c r="ABB460" s="1"/>
      <c r="ABC460" s="1"/>
      <c r="ABD460" s="1"/>
      <c r="ABE460" s="1"/>
      <c r="ABF460" s="1"/>
      <c r="ABG460" s="1"/>
      <c r="ABH460" s="1"/>
      <c r="ABI460" s="1"/>
      <c r="ABJ460" s="1"/>
      <c r="ABK460" s="1"/>
      <c r="ABL460" s="1"/>
      <c r="ABM460" s="1"/>
      <c r="ABN460" s="1"/>
      <c r="ABO460" s="1"/>
    </row>
    <row r="461" spans="1:743" x14ac:dyDescent="0.25">
      <c r="A461" s="93"/>
      <c r="B461" s="2"/>
      <c r="C461" s="2"/>
      <c r="D461" s="2"/>
      <c r="E461" s="2"/>
      <c r="F461" s="2"/>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3"/>
      <c r="MV461" s="3"/>
      <c r="MW461" s="3"/>
      <c r="MX461" s="3"/>
      <c r="MY461" s="3"/>
      <c r="MZ461" s="3"/>
      <c r="NA461" s="3"/>
      <c r="NB461" s="3"/>
      <c r="NC461" s="3"/>
      <c r="ND461" s="3"/>
      <c r="NE461" s="3"/>
      <c r="NF461" s="3"/>
      <c r="NG461" s="3"/>
      <c r="NH461" s="3"/>
      <c r="NI461" s="3"/>
      <c r="NJ461" s="3"/>
      <c r="NK461" s="3"/>
      <c r="NL461" s="3"/>
      <c r="NM461" s="3"/>
      <c r="NN461" s="3"/>
      <c r="NO461" s="3"/>
      <c r="NP461" s="3"/>
      <c r="NQ461" s="3"/>
      <c r="NR461" s="3"/>
      <c r="NS461" s="3"/>
      <c r="NT461" s="3"/>
      <c r="NU461" s="3"/>
      <c r="NV461" s="3"/>
      <c r="NW461" s="3"/>
      <c r="NX461" s="3"/>
      <c r="NY461" s="3"/>
      <c r="NZ461" s="3"/>
      <c r="OA461" s="3"/>
      <c r="OB461" s="3"/>
      <c r="OC461" s="3"/>
      <c r="OD461" s="3"/>
      <c r="OE461" s="3"/>
      <c r="OF461" s="3"/>
      <c r="OG461" s="3"/>
      <c r="OH461" s="3"/>
      <c r="OI461" s="3"/>
      <c r="OJ461" s="3"/>
      <c r="OK461" s="3"/>
      <c r="OL461" s="3"/>
      <c r="OM461" s="3"/>
      <c r="ON461" s="3"/>
      <c r="OO461" s="3"/>
      <c r="OP461" s="3"/>
      <c r="OQ461" s="3"/>
      <c r="OR461" s="3"/>
      <c r="OS461" s="3"/>
      <c r="OT461" s="3"/>
      <c r="OU461" s="3"/>
      <c r="OV461" s="3"/>
      <c r="OW461" s="3"/>
      <c r="OX461" s="3"/>
      <c r="OY461" s="3"/>
      <c r="OZ461" s="3"/>
      <c r="PA461" s="3"/>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c r="QW461" s="1"/>
      <c r="QX461" s="1"/>
      <c r="QY461" s="1"/>
      <c r="QZ461" s="1"/>
      <c r="RA461" s="1"/>
      <c r="RB461" s="1"/>
      <c r="RC461" s="1"/>
      <c r="RD461" s="1"/>
      <c r="RE461" s="1"/>
      <c r="RF461" s="1"/>
      <c r="RG461" s="1"/>
      <c r="RH461" s="1"/>
      <c r="RI461" s="1"/>
      <c r="RJ461" s="1"/>
      <c r="RK461" s="1"/>
      <c r="RL461" s="1"/>
      <c r="RM461" s="1"/>
      <c r="RN461" s="1"/>
      <c r="RO461" s="1"/>
      <c r="RP461" s="1"/>
      <c r="RQ461" s="1"/>
      <c r="RR461" s="1"/>
      <c r="RS461" s="1"/>
      <c r="RT461" s="1"/>
      <c r="RU461" s="1"/>
      <c r="RV461" s="1"/>
      <c r="RW461" s="1"/>
      <c r="RX461" s="1"/>
      <c r="RY461" s="1"/>
      <c r="RZ461" s="1"/>
      <c r="SA461" s="1"/>
      <c r="SB461" s="1"/>
      <c r="SC461" s="1"/>
      <c r="SD461" s="1"/>
      <c r="SE461" s="1"/>
      <c r="SF461" s="1"/>
      <c r="SG461" s="1"/>
      <c r="SH461" s="1"/>
      <c r="SI461" s="1"/>
      <c r="SJ461" s="1"/>
      <c r="SK461" s="1"/>
      <c r="SL461" s="1"/>
      <c r="SM461" s="1"/>
      <c r="SN461" s="1"/>
      <c r="SO461" s="1"/>
      <c r="SP461" s="1"/>
      <c r="SQ461" s="1"/>
      <c r="SR461" s="1"/>
      <c r="SS461" s="1"/>
      <c r="ST461" s="1"/>
      <c r="SU461" s="1"/>
      <c r="SV461" s="1"/>
      <c r="SW461" s="1"/>
      <c r="SX461" s="1"/>
      <c r="SY461" s="1"/>
      <c r="SZ461" s="1"/>
      <c r="TA461" s="1"/>
      <c r="TB461" s="1"/>
      <c r="TC461" s="1"/>
      <c r="TD461" s="1"/>
      <c r="TE461" s="1"/>
      <c r="TF461" s="1"/>
      <c r="TG461" s="1"/>
      <c r="TH461" s="1"/>
      <c r="TI461" s="1"/>
      <c r="TJ461" s="1"/>
      <c r="TK461" s="1"/>
      <c r="TL461" s="1"/>
      <c r="TM461" s="1"/>
      <c r="TN461" s="1"/>
      <c r="TO461" s="1"/>
      <c r="TP461" s="1"/>
      <c r="TQ461" s="1"/>
      <c r="TR461" s="1"/>
      <c r="TS461" s="1"/>
      <c r="TT461" s="1"/>
      <c r="TU461" s="1"/>
      <c r="TV461" s="1"/>
      <c r="TW461" s="1"/>
      <c r="TX461" s="1"/>
      <c r="TY461" s="1"/>
      <c r="TZ461" s="1"/>
      <c r="UA461" s="1"/>
      <c r="UB461" s="1"/>
      <c r="UC461" s="1"/>
      <c r="UD461" s="1"/>
      <c r="UE461" s="1"/>
      <c r="UF461" s="1"/>
      <c r="UG461" s="1"/>
      <c r="UH461" s="1"/>
      <c r="UI461" s="1"/>
      <c r="UJ461" s="1"/>
      <c r="UK461" s="1"/>
      <c r="UL461" s="1"/>
      <c r="UM461" s="1"/>
      <c r="UN461" s="1"/>
      <c r="UO461" s="1"/>
      <c r="UP461" s="1"/>
      <c r="UQ461" s="1"/>
      <c r="UR461" s="1"/>
      <c r="US461" s="1"/>
      <c r="UT461" s="1"/>
      <c r="UU461" s="1"/>
      <c r="UV461" s="1"/>
      <c r="UW461" s="1"/>
      <c r="UX461" s="1"/>
      <c r="UY461" s="1"/>
      <c r="UZ461" s="1"/>
      <c r="VA461" s="1"/>
      <c r="VB461" s="1"/>
      <c r="VC461" s="1"/>
      <c r="VD461" s="1"/>
      <c r="VE461" s="1"/>
      <c r="VF461" s="1"/>
      <c r="VG461" s="1"/>
      <c r="VH461" s="1"/>
      <c r="VI461" s="1"/>
      <c r="VJ461" s="1"/>
      <c r="VK461" s="1"/>
      <c r="VL461" s="1"/>
      <c r="VM461" s="1"/>
      <c r="VN461" s="1"/>
      <c r="VO461" s="1"/>
      <c r="VP461" s="1"/>
      <c r="VQ461" s="1"/>
      <c r="VR461" s="1"/>
      <c r="VS461" s="1"/>
      <c r="VT461" s="1"/>
      <c r="VU461" s="1"/>
      <c r="VV461" s="1"/>
      <c r="VW461" s="1"/>
      <c r="VX461" s="1"/>
      <c r="VY461" s="1"/>
      <c r="VZ461" s="1"/>
      <c r="WA461" s="1"/>
      <c r="WB461" s="1"/>
      <c r="WC461" s="1"/>
      <c r="WD461" s="1"/>
      <c r="WE461" s="1"/>
      <c r="WF461" s="1"/>
      <c r="WG461" s="1"/>
      <c r="WH461" s="1"/>
      <c r="WI461" s="1"/>
      <c r="WJ461" s="1"/>
      <c r="WK461" s="1"/>
      <c r="WL461" s="1"/>
      <c r="WM461" s="1"/>
      <c r="WN461" s="1"/>
      <c r="WO461" s="1"/>
      <c r="WP461" s="1"/>
      <c r="WQ461" s="1"/>
      <c r="WR461" s="1"/>
      <c r="WS461" s="1"/>
      <c r="WT461" s="1"/>
      <c r="WU461" s="1"/>
      <c r="WV461" s="1"/>
      <c r="WW461" s="1"/>
      <c r="WX461" s="1"/>
      <c r="WY461" s="1"/>
      <c r="WZ461" s="1"/>
      <c r="XA461" s="1"/>
      <c r="XB461" s="1"/>
      <c r="XC461" s="1"/>
      <c r="XD461" s="1"/>
      <c r="XE461" s="1"/>
      <c r="XF461" s="1"/>
      <c r="XG461" s="1"/>
      <c r="XH461" s="1"/>
      <c r="XI461" s="1"/>
      <c r="XJ461" s="1"/>
      <c r="XK461" s="1"/>
      <c r="XL461" s="1"/>
      <c r="XM461" s="1"/>
      <c r="XN461" s="1"/>
      <c r="XO461" s="1"/>
      <c r="XP461" s="1"/>
      <c r="XQ461" s="1"/>
      <c r="XR461" s="1"/>
      <c r="XS461" s="1"/>
      <c r="XT461" s="1"/>
      <c r="XU461" s="1"/>
      <c r="XV461" s="1"/>
      <c r="XW461" s="1"/>
      <c r="XX461" s="1"/>
      <c r="XY461" s="1"/>
      <c r="XZ461" s="1"/>
      <c r="YA461" s="1"/>
      <c r="YB461" s="1"/>
      <c r="YC461" s="1"/>
      <c r="YD461" s="1"/>
      <c r="YE461" s="1"/>
      <c r="YF461" s="1"/>
      <c r="YG461" s="1"/>
      <c r="YH461" s="1"/>
      <c r="YI461" s="1"/>
      <c r="YJ461" s="1"/>
      <c r="YK461" s="1"/>
      <c r="YL461" s="1"/>
      <c r="YM461" s="1"/>
      <c r="YN461" s="1"/>
      <c r="YO461" s="1"/>
      <c r="YP461" s="1"/>
      <c r="YQ461" s="1"/>
      <c r="YR461" s="1"/>
      <c r="YS461" s="1"/>
      <c r="YT461" s="1"/>
      <c r="YU461" s="1"/>
      <c r="YV461" s="1"/>
      <c r="YW461" s="1"/>
      <c r="YX461" s="1"/>
      <c r="YY461" s="1"/>
      <c r="YZ461" s="1"/>
      <c r="ZA461" s="1"/>
      <c r="ZB461" s="1"/>
      <c r="ZC461" s="1"/>
      <c r="ZD461" s="1"/>
      <c r="ZE461" s="1"/>
      <c r="ZF461" s="1"/>
      <c r="ZG461" s="1"/>
      <c r="ZH461" s="1"/>
      <c r="ZI461" s="1"/>
      <c r="ZJ461" s="1"/>
      <c r="ZK461" s="1"/>
      <c r="ZL461" s="1"/>
      <c r="ZM461" s="1"/>
      <c r="ZN461" s="1"/>
      <c r="ZO461" s="1"/>
      <c r="ZP461" s="1"/>
      <c r="ZQ461" s="1"/>
      <c r="ZR461" s="1"/>
      <c r="ZS461" s="1"/>
      <c r="ZT461" s="1"/>
      <c r="ZU461" s="1"/>
      <c r="ZV461" s="1"/>
      <c r="ZW461" s="1"/>
      <c r="ZX461" s="1"/>
      <c r="ZY461" s="1"/>
      <c r="ZZ461" s="1"/>
      <c r="AAA461" s="1"/>
      <c r="AAB461" s="1"/>
      <c r="AAC461" s="1"/>
      <c r="AAD461" s="1"/>
      <c r="AAE461" s="1"/>
      <c r="AAF461" s="1"/>
      <c r="AAG461" s="1"/>
      <c r="AAH461" s="1"/>
      <c r="AAI461" s="1"/>
      <c r="AAJ461" s="1"/>
      <c r="AAK461" s="1"/>
      <c r="AAL461" s="1"/>
      <c r="AAM461" s="1"/>
      <c r="AAN461" s="1"/>
      <c r="AAO461" s="1"/>
      <c r="AAP461" s="1"/>
      <c r="AAQ461" s="1"/>
      <c r="AAR461" s="1"/>
      <c r="AAS461" s="1"/>
      <c r="AAT461" s="1"/>
      <c r="AAU461" s="1"/>
      <c r="AAV461" s="1"/>
      <c r="AAW461" s="1"/>
      <c r="AAX461" s="1"/>
      <c r="AAY461" s="1"/>
      <c r="AAZ461" s="1"/>
      <c r="ABA461" s="1"/>
      <c r="ABB461" s="1"/>
      <c r="ABC461" s="1"/>
      <c r="ABD461" s="1"/>
      <c r="ABE461" s="1"/>
      <c r="ABF461" s="1"/>
      <c r="ABG461" s="1"/>
      <c r="ABH461" s="1"/>
      <c r="ABI461" s="1"/>
      <c r="ABJ461" s="1"/>
      <c r="ABK461" s="1"/>
      <c r="ABL461" s="1"/>
      <c r="ABM461" s="1"/>
      <c r="ABN461" s="1"/>
      <c r="ABO461" s="1"/>
    </row>
    <row r="462" spans="1:743" x14ac:dyDescent="0.25">
      <c r="A462" s="93"/>
      <c r="B462" s="2"/>
      <c r="C462" s="2"/>
      <c r="D462" s="2"/>
      <c r="E462" s="2"/>
      <c r="F462" s="2"/>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c r="LE462" s="4"/>
      <c r="LF462" s="4"/>
      <c r="LG462" s="4"/>
      <c r="LH462" s="4"/>
      <c r="LI462" s="4"/>
      <c r="LJ462" s="4"/>
      <c r="LK462" s="4"/>
      <c r="LL462" s="4"/>
      <c r="LM462" s="4"/>
      <c r="LN462" s="4"/>
      <c r="LO462" s="4"/>
      <c r="LP462" s="4"/>
      <c r="LQ462" s="4"/>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3"/>
      <c r="MV462" s="3"/>
      <c r="MW462" s="3"/>
      <c r="MX462" s="3"/>
      <c r="MY462" s="3"/>
      <c r="MZ462" s="3"/>
      <c r="NA462" s="3"/>
      <c r="NB462" s="3"/>
      <c r="NC462" s="3"/>
      <c r="ND462" s="3"/>
      <c r="NE462" s="3"/>
      <c r="NF462" s="3"/>
      <c r="NG462" s="3"/>
      <c r="NH462" s="3"/>
      <c r="NI462" s="3"/>
      <c r="NJ462" s="3"/>
      <c r="NK462" s="3"/>
      <c r="NL462" s="3"/>
      <c r="NM462" s="3"/>
      <c r="NN462" s="3"/>
      <c r="NO462" s="3"/>
      <c r="NP462" s="3"/>
      <c r="NQ462" s="3"/>
      <c r="NR462" s="3"/>
      <c r="NS462" s="3"/>
      <c r="NT462" s="3"/>
      <c r="NU462" s="3"/>
      <c r="NV462" s="3"/>
      <c r="NW462" s="3"/>
      <c r="NX462" s="3"/>
      <c r="NY462" s="3"/>
      <c r="NZ462" s="3"/>
      <c r="OA462" s="3"/>
      <c r="OB462" s="3"/>
      <c r="OC462" s="3"/>
      <c r="OD462" s="3"/>
      <c r="OE462" s="3"/>
      <c r="OF462" s="3"/>
      <c r="OG462" s="3"/>
      <c r="OH462" s="3"/>
      <c r="OI462" s="3"/>
      <c r="OJ462" s="3"/>
      <c r="OK462" s="3"/>
      <c r="OL462" s="3"/>
      <c r="OM462" s="3"/>
      <c r="ON462" s="3"/>
      <c r="OO462" s="3"/>
      <c r="OP462" s="3"/>
      <c r="OQ462" s="3"/>
      <c r="OR462" s="3"/>
      <c r="OS462" s="3"/>
      <c r="OT462" s="3"/>
      <c r="OU462" s="3"/>
      <c r="OV462" s="3"/>
      <c r="OW462" s="3"/>
      <c r="OX462" s="3"/>
      <c r="OY462" s="3"/>
      <c r="OZ462" s="3"/>
      <c r="PA462" s="3"/>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c r="QW462" s="1"/>
      <c r="QX462" s="1"/>
      <c r="QY462" s="1"/>
      <c r="QZ462" s="1"/>
      <c r="RA462" s="1"/>
      <c r="RB462" s="1"/>
      <c r="RC462" s="1"/>
      <c r="RD462" s="1"/>
      <c r="RE462" s="1"/>
      <c r="RF462" s="1"/>
      <c r="RG462" s="1"/>
      <c r="RH462" s="1"/>
      <c r="RI462" s="1"/>
      <c r="RJ462" s="1"/>
      <c r="RK462" s="1"/>
      <c r="RL462" s="1"/>
      <c r="RM462" s="1"/>
      <c r="RN462" s="1"/>
      <c r="RO462" s="1"/>
      <c r="RP462" s="1"/>
      <c r="RQ462" s="1"/>
      <c r="RR462" s="1"/>
      <c r="RS462" s="1"/>
      <c r="RT462" s="1"/>
      <c r="RU462" s="1"/>
      <c r="RV462" s="1"/>
      <c r="RW462" s="1"/>
      <c r="RX462" s="1"/>
      <c r="RY462" s="1"/>
      <c r="RZ462" s="1"/>
      <c r="SA462" s="1"/>
      <c r="SB462" s="1"/>
      <c r="SC462" s="1"/>
      <c r="SD462" s="1"/>
      <c r="SE462" s="1"/>
      <c r="SF462" s="1"/>
      <c r="SG462" s="1"/>
      <c r="SH462" s="1"/>
      <c r="SI462" s="1"/>
      <c r="SJ462" s="1"/>
      <c r="SK462" s="1"/>
      <c r="SL462" s="1"/>
      <c r="SM462" s="1"/>
      <c r="SN462" s="1"/>
      <c r="SO462" s="1"/>
      <c r="SP462" s="1"/>
      <c r="SQ462" s="1"/>
      <c r="SR462" s="1"/>
      <c r="SS462" s="1"/>
      <c r="ST462" s="1"/>
      <c r="SU462" s="1"/>
      <c r="SV462" s="1"/>
      <c r="SW462" s="1"/>
      <c r="SX462" s="1"/>
      <c r="SY462" s="1"/>
      <c r="SZ462" s="1"/>
      <c r="TA462" s="1"/>
      <c r="TB462" s="1"/>
      <c r="TC462" s="1"/>
      <c r="TD462" s="1"/>
      <c r="TE462" s="1"/>
      <c r="TF462" s="1"/>
      <c r="TG462" s="1"/>
      <c r="TH462" s="1"/>
      <c r="TI462" s="1"/>
      <c r="TJ462" s="1"/>
      <c r="TK462" s="1"/>
      <c r="TL462" s="1"/>
      <c r="TM462" s="1"/>
      <c r="TN462" s="1"/>
      <c r="TO462" s="1"/>
      <c r="TP462" s="1"/>
      <c r="TQ462" s="1"/>
      <c r="TR462" s="1"/>
      <c r="TS462" s="1"/>
      <c r="TT462" s="1"/>
      <c r="TU462" s="1"/>
      <c r="TV462" s="1"/>
      <c r="TW462" s="1"/>
      <c r="TX462" s="1"/>
      <c r="TY462" s="1"/>
      <c r="TZ462" s="1"/>
      <c r="UA462" s="1"/>
      <c r="UB462" s="1"/>
      <c r="UC462" s="1"/>
      <c r="UD462" s="1"/>
      <c r="UE462" s="1"/>
      <c r="UF462" s="1"/>
      <c r="UG462" s="1"/>
      <c r="UH462" s="1"/>
      <c r="UI462" s="1"/>
      <c r="UJ462" s="1"/>
      <c r="UK462" s="1"/>
      <c r="UL462" s="1"/>
      <c r="UM462" s="1"/>
      <c r="UN462" s="1"/>
      <c r="UO462" s="1"/>
      <c r="UP462" s="1"/>
      <c r="UQ462" s="1"/>
      <c r="UR462" s="1"/>
      <c r="US462" s="1"/>
      <c r="UT462" s="1"/>
      <c r="UU462" s="1"/>
      <c r="UV462" s="1"/>
      <c r="UW462" s="1"/>
      <c r="UX462" s="1"/>
      <c r="UY462" s="1"/>
      <c r="UZ462" s="1"/>
      <c r="VA462" s="1"/>
      <c r="VB462" s="1"/>
      <c r="VC462" s="1"/>
      <c r="VD462" s="1"/>
      <c r="VE462" s="1"/>
      <c r="VF462" s="1"/>
      <c r="VG462" s="1"/>
      <c r="VH462" s="1"/>
      <c r="VI462" s="1"/>
      <c r="VJ462" s="1"/>
      <c r="VK462" s="1"/>
      <c r="VL462" s="1"/>
      <c r="VM462" s="1"/>
      <c r="VN462" s="1"/>
      <c r="VO462" s="1"/>
      <c r="VP462" s="1"/>
      <c r="VQ462" s="1"/>
      <c r="VR462" s="1"/>
      <c r="VS462" s="1"/>
      <c r="VT462" s="1"/>
      <c r="VU462" s="1"/>
      <c r="VV462" s="1"/>
      <c r="VW462" s="1"/>
      <c r="VX462" s="1"/>
      <c r="VY462" s="1"/>
      <c r="VZ462" s="1"/>
      <c r="WA462" s="1"/>
      <c r="WB462" s="1"/>
      <c r="WC462" s="1"/>
      <c r="WD462" s="1"/>
      <c r="WE462" s="1"/>
      <c r="WF462" s="1"/>
      <c r="WG462" s="1"/>
      <c r="WH462" s="1"/>
      <c r="WI462" s="1"/>
      <c r="WJ462" s="1"/>
      <c r="WK462" s="1"/>
      <c r="WL462" s="1"/>
      <c r="WM462" s="1"/>
      <c r="WN462" s="1"/>
      <c r="WO462" s="1"/>
      <c r="WP462" s="1"/>
      <c r="WQ462" s="1"/>
      <c r="WR462" s="1"/>
      <c r="WS462" s="1"/>
      <c r="WT462" s="1"/>
      <c r="WU462" s="1"/>
      <c r="WV462" s="1"/>
      <c r="WW462" s="1"/>
      <c r="WX462" s="1"/>
      <c r="WY462" s="1"/>
      <c r="WZ462" s="1"/>
      <c r="XA462" s="1"/>
      <c r="XB462" s="1"/>
      <c r="XC462" s="1"/>
      <c r="XD462" s="1"/>
      <c r="XE462" s="1"/>
      <c r="XF462" s="1"/>
      <c r="XG462" s="1"/>
      <c r="XH462" s="1"/>
      <c r="XI462" s="1"/>
      <c r="XJ462" s="1"/>
      <c r="XK462" s="1"/>
      <c r="XL462" s="1"/>
      <c r="XM462" s="1"/>
      <c r="XN462" s="1"/>
      <c r="XO462" s="1"/>
      <c r="XP462" s="1"/>
      <c r="XQ462" s="1"/>
      <c r="XR462" s="1"/>
      <c r="XS462" s="1"/>
      <c r="XT462" s="1"/>
      <c r="XU462" s="1"/>
      <c r="XV462" s="1"/>
      <c r="XW462" s="1"/>
      <c r="XX462" s="1"/>
      <c r="XY462" s="1"/>
      <c r="XZ462" s="1"/>
      <c r="YA462" s="1"/>
      <c r="YB462" s="1"/>
      <c r="YC462" s="1"/>
      <c r="YD462" s="1"/>
      <c r="YE462" s="1"/>
      <c r="YF462" s="1"/>
      <c r="YG462" s="1"/>
      <c r="YH462" s="1"/>
      <c r="YI462" s="1"/>
      <c r="YJ462" s="1"/>
      <c r="YK462" s="1"/>
      <c r="YL462" s="1"/>
      <c r="YM462" s="1"/>
      <c r="YN462" s="1"/>
      <c r="YO462" s="1"/>
      <c r="YP462" s="1"/>
      <c r="YQ462" s="1"/>
      <c r="YR462" s="1"/>
      <c r="YS462" s="1"/>
      <c r="YT462" s="1"/>
      <c r="YU462" s="1"/>
      <c r="YV462" s="1"/>
      <c r="YW462" s="1"/>
      <c r="YX462" s="1"/>
      <c r="YY462" s="1"/>
      <c r="YZ462" s="1"/>
      <c r="ZA462" s="1"/>
      <c r="ZB462" s="1"/>
      <c r="ZC462" s="1"/>
      <c r="ZD462" s="1"/>
      <c r="ZE462" s="1"/>
      <c r="ZF462" s="1"/>
      <c r="ZG462" s="1"/>
      <c r="ZH462" s="1"/>
      <c r="ZI462" s="1"/>
      <c r="ZJ462" s="1"/>
      <c r="ZK462" s="1"/>
      <c r="ZL462" s="1"/>
      <c r="ZM462" s="1"/>
      <c r="ZN462" s="1"/>
      <c r="ZO462" s="1"/>
      <c r="ZP462" s="1"/>
      <c r="ZQ462" s="1"/>
      <c r="ZR462" s="1"/>
      <c r="ZS462" s="1"/>
      <c r="ZT462" s="1"/>
      <c r="ZU462" s="1"/>
      <c r="ZV462" s="1"/>
      <c r="ZW462" s="1"/>
      <c r="ZX462" s="1"/>
      <c r="ZY462" s="1"/>
      <c r="ZZ462" s="1"/>
      <c r="AAA462" s="1"/>
      <c r="AAB462" s="1"/>
      <c r="AAC462" s="1"/>
      <c r="AAD462" s="1"/>
      <c r="AAE462" s="1"/>
      <c r="AAF462" s="1"/>
      <c r="AAG462" s="1"/>
      <c r="AAH462" s="1"/>
      <c r="AAI462" s="1"/>
      <c r="AAJ462" s="1"/>
      <c r="AAK462" s="1"/>
      <c r="AAL462" s="1"/>
      <c r="AAM462" s="1"/>
      <c r="AAN462" s="1"/>
      <c r="AAO462" s="1"/>
      <c r="AAP462" s="1"/>
      <c r="AAQ462" s="1"/>
      <c r="AAR462" s="1"/>
      <c r="AAS462" s="1"/>
      <c r="AAT462" s="1"/>
      <c r="AAU462" s="1"/>
      <c r="AAV462" s="1"/>
      <c r="AAW462" s="1"/>
      <c r="AAX462" s="1"/>
      <c r="AAY462" s="1"/>
      <c r="AAZ462" s="1"/>
      <c r="ABA462" s="1"/>
      <c r="ABB462" s="1"/>
      <c r="ABC462" s="1"/>
      <c r="ABD462" s="1"/>
      <c r="ABE462" s="1"/>
      <c r="ABF462" s="1"/>
      <c r="ABG462" s="1"/>
      <c r="ABH462" s="1"/>
      <c r="ABI462" s="1"/>
      <c r="ABJ462" s="1"/>
      <c r="ABK462" s="1"/>
      <c r="ABL462" s="1"/>
      <c r="ABM462" s="1"/>
      <c r="ABN462" s="1"/>
      <c r="ABO462" s="1"/>
    </row>
    <row r="463" spans="1:743" x14ac:dyDescent="0.25">
      <c r="A463" s="93"/>
      <c r="B463" s="2"/>
      <c r="C463" s="2"/>
      <c r="D463" s="2"/>
      <c r="E463" s="2"/>
      <c r="F463" s="2"/>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3"/>
      <c r="MV463" s="3"/>
      <c r="MW463" s="3"/>
      <c r="MX463" s="3"/>
      <c r="MY463" s="3"/>
      <c r="MZ463" s="3"/>
      <c r="NA463" s="3"/>
      <c r="NB463" s="3"/>
      <c r="NC463" s="3"/>
      <c r="ND463" s="3"/>
      <c r="NE463" s="3"/>
      <c r="NF463" s="3"/>
      <c r="NG463" s="3"/>
      <c r="NH463" s="3"/>
      <c r="NI463" s="3"/>
      <c r="NJ463" s="3"/>
      <c r="NK463" s="3"/>
      <c r="NL463" s="3"/>
      <c r="NM463" s="3"/>
      <c r="NN463" s="3"/>
      <c r="NO463" s="3"/>
      <c r="NP463" s="3"/>
      <c r="NQ463" s="3"/>
      <c r="NR463" s="3"/>
      <c r="NS463" s="3"/>
      <c r="NT463" s="3"/>
      <c r="NU463" s="3"/>
      <c r="NV463" s="3"/>
      <c r="NW463" s="3"/>
      <c r="NX463" s="3"/>
      <c r="NY463" s="3"/>
      <c r="NZ463" s="3"/>
      <c r="OA463" s="3"/>
      <c r="OB463" s="3"/>
      <c r="OC463" s="3"/>
      <c r="OD463" s="3"/>
      <c r="OE463" s="3"/>
      <c r="OF463" s="3"/>
      <c r="OG463" s="3"/>
      <c r="OH463" s="3"/>
      <c r="OI463" s="3"/>
      <c r="OJ463" s="3"/>
      <c r="OK463" s="3"/>
      <c r="OL463" s="3"/>
      <c r="OM463" s="3"/>
      <c r="ON463" s="3"/>
      <c r="OO463" s="3"/>
      <c r="OP463" s="3"/>
      <c r="OQ463" s="3"/>
      <c r="OR463" s="3"/>
      <c r="OS463" s="3"/>
      <c r="OT463" s="3"/>
      <c r="OU463" s="3"/>
      <c r="OV463" s="3"/>
      <c r="OW463" s="3"/>
      <c r="OX463" s="3"/>
      <c r="OY463" s="3"/>
      <c r="OZ463" s="3"/>
      <c r="PA463" s="3"/>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c r="QW463" s="1"/>
      <c r="QX463" s="1"/>
      <c r="QY463" s="1"/>
      <c r="QZ463" s="1"/>
      <c r="RA463" s="1"/>
      <c r="RB463" s="1"/>
      <c r="RC463" s="1"/>
      <c r="RD463" s="1"/>
      <c r="RE463" s="1"/>
      <c r="RF463" s="1"/>
      <c r="RG463" s="1"/>
      <c r="RH463" s="1"/>
      <c r="RI463" s="1"/>
      <c r="RJ463" s="1"/>
      <c r="RK463" s="1"/>
      <c r="RL463" s="1"/>
      <c r="RM463" s="1"/>
      <c r="RN463" s="1"/>
      <c r="RO463" s="1"/>
      <c r="RP463" s="1"/>
      <c r="RQ463" s="1"/>
      <c r="RR463" s="1"/>
      <c r="RS463" s="1"/>
      <c r="RT463" s="1"/>
      <c r="RU463" s="1"/>
      <c r="RV463" s="1"/>
      <c r="RW463" s="1"/>
      <c r="RX463" s="1"/>
      <c r="RY463" s="1"/>
      <c r="RZ463" s="1"/>
      <c r="SA463" s="1"/>
      <c r="SB463" s="1"/>
      <c r="SC463" s="1"/>
      <c r="SD463" s="1"/>
      <c r="SE463" s="1"/>
      <c r="SF463" s="1"/>
      <c r="SG463" s="1"/>
      <c r="SH463" s="1"/>
      <c r="SI463" s="1"/>
      <c r="SJ463" s="1"/>
      <c r="SK463" s="1"/>
      <c r="SL463" s="1"/>
      <c r="SM463" s="1"/>
      <c r="SN463" s="1"/>
      <c r="SO463" s="1"/>
      <c r="SP463" s="1"/>
      <c r="SQ463" s="1"/>
      <c r="SR463" s="1"/>
      <c r="SS463" s="1"/>
      <c r="ST463" s="1"/>
      <c r="SU463" s="1"/>
      <c r="SV463" s="1"/>
      <c r="SW463" s="1"/>
      <c r="SX463" s="1"/>
      <c r="SY463" s="1"/>
      <c r="SZ463" s="1"/>
      <c r="TA463" s="1"/>
      <c r="TB463" s="1"/>
      <c r="TC463" s="1"/>
      <c r="TD463" s="1"/>
      <c r="TE463" s="1"/>
      <c r="TF463" s="1"/>
      <c r="TG463" s="1"/>
      <c r="TH463" s="1"/>
      <c r="TI463" s="1"/>
      <c r="TJ463" s="1"/>
      <c r="TK463" s="1"/>
      <c r="TL463" s="1"/>
      <c r="TM463" s="1"/>
      <c r="TN463" s="1"/>
      <c r="TO463" s="1"/>
      <c r="TP463" s="1"/>
      <c r="TQ463" s="1"/>
      <c r="TR463" s="1"/>
      <c r="TS463" s="1"/>
      <c r="TT463" s="1"/>
      <c r="TU463" s="1"/>
      <c r="TV463" s="1"/>
      <c r="TW463" s="1"/>
      <c r="TX463" s="1"/>
      <c r="TY463" s="1"/>
      <c r="TZ463" s="1"/>
      <c r="UA463" s="1"/>
      <c r="UB463" s="1"/>
      <c r="UC463" s="1"/>
      <c r="UD463" s="1"/>
      <c r="UE463" s="1"/>
      <c r="UF463" s="1"/>
      <c r="UG463" s="1"/>
      <c r="UH463" s="1"/>
      <c r="UI463" s="1"/>
      <c r="UJ463" s="1"/>
      <c r="UK463" s="1"/>
      <c r="UL463" s="1"/>
      <c r="UM463" s="1"/>
      <c r="UN463" s="1"/>
      <c r="UO463" s="1"/>
      <c r="UP463" s="1"/>
      <c r="UQ463" s="1"/>
      <c r="UR463" s="1"/>
      <c r="US463" s="1"/>
      <c r="UT463" s="1"/>
      <c r="UU463" s="1"/>
      <c r="UV463" s="1"/>
      <c r="UW463" s="1"/>
      <c r="UX463" s="1"/>
      <c r="UY463" s="1"/>
      <c r="UZ463" s="1"/>
      <c r="VA463" s="1"/>
      <c r="VB463" s="1"/>
      <c r="VC463" s="1"/>
      <c r="VD463" s="1"/>
      <c r="VE463" s="1"/>
      <c r="VF463" s="1"/>
      <c r="VG463" s="1"/>
      <c r="VH463" s="1"/>
      <c r="VI463" s="1"/>
      <c r="VJ463" s="1"/>
      <c r="VK463" s="1"/>
      <c r="VL463" s="1"/>
      <c r="VM463" s="1"/>
      <c r="VN463" s="1"/>
      <c r="VO463" s="1"/>
      <c r="VP463" s="1"/>
      <c r="VQ463" s="1"/>
      <c r="VR463" s="1"/>
      <c r="VS463" s="1"/>
      <c r="VT463" s="1"/>
      <c r="VU463" s="1"/>
      <c r="VV463" s="1"/>
      <c r="VW463" s="1"/>
      <c r="VX463" s="1"/>
      <c r="VY463" s="1"/>
      <c r="VZ463" s="1"/>
      <c r="WA463" s="1"/>
      <c r="WB463" s="1"/>
      <c r="WC463" s="1"/>
      <c r="WD463" s="1"/>
      <c r="WE463" s="1"/>
      <c r="WF463" s="1"/>
      <c r="WG463" s="1"/>
      <c r="WH463" s="1"/>
      <c r="WI463" s="1"/>
      <c r="WJ463" s="1"/>
      <c r="WK463" s="1"/>
      <c r="WL463" s="1"/>
      <c r="WM463" s="1"/>
      <c r="WN463" s="1"/>
      <c r="WO463" s="1"/>
      <c r="WP463" s="1"/>
      <c r="WQ463" s="1"/>
      <c r="WR463" s="1"/>
      <c r="WS463" s="1"/>
      <c r="WT463" s="1"/>
      <c r="WU463" s="1"/>
      <c r="WV463" s="1"/>
      <c r="WW463" s="1"/>
      <c r="WX463" s="1"/>
      <c r="WY463" s="1"/>
      <c r="WZ463" s="1"/>
      <c r="XA463" s="1"/>
      <c r="XB463" s="1"/>
      <c r="XC463" s="1"/>
      <c r="XD463" s="1"/>
      <c r="XE463" s="1"/>
      <c r="XF463" s="1"/>
      <c r="XG463" s="1"/>
      <c r="XH463" s="1"/>
      <c r="XI463" s="1"/>
      <c r="XJ463" s="1"/>
      <c r="XK463" s="1"/>
      <c r="XL463" s="1"/>
      <c r="XM463" s="1"/>
      <c r="XN463" s="1"/>
      <c r="XO463" s="1"/>
      <c r="XP463" s="1"/>
      <c r="XQ463" s="1"/>
      <c r="XR463" s="1"/>
      <c r="XS463" s="1"/>
      <c r="XT463" s="1"/>
      <c r="XU463" s="1"/>
      <c r="XV463" s="1"/>
      <c r="XW463" s="1"/>
      <c r="XX463" s="1"/>
      <c r="XY463" s="1"/>
      <c r="XZ463" s="1"/>
      <c r="YA463" s="1"/>
      <c r="YB463" s="1"/>
      <c r="YC463" s="1"/>
      <c r="YD463" s="1"/>
      <c r="YE463" s="1"/>
      <c r="YF463" s="1"/>
      <c r="YG463" s="1"/>
      <c r="YH463" s="1"/>
      <c r="YI463" s="1"/>
      <c r="YJ463" s="1"/>
      <c r="YK463" s="1"/>
      <c r="YL463" s="1"/>
      <c r="YM463" s="1"/>
      <c r="YN463" s="1"/>
      <c r="YO463" s="1"/>
      <c r="YP463" s="1"/>
      <c r="YQ463" s="1"/>
      <c r="YR463" s="1"/>
      <c r="YS463" s="1"/>
      <c r="YT463" s="1"/>
      <c r="YU463" s="1"/>
      <c r="YV463" s="1"/>
      <c r="YW463" s="1"/>
      <c r="YX463" s="1"/>
      <c r="YY463" s="1"/>
      <c r="YZ463" s="1"/>
      <c r="ZA463" s="1"/>
      <c r="ZB463" s="1"/>
      <c r="ZC463" s="1"/>
      <c r="ZD463" s="1"/>
      <c r="ZE463" s="1"/>
      <c r="ZF463" s="1"/>
      <c r="ZG463" s="1"/>
      <c r="ZH463" s="1"/>
      <c r="ZI463" s="1"/>
      <c r="ZJ463" s="1"/>
      <c r="ZK463" s="1"/>
      <c r="ZL463" s="1"/>
      <c r="ZM463" s="1"/>
      <c r="ZN463" s="1"/>
      <c r="ZO463" s="1"/>
      <c r="ZP463" s="1"/>
      <c r="ZQ463" s="1"/>
      <c r="ZR463" s="1"/>
      <c r="ZS463" s="1"/>
      <c r="ZT463" s="1"/>
      <c r="ZU463" s="1"/>
      <c r="ZV463" s="1"/>
      <c r="ZW463" s="1"/>
      <c r="ZX463" s="1"/>
      <c r="ZY463" s="1"/>
      <c r="ZZ463" s="1"/>
      <c r="AAA463" s="1"/>
      <c r="AAB463" s="1"/>
      <c r="AAC463" s="1"/>
      <c r="AAD463" s="1"/>
      <c r="AAE463" s="1"/>
      <c r="AAF463" s="1"/>
      <c r="AAG463" s="1"/>
      <c r="AAH463" s="1"/>
      <c r="AAI463" s="1"/>
      <c r="AAJ463" s="1"/>
      <c r="AAK463" s="1"/>
      <c r="AAL463" s="1"/>
      <c r="AAM463" s="1"/>
      <c r="AAN463" s="1"/>
      <c r="AAO463" s="1"/>
      <c r="AAP463" s="1"/>
      <c r="AAQ463" s="1"/>
      <c r="AAR463" s="1"/>
      <c r="AAS463" s="1"/>
      <c r="AAT463" s="1"/>
      <c r="AAU463" s="1"/>
      <c r="AAV463" s="1"/>
      <c r="AAW463" s="1"/>
      <c r="AAX463" s="1"/>
      <c r="AAY463" s="1"/>
      <c r="AAZ463" s="1"/>
      <c r="ABA463" s="1"/>
      <c r="ABB463" s="1"/>
      <c r="ABC463" s="1"/>
      <c r="ABD463" s="1"/>
      <c r="ABE463" s="1"/>
      <c r="ABF463" s="1"/>
      <c r="ABG463" s="1"/>
      <c r="ABH463" s="1"/>
      <c r="ABI463" s="1"/>
      <c r="ABJ463" s="1"/>
      <c r="ABK463" s="1"/>
      <c r="ABL463" s="1"/>
      <c r="ABM463" s="1"/>
      <c r="ABN463" s="1"/>
      <c r="ABO463" s="1"/>
    </row>
    <row r="464" spans="1:743" x14ac:dyDescent="0.25">
      <c r="A464" s="93"/>
      <c r="B464" s="2"/>
      <c r="C464" s="2"/>
      <c r="D464" s="2"/>
      <c r="E464" s="2"/>
      <c r="F464" s="2"/>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3"/>
      <c r="MV464" s="3"/>
      <c r="MW464" s="3"/>
      <c r="MX464" s="3"/>
      <c r="MY464" s="3"/>
      <c r="MZ464" s="3"/>
      <c r="NA464" s="3"/>
      <c r="NB464" s="3"/>
      <c r="NC464" s="3"/>
      <c r="ND464" s="3"/>
      <c r="NE464" s="3"/>
      <c r="NF464" s="3"/>
      <c r="NG464" s="3"/>
      <c r="NH464" s="3"/>
      <c r="NI464" s="3"/>
      <c r="NJ464" s="3"/>
      <c r="NK464" s="3"/>
      <c r="NL464" s="3"/>
      <c r="NM464" s="3"/>
      <c r="NN464" s="3"/>
      <c r="NO464" s="3"/>
      <c r="NP464" s="3"/>
      <c r="NQ464" s="3"/>
      <c r="NR464" s="3"/>
      <c r="NS464" s="3"/>
      <c r="NT464" s="3"/>
      <c r="NU464" s="3"/>
      <c r="NV464" s="3"/>
      <c r="NW464" s="3"/>
      <c r="NX464" s="3"/>
      <c r="NY464" s="3"/>
      <c r="NZ464" s="3"/>
      <c r="OA464" s="3"/>
      <c r="OB464" s="3"/>
      <c r="OC464" s="3"/>
      <c r="OD464" s="3"/>
      <c r="OE464" s="3"/>
      <c r="OF464" s="3"/>
      <c r="OG464" s="3"/>
      <c r="OH464" s="3"/>
      <c r="OI464" s="3"/>
      <c r="OJ464" s="3"/>
      <c r="OK464" s="3"/>
      <c r="OL464" s="3"/>
      <c r="OM464" s="3"/>
      <c r="ON464" s="3"/>
      <c r="OO464" s="3"/>
      <c r="OP464" s="3"/>
      <c r="OQ464" s="3"/>
      <c r="OR464" s="3"/>
      <c r="OS464" s="3"/>
      <c r="OT464" s="3"/>
      <c r="OU464" s="3"/>
      <c r="OV464" s="3"/>
      <c r="OW464" s="3"/>
      <c r="OX464" s="3"/>
      <c r="OY464" s="3"/>
      <c r="OZ464" s="3"/>
      <c r="PA464" s="3"/>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c r="QW464" s="1"/>
      <c r="QX464" s="1"/>
      <c r="QY464" s="1"/>
      <c r="QZ464" s="1"/>
      <c r="RA464" s="1"/>
      <c r="RB464" s="1"/>
      <c r="RC464" s="1"/>
      <c r="RD464" s="1"/>
      <c r="RE464" s="1"/>
      <c r="RF464" s="1"/>
      <c r="RG464" s="1"/>
      <c r="RH464" s="1"/>
      <c r="RI464" s="1"/>
      <c r="RJ464" s="1"/>
      <c r="RK464" s="1"/>
      <c r="RL464" s="1"/>
      <c r="RM464" s="1"/>
      <c r="RN464" s="1"/>
      <c r="RO464" s="1"/>
      <c r="RP464" s="1"/>
      <c r="RQ464" s="1"/>
      <c r="RR464" s="1"/>
      <c r="RS464" s="1"/>
      <c r="RT464" s="1"/>
      <c r="RU464" s="1"/>
      <c r="RV464" s="1"/>
      <c r="RW464" s="1"/>
      <c r="RX464" s="1"/>
      <c r="RY464" s="1"/>
      <c r="RZ464" s="1"/>
      <c r="SA464" s="1"/>
      <c r="SB464" s="1"/>
      <c r="SC464" s="1"/>
      <c r="SD464" s="1"/>
      <c r="SE464" s="1"/>
      <c r="SF464" s="1"/>
      <c r="SG464" s="1"/>
      <c r="SH464" s="1"/>
      <c r="SI464" s="1"/>
      <c r="SJ464" s="1"/>
      <c r="SK464" s="1"/>
      <c r="SL464" s="1"/>
      <c r="SM464" s="1"/>
      <c r="SN464" s="1"/>
      <c r="SO464" s="1"/>
      <c r="SP464" s="1"/>
      <c r="SQ464" s="1"/>
      <c r="SR464" s="1"/>
      <c r="SS464" s="1"/>
      <c r="ST464" s="1"/>
      <c r="SU464" s="1"/>
      <c r="SV464" s="1"/>
      <c r="SW464" s="1"/>
      <c r="SX464" s="1"/>
      <c r="SY464" s="1"/>
      <c r="SZ464" s="1"/>
      <c r="TA464" s="1"/>
      <c r="TB464" s="1"/>
      <c r="TC464" s="1"/>
      <c r="TD464" s="1"/>
      <c r="TE464" s="1"/>
      <c r="TF464" s="1"/>
      <c r="TG464" s="1"/>
      <c r="TH464" s="1"/>
      <c r="TI464" s="1"/>
      <c r="TJ464" s="1"/>
      <c r="TK464" s="1"/>
      <c r="TL464" s="1"/>
      <c r="TM464" s="1"/>
      <c r="TN464" s="1"/>
      <c r="TO464" s="1"/>
      <c r="TP464" s="1"/>
      <c r="TQ464" s="1"/>
      <c r="TR464" s="1"/>
      <c r="TS464" s="1"/>
      <c r="TT464" s="1"/>
      <c r="TU464" s="1"/>
      <c r="TV464" s="1"/>
      <c r="TW464" s="1"/>
      <c r="TX464" s="1"/>
      <c r="TY464" s="1"/>
      <c r="TZ464" s="1"/>
      <c r="UA464" s="1"/>
      <c r="UB464" s="1"/>
      <c r="UC464" s="1"/>
      <c r="UD464" s="1"/>
      <c r="UE464" s="1"/>
      <c r="UF464" s="1"/>
      <c r="UG464" s="1"/>
      <c r="UH464" s="1"/>
      <c r="UI464" s="1"/>
      <c r="UJ464" s="1"/>
      <c r="UK464" s="1"/>
      <c r="UL464" s="1"/>
      <c r="UM464" s="1"/>
      <c r="UN464" s="1"/>
      <c r="UO464" s="1"/>
      <c r="UP464" s="1"/>
      <c r="UQ464" s="1"/>
      <c r="UR464" s="1"/>
      <c r="US464" s="1"/>
      <c r="UT464" s="1"/>
      <c r="UU464" s="1"/>
      <c r="UV464" s="1"/>
      <c r="UW464" s="1"/>
      <c r="UX464" s="1"/>
      <c r="UY464" s="1"/>
      <c r="UZ464" s="1"/>
      <c r="VA464" s="1"/>
      <c r="VB464" s="1"/>
      <c r="VC464" s="1"/>
      <c r="VD464" s="1"/>
      <c r="VE464" s="1"/>
      <c r="VF464" s="1"/>
      <c r="VG464" s="1"/>
      <c r="VH464" s="1"/>
      <c r="VI464" s="1"/>
      <c r="VJ464" s="1"/>
      <c r="VK464" s="1"/>
      <c r="VL464" s="1"/>
      <c r="VM464" s="1"/>
      <c r="VN464" s="1"/>
      <c r="VO464" s="1"/>
      <c r="VP464" s="1"/>
      <c r="VQ464" s="1"/>
      <c r="VR464" s="1"/>
      <c r="VS464" s="1"/>
      <c r="VT464" s="1"/>
      <c r="VU464" s="1"/>
      <c r="VV464" s="1"/>
      <c r="VW464" s="1"/>
      <c r="VX464" s="1"/>
      <c r="VY464" s="1"/>
      <c r="VZ464" s="1"/>
      <c r="WA464" s="1"/>
      <c r="WB464" s="1"/>
      <c r="WC464" s="1"/>
      <c r="WD464" s="1"/>
      <c r="WE464" s="1"/>
      <c r="WF464" s="1"/>
      <c r="WG464" s="1"/>
      <c r="WH464" s="1"/>
      <c r="WI464" s="1"/>
      <c r="WJ464" s="1"/>
      <c r="WK464" s="1"/>
      <c r="WL464" s="1"/>
      <c r="WM464" s="1"/>
      <c r="WN464" s="1"/>
      <c r="WO464" s="1"/>
      <c r="WP464" s="1"/>
      <c r="WQ464" s="1"/>
      <c r="WR464" s="1"/>
      <c r="WS464" s="1"/>
      <c r="WT464" s="1"/>
      <c r="WU464" s="1"/>
      <c r="WV464" s="1"/>
      <c r="WW464" s="1"/>
      <c r="WX464" s="1"/>
      <c r="WY464" s="1"/>
      <c r="WZ464" s="1"/>
      <c r="XA464" s="1"/>
      <c r="XB464" s="1"/>
      <c r="XC464" s="1"/>
      <c r="XD464" s="1"/>
      <c r="XE464" s="1"/>
      <c r="XF464" s="1"/>
      <c r="XG464" s="1"/>
      <c r="XH464" s="1"/>
      <c r="XI464" s="1"/>
      <c r="XJ464" s="1"/>
      <c r="XK464" s="1"/>
      <c r="XL464" s="1"/>
      <c r="XM464" s="1"/>
      <c r="XN464" s="1"/>
      <c r="XO464" s="1"/>
      <c r="XP464" s="1"/>
      <c r="XQ464" s="1"/>
      <c r="XR464" s="1"/>
      <c r="XS464" s="1"/>
      <c r="XT464" s="1"/>
      <c r="XU464" s="1"/>
      <c r="XV464" s="1"/>
      <c r="XW464" s="1"/>
      <c r="XX464" s="1"/>
      <c r="XY464" s="1"/>
      <c r="XZ464" s="1"/>
      <c r="YA464" s="1"/>
      <c r="YB464" s="1"/>
      <c r="YC464" s="1"/>
      <c r="YD464" s="1"/>
      <c r="YE464" s="1"/>
      <c r="YF464" s="1"/>
      <c r="YG464" s="1"/>
      <c r="YH464" s="1"/>
      <c r="YI464" s="1"/>
      <c r="YJ464" s="1"/>
      <c r="YK464" s="1"/>
      <c r="YL464" s="1"/>
      <c r="YM464" s="1"/>
      <c r="YN464" s="1"/>
      <c r="YO464" s="1"/>
      <c r="YP464" s="1"/>
      <c r="YQ464" s="1"/>
      <c r="YR464" s="1"/>
      <c r="YS464" s="1"/>
      <c r="YT464" s="1"/>
      <c r="YU464" s="1"/>
      <c r="YV464" s="1"/>
      <c r="YW464" s="1"/>
      <c r="YX464" s="1"/>
      <c r="YY464" s="1"/>
      <c r="YZ464" s="1"/>
      <c r="ZA464" s="1"/>
      <c r="ZB464" s="1"/>
      <c r="ZC464" s="1"/>
      <c r="ZD464" s="1"/>
      <c r="ZE464" s="1"/>
      <c r="ZF464" s="1"/>
      <c r="ZG464" s="1"/>
      <c r="ZH464" s="1"/>
      <c r="ZI464" s="1"/>
      <c r="ZJ464" s="1"/>
      <c r="ZK464" s="1"/>
      <c r="ZL464" s="1"/>
      <c r="ZM464" s="1"/>
      <c r="ZN464" s="1"/>
      <c r="ZO464" s="1"/>
      <c r="ZP464" s="1"/>
      <c r="ZQ464" s="1"/>
      <c r="ZR464" s="1"/>
      <c r="ZS464" s="1"/>
      <c r="ZT464" s="1"/>
      <c r="ZU464" s="1"/>
      <c r="ZV464" s="1"/>
      <c r="ZW464" s="1"/>
      <c r="ZX464" s="1"/>
      <c r="ZY464" s="1"/>
      <c r="ZZ464" s="1"/>
      <c r="AAA464" s="1"/>
      <c r="AAB464" s="1"/>
      <c r="AAC464" s="1"/>
      <c r="AAD464" s="1"/>
      <c r="AAE464" s="1"/>
      <c r="AAF464" s="1"/>
      <c r="AAG464" s="1"/>
      <c r="AAH464" s="1"/>
      <c r="AAI464" s="1"/>
      <c r="AAJ464" s="1"/>
      <c r="AAK464" s="1"/>
      <c r="AAL464" s="1"/>
      <c r="AAM464" s="1"/>
      <c r="AAN464" s="1"/>
      <c r="AAO464" s="1"/>
      <c r="AAP464" s="1"/>
      <c r="AAQ464" s="1"/>
      <c r="AAR464" s="1"/>
      <c r="AAS464" s="1"/>
      <c r="AAT464" s="1"/>
      <c r="AAU464" s="1"/>
      <c r="AAV464" s="1"/>
      <c r="AAW464" s="1"/>
      <c r="AAX464" s="1"/>
      <c r="AAY464" s="1"/>
      <c r="AAZ464" s="1"/>
      <c r="ABA464" s="1"/>
      <c r="ABB464" s="1"/>
      <c r="ABC464" s="1"/>
      <c r="ABD464" s="1"/>
      <c r="ABE464" s="1"/>
      <c r="ABF464" s="1"/>
      <c r="ABG464" s="1"/>
      <c r="ABH464" s="1"/>
      <c r="ABI464" s="1"/>
      <c r="ABJ464" s="1"/>
      <c r="ABK464" s="1"/>
      <c r="ABL464" s="1"/>
      <c r="ABM464" s="1"/>
      <c r="ABN464" s="1"/>
      <c r="ABO464" s="1"/>
    </row>
    <row r="465" spans="1:743" x14ac:dyDescent="0.25">
      <c r="A465" s="93"/>
      <c r="B465" s="2"/>
      <c r="C465" s="2"/>
      <c r="D465" s="2"/>
      <c r="E465" s="2"/>
      <c r="F465" s="2"/>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3"/>
      <c r="MV465" s="3"/>
      <c r="MW465" s="3"/>
      <c r="MX465" s="3"/>
      <c r="MY465" s="3"/>
      <c r="MZ465" s="3"/>
      <c r="NA465" s="3"/>
      <c r="NB465" s="3"/>
      <c r="NC465" s="3"/>
      <c r="ND465" s="3"/>
      <c r="NE465" s="3"/>
      <c r="NF465" s="3"/>
      <c r="NG465" s="3"/>
      <c r="NH465" s="3"/>
      <c r="NI465" s="3"/>
      <c r="NJ465" s="3"/>
      <c r="NK465" s="3"/>
      <c r="NL465" s="3"/>
      <c r="NM465" s="3"/>
      <c r="NN465" s="3"/>
      <c r="NO465" s="3"/>
      <c r="NP465" s="3"/>
      <c r="NQ465" s="3"/>
      <c r="NR465" s="3"/>
      <c r="NS465" s="3"/>
      <c r="NT465" s="3"/>
      <c r="NU465" s="3"/>
      <c r="NV465" s="3"/>
      <c r="NW465" s="3"/>
      <c r="NX465" s="3"/>
      <c r="NY465" s="3"/>
      <c r="NZ465" s="3"/>
      <c r="OA465" s="3"/>
      <c r="OB465" s="3"/>
      <c r="OC465" s="3"/>
      <c r="OD465" s="3"/>
      <c r="OE465" s="3"/>
      <c r="OF465" s="3"/>
      <c r="OG465" s="3"/>
      <c r="OH465" s="3"/>
      <c r="OI465" s="3"/>
      <c r="OJ465" s="3"/>
      <c r="OK465" s="3"/>
      <c r="OL465" s="3"/>
      <c r="OM465" s="3"/>
      <c r="ON465" s="3"/>
      <c r="OO465" s="3"/>
      <c r="OP465" s="3"/>
      <c r="OQ465" s="3"/>
      <c r="OR465" s="3"/>
      <c r="OS465" s="3"/>
      <c r="OT465" s="3"/>
      <c r="OU465" s="3"/>
      <c r="OV465" s="3"/>
      <c r="OW465" s="3"/>
      <c r="OX465" s="3"/>
      <c r="OY465" s="3"/>
      <c r="OZ465" s="3"/>
      <c r="PA465" s="3"/>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c r="QW465" s="1"/>
      <c r="QX465" s="1"/>
      <c r="QY465" s="1"/>
      <c r="QZ465" s="1"/>
      <c r="RA465" s="1"/>
      <c r="RB465" s="1"/>
      <c r="RC465" s="1"/>
      <c r="RD465" s="1"/>
      <c r="RE465" s="1"/>
      <c r="RF465" s="1"/>
      <c r="RG465" s="1"/>
      <c r="RH465" s="1"/>
      <c r="RI465" s="1"/>
      <c r="RJ465" s="1"/>
      <c r="RK465" s="1"/>
      <c r="RL465" s="1"/>
      <c r="RM465" s="1"/>
      <c r="RN465" s="1"/>
      <c r="RO465" s="1"/>
      <c r="RP465" s="1"/>
      <c r="RQ465" s="1"/>
      <c r="RR465" s="1"/>
      <c r="RS465" s="1"/>
      <c r="RT465" s="1"/>
      <c r="RU465" s="1"/>
      <c r="RV465" s="1"/>
      <c r="RW465" s="1"/>
      <c r="RX465" s="1"/>
      <c r="RY465" s="1"/>
      <c r="RZ465" s="1"/>
      <c r="SA465" s="1"/>
      <c r="SB465" s="1"/>
      <c r="SC465" s="1"/>
      <c r="SD465" s="1"/>
      <c r="SE465" s="1"/>
      <c r="SF465" s="1"/>
      <c r="SG465" s="1"/>
      <c r="SH465" s="1"/>
      <c r="SI465" s="1"/>
      <c r="SJ465" s="1"/>
      <c r="SK465" s="1"/>
      <c r="SL465" s="1"/>
      <c r="SM465" s="1"/>
      <c r="SN465" s="1"/>
      <c r="SO465" s="1"/>
      <c r="SP465" s="1"/>
      <c r="SQ465" s="1"/>
      <c r="SR465" s="1"/>
      <c r="SS465" s="1"/>
      <c r="ST465" s="1"/>
      <c r="SU465" s="1"/>
      <c r="SV465" s="1"/>
      <c r="SW465" s="1"/>
      <c r="SX465" s="1"/>
      <c r="SY465" s="1"/>
      <c r="SZ465" s="1"/>
      <c r="TA465" s="1"/>
      <c r="TB465" s="1"/>
      <c r="TC465" s="1"/>
      <c r="TD465" s="1"/>
      <c r="TE465" s="1"/>
      <c r="TF465" s="1"/>
      <c r="TG465" s="1"/>
      <c r="TH465" s="1"/>
      <c r="TI465" s="1"/>
      <c r="TJ465" s="1"/>
      <c r="TK465" s="1"/>
      <c r="TL465" s="1"/>
      <c r="TM465" s="1"/>
      <c r="TN465" s="1"/>
      <c r="TO465" s="1"/>
      <c r="TP465" s="1"/>
      <c r="TQ465" s="1"/>
      <c r="TR465" s="1"/>
      <c r="TS465" s="1"/>
      <c r="TT465" s="1"/>
      <c r="TU465" s="1"/>
      <c r="TV465" s="1"/>
      <c r="TW465" s="1"/>
      <c r="TX465" s="1"/>
      <c r="TY465" s="1"/>
      <c r="TZ465" s="1"/>
      <c r="UA465" s="1"/>
      <c r="UB465" s="1"/>
      <c r="UC465" s="1"/>
      <c r="UD465" s="1"/>
      <c r="UE465" s="1"/>
      <c r="UF465" s="1"/>
      <c r="UG465" s="1"/>
      <c r="UH465" s="1"/>
      <c r="UI465" s="1"/>
      <c r="UJ465" s="1"/>
      <c r="UK465" s="1"/>
      <c r="UL465" s="1"/>
      <c r="UM465" s="1"/>
      <c r="UN465" s="1"/>
      <c r="UO465" s="1"/>
      <c r="UP465" s="1"/>
      <c r="UQ465" s="1"/>
      <c r="UR465" s="1"/>
      <c r="US465" s="1"/>
      <c r="UT465" s="1"/>
      <c r="UU465" s="1"/>
      <c r="UV465" s="1"/>
      <c r="UW465" s="1"/>
      <c r="UX465" s="1"/>
      <c r="UY465" s="1"/>
      <c r="UZ465" s="1"/>
      <c r="VA465" s="1"/>
      <c r="VB465" s="1"/>
      <c r="VC465" s="1"/>
      <c r="VD465" s="1"/>
      <c r="VE465" s="1"/>
      <c r="VF465" s="1"/>
      <c r="VG465" s="1"/>
      <c r="VH465" s="1"/>
      <c r="VI465" s="1"/>
      <c r="VJ465" s="1"/>
      <c r="VK465" s="1"/>
      <c r="VL465" s="1"/>
      <c r="VM465" s="1"/>
      <c r="VN465" s="1"/>
      <c r="VO465" s="1"/>
      <c r="VP465" s="1"/>
      <c r="VQ465" s="1"/>
      <c r="VR465" s="1"/>
      <c r="VS465" s="1"/>
      <c r="VT465" s="1"/>
      <c r="VU465" s="1"/>
      <c r="VV465" s="1"/>
      <c r="VW465" s="1"/>
      <c r="VX465" s="1"/>
      <c r="VY465" s="1"/>
      <c r="VZ465" s="1"/>
      <c r="WA465" s="1"/>
      <c r="WB465" s="1"/>
      <c r="WC465" s="1"/>
      <c r="WD465" s="1"/>
      <c r="WE465" s="1"/>
      <c r="WF465" s="1"/>
      <c r="WG465" s="1"/>
      <c r="WH465" s="1"/>
      <c r="WI465" s="1"/>
      <c r="WJ465" s="1"/>
      <c r="WK465" s="1"/>
      <c r="WL465" s="1"/>
      <c r="WM465" s="1"/>
      <c r="WN465" s="1"/>
      <c r="WO465" s="1"/>
      <c r="WP465" s="1"/>
      <c r="WQ465" s="1"/>
      <c r="WR465" s="1"/>
      <c r="WS465" s="1"/>
      <c r="WT465" s="1"/>
      <c r="WU465" s="1"/>
      <c r="WV465" s="1"/>
      <c r="WW465" s="1"/>
      <c r="WX465" s="1"/>
      <c r="WY465" s="1"/>
      <c r="WZ465" s="1"/>
      <c r="XA465" s="1"/>
      <c r="XB465" s="1"/>
      <c r="XC465" s="1"/>
      <c r="XD465" s="1"/>
      <c r="XE465" s="1"/>
      <c r="XF465" s="1"/>
      <c r="XG465" s="1"/>
      <c r="XH465" s="1"/>
      <c r="XI465" s="1"/>
      <c r="XJ465" s="1"/>
      <c r="XK465" s="1"/>
      <c r="XL465" s="1"/>
      <c r="XM465" s="1"/>
      <c r="XN465" s="1"/>
      <c r="XO465" s="1"/>
      <c r="XP465" s="1"/>
      <c r="XQ465" s="1"/>
      <c r="XR465" s="1"/>
      <c r="XS465" s="1"/>
      <c r="XT465" s="1"/>
      <c r="XU465" s="1"/>
      <c r="XV465" s="1"/>
      <c r="XW465" s="1"/>
      <c r="XX465" s="1"/>
      <c r="XY465" s="1"/>
      <c r="XZ465" s="1"/>
      <c r="YA465" s="1"/>
      <c r="YB465" s="1"/>
      <c r="YC465" s="1"/>
      <c r="YD465" s="1"/>
      <c r="YE465" s="1"/>
      <c r="YF465" s="1"/>
      <c r="YG465" s="1"/>
      <c r="YH465" s="1"/>
      <c r="YI465" s="1"/>
      <c r="YJ465" s="1"/>
      <c r="YK465" s="1"/>
      <c r="YL465" s="1"/>
      <c r="YM465" s="1"/>
      <c r="YN465" s="1"/>
      <c r="YO465" s="1"/>
      <c r="YP465" s="1"/>
      <c r="YQ465" s="1"/>
      <c r="YR465" s="1"/>
      <c r="YS465" s="1"/>
      <c r="YT465" s="1"/>
      <c r="YU465" s="1"/>
      <c r="YV465" s="1"/>
      <c r="YW465" s="1"/>
      <c r="YX465" s="1"/>
      <c r="YY465" s="1"/>
      <c r="YZ465" s="1"/>
      <c r="ZA465" s="1"/>
      <c r="ZB465" s="1"/>
      <c r="ZC465" s="1"/>
      <c r="ZD465" s="1"/>
      <c r="ZE465" s="1"/>
      <c r="ZF465" s="1"/>
      <c r="ZG465" s="1"/>
      <c r="ZH465" s="1"/>
      <c r="ZI465" s="1"/>
      <c r="ZJ465" s="1"/>
      <c r="ZK465" s="1"/>
      <c r="ZL465" s="1"/>
      <c r="ZM465" s="1"/>
      <c r="ZN465" s="1"/>
      <c r="ZO465" s="1"/>
      <c r="ZP465" s="1"/>
      <c r="ZQ465" s="1"/>
      <c r="ZR465" s="1"/>
      <c r="ZS465" s="1"/>
      <c r="ZT465" s="1"/>
      <c r="ZU465" s="1"/>
      <c r="ZV465" s="1"/>
      <c r="ZW465" s="1"/>
      <c r="ZX465" s="1"/>
      <c r="ZY465" s="1"/>
      <c r="ZZ465" s="1"/>
      <c r="AAA465" s="1"/>
      <c r="AAB465" s="1"/>
      <c r="AAC465" s="1"/>
      <c r="AAD465" s="1"/>
      <c r="AAE465" s="1"/>
      <c r="AAF465" s="1"/>
      <c r="AAG465" s="1"/>
      <c r="AAH465" s="1"/>
      <c r="AAI465" s="1"/>
      <c r="AAJ465" s="1"/>
      <c r="AAK465" s="1"/>
      <c r="AAL465" s="1"/>
      <c r="AAM465" s="1"/>
      <c r="AAN465" s="1"/>
      <c r="AAO465" s="1"/>
      <c r="AAP465" s="1"/>
      <c r="AAQ465" s="1"/>
      <c r="AAR465" s="1"/>
      <c r="AAS465" s="1"/>
      <c r="AAT465" s="1"/>
      <c r="AAU465" s="1"/>
      <c r="AAV465" s="1"/>
      <c r="AAW465" s="1"/>
      <c r="AAX465" s="1"/>
      <c r="AAY465" s="1"/>
      <c r="AAZ465" s="1"/>
      <c r="ABA465" s="1"/>
      <c r="ABB465" s="1"/>
      <c r="ABC465" s="1"/>
      <c r="ABD465" s="1"/>
      <c r="ABE465" s="1"/>
      <c r="ABF465" s="1"/>
      <c r="ABG465" s="1"/>
      <c r="ABH465" s="1"/>
      <c r="ABI465" s="1"/>
      <c r="ABJ465" s="1"/>
      <c r="ABK465" s="1"/>
      <c r="ABL465" s="1"/>
      <c r="ABM465" s="1"/>
      <c r="ABN465" s="1"/>
      <c r="ABO465" s="1"/>
    </row>
    <row r="466" spans="1:743" x14ac:dyDescent="0.25">
      <c r="A466" s="93"/>
      <c r="B466" s="2"/>
      <c r="C466" s="2"/>
      <c r="D466" s="2"/>
      <c r="E466" s="2"/>
      <c r="F466" s="2"/>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3"/>
      <c r="MV466" s="3"/>
      <c r="MW466" s="3"/>
      <c r="MX466" s="3"/>
      <c r="MY466" s="3"/>
      <c r="MZ466" s="3"/>
      <c r="NA466" s="3"/>
      <c r="NB466" s="3"/>
      <c r="NC466" s="3"/>
      <c r="ND466" s="3"/>
      <c r="NE466" s="3"/>
      <c r="NF466" s="3"/>
      <c r="NG466" s="3"/>
      <c r="NH466" s="3"/>
      <c r="NI466" s="3"/>
      <c r="NJ466" s="3"/>
      <c r="NK466" s="3"/>
      <c r="NL466" s="3"/>
      <c r="NM466" s="3"/>
      <c r="NN466" s="3"/>
      <c r="NO466" s="3"/>
      <c r="NP466" s="3"/>
      <c r="NQ466" s="3"/>
      <c r="NR466" s="3"/>
      <c r="NS466" s="3"/>
      <c r="NT466" s="3"/>
      <c r="NU466" s="3"/>
      <c r="NV466" s="3"/>
      <c r="NW466" s="3"/>
      <c r="NX466" s="3"/>
      <c r="NY466" s="3"/>
      <c r="NZ466" s="3"/>
      <c r="OA466" s="3"/>
      <c r="OB466" s="3"/>
      <c r="OC466" s="3"/>
      <c r="OD466" s="3"/>
      <c r="OE466" s="3"/>
      <c r="OF466" s="3"/>
      <c r="OG466" s="3"/>
      <c r="OH466" s="3"/>
      <c r="OI466" s="3"/>
      <c r="OJ466" s="3"/>
      <c r="OK466" s="3"/>
      <c r="OL466" s="3"/>
      <c r="OM466" s="3"/>
      <c r="ON466" s="3"/>
      <c r="OO466" s="3"/>
      <c r="OP466" s="3"/>
      <c r="OQ466" s="3"/>
      <c r="OR466" s="3"/>
      <c r="OS466" s="3"/>
      <c r="OT466" s="3"/>
      <c r="OU466" s="3"/>
      <c r="OV466" s="3"/>
      <c r="OW466" s="3"/>
      <c r="OX466" s="3"/>
      <c r="OY466" s="3"/>
      <c r="OZ466" s="3"/>
      <c r="PA466" s="3"/>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c r="QW466" s="1"/>
      <c r="QX466" s="1"/>
      <c r="QY466" s="1"/>
      <c r="QZ466" s="1"/>
      <c r="RA466" s="1"/>
      <c r="RB466" s="1"/>
      <c r="RC466" s="1"/>
      <c r="RD466" s="1"/>
      <c r="RE466" s="1"/>
      <c r="RF466" s="1"/>
      <c r="RG466" s="1"/>
      <c r="RH466" s="1"/>
      <c r="RI466" s="1"/>
      <c r="RJ466" s="1"/>
      <c r="RK466" s="1"/>
      <c r="RL466" s="1"/>
      <c r="RM466" s="1"/>
      <c r="RN466" s="1"/>
      <c r="RO466" s="1"/>
      <c r="RP466" s="1"/>
      <c r="RQ466" s="1"/>
      <c r="RR466" s="1"/>
      <c r="RS466" s="1"/>
      <c r="RT466" s="1"/>
      <c r="RU466" s="1"/>
      <c r="RV466" s="1"/>
      <c r="RW466" s="1"/>
      <c r="RX466" s="1"/>
      <c r="RY466" s="1"/>
      <c r="RZ466" s="1"/>
      <c r="SA466" s="1"/>
      <c r="SB466" s="1"/>
      <c r="SC466" s="1"/>
      <c r="SD466" s="1"/>
      <c r="SE466" s="1"/>
      <c r="SF466" s="1"/>
      <c r="SG466" s="1"/>
      <c r="SH466" s="1"/>
      <c r="SI466" s="1"/>
      <c r="SJ466" s="1"/>
      <c r="SK466" s="1"/>
      <c r="SL466" s="1"/>
      <c r="SM466" s="1"/>
      <c r="SN466" s="1"/>
      <c r="SO466" s="1"/>
      <c r="SP466" s="1"/>
      <c r="SQ466" s="1"/>
      <c r="SR466" s="1"/>
      <c r="SS466" s="1"/>
      <c r="ST466" s="1"/>
      <c r="SU466" s="1"/>
      <c r="SV466" s="1"/>
      <c r="SW466" s="1"/>
      <c r="SX466" s="1"/>
      <c r="SY466" s="1"/>
      <c r="SZ466" s="1"/>
      <c r="TA466" s="1"/>
      <c r="TB466" s="1"/>
      <c r="TC466" s="1"/>
      <c r="TD466" s="1"/>
      <c r="TE466" s="1"/>
      <c r="TF466" s="1"/>
      <c r="TG466" s="1"/>
      <c r="TH466" s="1"/>
      <c r="TI466" s="1"/>
      <c r="TJ466" s="1"/>
      <c r="TK466" s="1"/>
      <c r="TL466" s="1"/>
      <c r="TM466" s="1"/>
      <c r="TN466" s="1"/>
      <c r="TO466" s="1"/>
      <c r="TP466" s="1"/>
      <c r="TQ466" s="1"/>
      <c r="TR466" s="1"/>
      <c r="TS466" s="1"/>
      <c r="TT466" s="1"/>
      <c r="TU466" s="1"/>
      <c r="TV466" s="1"/>
      <c r="TW466" s="1"/>
      <c r="TX466" s="1"/>
      <c r="TY466" s="1"/>
      <c r="TZ466" s="1"/>
      <c r="UA466" s="1"/>
      <c r="UB466" s="1"/>
      <c r="UC466" s="1"/>
      <c r="UD466" s="1"/>
      <c r="UE466" s="1"/>
      <c r="UF466" s="1"/>
      <c r="UG466" s="1"/>
      <c r="UH466" s="1"/>
      <c r="UI466" s="1"/>
      <c r="UJ466" s="1"/>
      <c r="UK466" s="1"/>
      <c r="UL466" s="1"/>
      <c r="UM466" s="1"/>
      <c r="UN466" s="1"/>
      <c r="UO466" s="1"/>
      <c r="UP466" s="1"/>
      <c r="UQ466" s="1"/>
      <c r="UR466" s="1"/>
      <c r="US466" s="1"/>
      <c r="UT466" s="1"/>
      <c r="UU466" s="1"/>
      <c r="UV466" s="1"/>
      <c r="UW466" s="1"/>
      <c r="UX466" s="1"/>
      <c r="UY466" s="1"/>
      <c r="UZ466" s="1"/>
      <c r="VA466" s="1"/>
      <c r="VB466" s="1"/>
      <c r="VC466" s="1"/>
      <c r="VD466" s="1"/>
      <c r="VE466" s="1"/>
      <c r="VF466" s="1"/>
      <c r="VG466" s="1"/>
      <c r="VH466" s="1"/>
      <c r="VI466" s="1"/>
      <c r="VJ466" s="1"/>
      <c r="VK466" s="1"/>
      <c r="VL466" s="1"/>
      <c r="VM466" s="1"/>
      <c r="VN466" s="1"/>
      <c r="VO466" s="1"/>
      <c r="VP466" s="1"/>
      <c r="VQ466" s="1"/>
      <c r="VR466" s="1"/>
      <c r="VS466" s="1"/>
      <c r="VT466" s="1"/>
      <c r="VU466" s="1"/>
      <c r="VV466" s="1"/>
      <c r="VW466" s="1"/>
      <c r="VX466" s="1"/>
      <c r="VY466" s="1"/>
      <c r="VZ466" s="1"/>
      <c r="WA466" s="1"/>
      <c r="WB466" s="1"/>
      <c r="WC466" s="1"/>
      <c r="WD466" s="1"/>
      <c r="WE466" s="1"/>
      <c r="WF466" s="1"/>
      <c r="WG466" s="1"/>
      <c r="WH466" s="1"/>
      <c r="WI466" s="1"/>
      <c r="WJ466" s="1"/>
      <c r="WK466" s="1"/>
      <c r="WL466" s="1"/>
      <c r="WM466" s="1"/>
      <c r="WN466" s="1"/>
      <c r="WO466" s="1"/>
      <c r="WP466" s="1"/>
      <c r="WQ466" s="1"/>
      <c r="WR466" s="1"/>
      <c r="WS466" s="1"/>
      <c r="WT466" s="1"/>
      <c r="WU466" s="1"/>
      <c r="WV466" s="1"/>
      <c r="WW466" s="1"/>
      <c r="WX466" s="1"/>
      <c r="WY466" s="1"/>
      <c r="WZ466" s="1"/>
      <c r="XA466" s="1"/>
      <c r="XB466" s="1"/>
      <c r="XC466" s="1"/>
      <c r="XD466" s="1"/>
      <c r="XE466" s="1"/>
      <c r="XF466" s="1"/>
      <c r="XG466" s="1"/>
      <c r="XH466" s="1"/>
      <c r="XI466" s="1"/>
      <c r="XJ466" s="1"/>
      <c r="XK466" s="1"/>
      <c r="XL466" s="1"/>
      <c r="XM466" s="1"/>
      <c r="XN466" s="1"/>
      <c r="XO466" s="1"/>
      <c r="XP466" s="1"/>
      <c r="XQ466" s="1"/>
      <c r="XR466" s="1"/>
      <c r="XS466" s="1"/>
      <c r="XT466" s="1"/>
      <c r="XU466" s="1"/>
      <c r="XV466" s="1"/>
      <c r="XW466" s="1"/>
      <c r="XX466" s="1"/>
      <c r="XY466" s="1"/>
      <c r="XZ466" s="1"/>
      <c r="YA466" s="1"/>
      <c r="YB466" s="1"/>
      <c r="YC466" s="1"/>
      <c r="YD466" s="1"/>
      <c r="YE466" s="1"/>
      <c r="YF466" s="1"/>
      <c r="YG466" s="1"/>
      <c r="YH466" s="1"/>
      <c r="YI466" s="1"/>
      <c r="YJ466" s="1"/>
      <c r="YK466" s="1"/>
      <c r="YL466" s="1"/>
      <c r="YM466" s="1"/>
      <c r="YN466" s="1"/>
      <c r="YO466" s="1"/>
      <c r="YP466" s="1"/>
      <c r="YQ466" s="1"/>
      <c r="YR466" s="1"/>
      <c r="YS466" s="1"/>
      <c r="YT466" s="1"/>
      <c r="YU466" s="1"/>
      <c r="YV466" s="1"/>
      <c r="YW466" s="1"/>
      <c r="YX466" s="1"/>
      <c r="YY466" s="1"/>
      <c r="YZ466" s="1"/>
      <c r="ZA466" s="1"/>
      <c r="ZB466" s="1"/>
      <c r="ZC466" s="1"/>
      <c r="ZD466" s="1"/>
      <c r="ZE466" s="1"/>
      <c r="ZF466" s="1"/>
      <c r="ZG466" s="1"/>
      <c r="ZH466" s="1"/>
      <c r="ZI466" s="1"/>
      <c r="ZJ466" s="1"/>
      <c r="ZK466" s="1"/>
      <c r="ZL466" s="1"/>
      <c r="ZM466" s="1"/>
      <c r="ZN466" s="1"/>
      <c r="ZO466" s="1"/>
      <c r="ZP466" s="1"/>
      <c r="ZQ466" s="1"/>
      <c r="ZR466" s="1"/>
      <c r="ZS466" s="1"/>
      <c r="ZT466" s="1"/>
      <c r="ZU466" s="1"/>
      <c r="ZV466" s="1"/>
      <c r="ZW466" s="1"/>
      <c r="ZX466" s="1"/>
      <c r="ZY466" s="1"/>
      <c r="ZZ466" s="1"/>
      <c r="AAA466" s="1"/>
      <c r="AAB466" s="1"/>
      <c r="AAC466" s="1"/>
      <c r="AAD466" s="1"/>
      <c r="AAE466" s="1"/>
      <c r="AAF466" s="1"/>
      <c r="AAG466" s="1"/>
      <c r="AAH466" s="1"/>
      <c r="AAI466" s="1"/>
      <c r="AAJ466" s="1"/>
      <c r="AAK466" s="1"/>
      <c r="AAL466" s="1"/>
      <c r="AAM466" s="1"/>
      <c r="AAN466" s="1"/>
      <c r="AAO466" s="1"/>
      <c r="AAP466" s="1"/>
      <c r="AAQ466" s="1"/>
      <c r="AAR466" s="1"/>
      <c r="AAS466" s="1"/>
      <c r="AAT466" s="1"/>
      <c r="AAU466" s="1"/>
      <c r="AAV466" s="1"/>
      <c r="AAW466" s="1"/>
      <c r="AAX466" s="1"/>
      <c r="AAY466" s="1"/>
      <c r="AAZ466" s="1"/>
      <c r="ABA466" s="1"/>
      <c r="ABB466" s="1"/>
      <c r="ABC466" s="1"/>
      <c r="ABD466" s="1"/>
      <c r="ABE466" s="1"/>
      <c r="ABF466" s="1"/>
      <c r="ABG466" s="1"/>
      <c r="ABH466" s="1"/>
      <c r="ABI466" s="1"/>
      <c r="ABJ466" s="1"/>
      <c r="ABK466" s="1"/>
      <c r="ABL466" s="1"/>
      <c r="ABM466" s="1"/>
      <c r="ABN466" s="1"/>
      <c r="ABO466" s="1"/>
    </row>
    <row r="467" spans="1:743" x14ac:dyDescent="0.25">
      <c r="A467" s="93"/>
      <c r="B467" s="2"/>
      <c r="C467" s="2"/>
      <c r="D467" s="2"/>
      <c r="E467" s="2"/>
      <c r="F467" s="2"/>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3"/>
      <c r="MV467" s="3"/>
      <c r="MW467" s="3"/>
      <c r="MX467" s="3"/>
      <c r="MY467" s="3"/>
      <c r="MZ467" s="3"/>
      <c r="NA467" s="3"/>
      <c r="NB467" s="3"/>
      <c r="NC467" s="3"/>
      <c r="ND467" s="3"/>
      <c r="NE467" s="3"/>
      <c r="NF467" s="3"/>
      <c r="NG467" s="3"/>
      <c r="NH467" s="3"/>
      <c r="NI467" s="3"/>
      <c r="NJ467" s="3"/>
      <c r="NK467" s="3"/>
      <c r="NL467" s="3"/>
      <c r="NM467" s="3"/>
      <c r="NN467" s="3"/>
      <c r="NO467" s="3"/>
      <c r="NP467" s="3"/>
      <c r="NQ467" s="3"/>
      <c r="NR467" s="3"/>
      <c r="NS467" s="3"/>
      <c r="NT467" s="3"/>
      <c r="NU467" s="3"/>
      <c r="NV467" s="3"/>
      <c r="NW467" s="3"/>
      <c r="NX467" s="3"/>
      <c r="NY467" s="3"/>
      <c r="NZ467" s="3"/>
      <c r="OA467" s="3"/>
      <c r="OB467" s="3"/>
      <c r="OC467" s="3"/>
      <c r="OD467" s="3"/>
      <c r="OE467" s="3"/>
      <c r="OF467" s="3"/>
      <c r="OG467" s="3"/>
      <c r="OH467" s="3"/>
      <c r="OI467" s="3"/>
      <c r="OJ467" s="3"/>
      <c r="OK467" s="3"/>
      <c r="OL467" s="3"/>
      <c r="OM467" s="3"/>
      <c r="ON467" s="3"/>
      <c r="OO467" s="3"/>
      <c r="OP467" s="3"/>
      <c r="OQ467" s="3"/>
      <c r="OR467" s="3"/>
      <c r="OS467" s="3"/>
      <c r="OT467" s="3"/>
      <c r="OU467" s="3"/>
      <c r="OV467" s="3"/>
      <c r="OW467" s="3"/>
      <c r="OX467" s="3"/>
      <c r="OY467" s="3"/>
      <c r="OZ467" s="3"/>
      <c r="PA467" s="3"/>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c r="QW467" s="1"/>
      <c r="QX467" s="1"/>
      <c r="QY467" s="1"/>
      <c r="QZ467" s="1"/>
      <c r="RA467" s="1"/>
      <c r="RB467" s="1"/>
      <c r="RC467" s="1"/>
      <c r="RD467" s="1"/>
      <c r="RE467" s="1"/>
      <c r="RF467" s="1"/>
      <c r="RG467" s="1"/>
      <c r="RH467" s="1"/>
      <c r="RI467" s="1"/>
      <c r="RJ467" s="1"/>
      <c r="RK467" s="1"/>
      <c r="RL467" s="1"/>
      <c r="RM467" s="1"/>
      <c r="RN467" s="1"/>
      <c r="RO467" s="1"/>
      <c r="RP467" s="1"/>
      <c r="RQ467" s="1"/>
      <c r="RR467" s="1"/>
      <c r="RS467" s="1"/>
      <c r="RT467" s="1"/>
      <c r="RU467" s="1"/>
      <c r="RV467" s="1"/>
      <c r="RW467" s="1"/>
      <c r="RX467" s="1"/>
      <c r="RY467" s="1"/>
      <c r="RZ467" s="1"/>
      <c r="SA467" s="1"/>
      <c r="SB467" s="1"/>
      <c r="SC467" s="1"/>
      <c r="SD467" s="1"/>
      <c r="SE467" s="1"/>
      <c r="SF467" s="1"/>
      <c r="SG467" s="1"/>
      <c r="SH467" s="1"/>
      <c r="SI467" s="1"/>
      <c r="SJ467" s="1"/>
      <c r="SK467" s="1"/>
      <c r="SL467" s="1"/>
      <c r="SM467" s="1"/>
      <c r="SN467" s="1"/>
      <c r="SO467" s="1"/>
      <c r="SP467" s="1"/>
      <c r="SQ467" s="1"/>
      <c r="SR467" s="1"/>
      <c r="SS467" s="1"/>
      <c r="ST467" s="1"/>
      <c r="SU467" s="1"/>
      <c r="SV467" s="1"/>
      <c r="SW467" s="1"/>
      <c r="SX467" s="1"/>
      <c r="SY467" s="1"/>
      <c r="SZ467" s="1"/>
      <c r="TA467" s="1"/>
      <c r="TB467" s="1"/>
      <c r="TC467" s="1"/>
      <c r="TD467" s="1"/>
      <c r="TE467" s="1"/>
      <c r="TF467" s="1"/>
      <c r="TG467" s="1"/>
      <c r="TH467" s="1"/>
      <c r="TI467" s="1"/>
      <c r="TJ467" s="1"/>
      <c r="TK467" s="1"/>
      <c r="TL467" s="1"/>
      <c r="TM467" s="1"/>
      <c r="TN467" s="1"/>
      <c r="TO467" s="1"/>
      <c r="TP467" s="1"/>
      <c r="TQ467" s="1"/>
      <c r="TR467" s="1"/>
      <c r="TS467" s="1"/>
      <c r="TT467" s="1"/>
      <c r="TU467" s="1"/>
      <c r="TV467" s="1"/>
      <c r="TW467" s="1"/>
      <c r="TX467" s="1"/>
      <c r="TY467" s="1"/>
      <c r="TZ467" s="1"/>
      <c r="UA467" s="1"/>
      <c r="UB467" s="1"/>
      <c r="UC467" s="1"/>
      <c r="UD467" s="1"/>
      <c r="UE467" s="1"/>
      <c r="UF467" s="1"/>
      <c r="UG467" s="1"/>
      <c r="UH467" s="1"/>
      <c r="UI467" s="1"/>
      <c r="UJ467" s="1"/>
      <c r="UK467" s="1"/>
      <c r="UL467" s="1"/>
      <c r="UM467" s="1"/>
      <c r="UN467" s="1"/>
      <c r="UO467" s="1"/>
      <c r="UP467" s="1"/>
      <c r="UQ467" s="1"/>
      <c r="UR467" s="1"/>
      <c r="US467" s="1"/>
      <c r="UT467" s="1"/>
      <c r="UU467" s="1"/>
      <c r="UV467" s="1"/>
      <c r="UW467" s="1"/>
      <c r="UX467" s="1"/>
      <c r="UY467" s="1"/>
      <c r="UZ467" s="1"/>
      <c r="VA467" s="1"/>
      <c r="VB467" s="1"/>
      <c r="VC467" s="1"/>
      <c r="VD467" s="1"/>
      <c r="VE467" s="1"/>
      <c r="VF467" s="1"/>
      <c r="VG467" s="1"/>
      <c r="VH467" s="1"/>
      <c r="VI467" s="1"/>
      <c r="VJ467" s="1"/>
      <c r="VK467" s="1"/>
      <c r="VL467" s="1"/>
      <c r="VM467" s="1"/>
      <c r="VN467" s="1"/>
      <c r="VO467" s="1"/>
      <c r="VP467" s="1"/>
      <c r="VQ467" s="1"/>
      <c r="VR467" s="1"/>
      <c r="VS467" s="1"/>
      <c r="VT467" s="1"/>
      <c r="VU467" s="1"/>
      <c r="VV467" s="1"/>
      <c r="VW467" s="1"/>
      <c r="VX467" s="1"/>
      <c r="VY467" s="1"/>
      <c r="VZ467" s="1"/>
      <c r="WA467" s="1"/>
      <c r="WB467" s="1"/>
      <c r="WC467" s="1"/>
      <c r="WD467" s="1"/>
      <c r="WE467" s="1"/>
      <c r="WF467" s="1"/>
      <c r="WG467" s="1"/>
      <c r="WH467" s="1"/>
      <c r="WI467" s="1"/>
      <c r="WJ467" s="1"/>
      <c r="WK467" s="1"/>
      <c r="WL467" s="1"/>
      <c r="WM467" s="1"/>
      <c r="WN467" s="1"/>
      <c r="WO467" s="1"/>
      <c r="WP467" s="1"/>
      <c r="WQ467" s="1"/>
      <c r="WR467" s="1"/>
      <c r="WS467" s="1"/>
      <c r="WT467" s="1"/>
      <c r="WU467" s="1"/>
      <c r="WV467" s="1"/>
      <c r="WW467" s="1"/>
      <c r="WX467" s="1"/>
      <c r="WY467" s="1"/>
      <c r="WZ467" s="1"/>
      <c r="XA467" s="1"/>
      <c r="XB467" s="1"/>
      <c r="XC467" s="1"/>
      <c r="XD467" s="1"/>
      <c r="XE467" s="1"/>
      <c r="XF467" s="1"/>
      <c r="XG467" s="1"/>
      <c r="XH467" s="1"/>
      <c r="XI467" s="1"/>
      <c r="XJ467" s="1"/>
      <c r="XK467" s="1"/>
      <c r="XL467" s="1"/>
      <c r="XM467" s="1"/>
      <c r="XN467" s="1"/>
      <c r="XO467" s="1"/>
      <c r="XP467" s="1"/>
      <c r="XQ467" s="1"/>
      <c r="XR467" s="1"/>
      <c r="XS467" s="1"/>
      <c r="XT467" s="1"/>
      <c r="XU467" s="1"/>
      <c r="XV467" s="1"/>
      <c r="XW467" s="1"/>
      <c r="XX467" s="1"/>
      <c r="XY467" s="1"/>
      <c r="XZ467" s="1"/>
      <c r="YA467" s="1"/>
      <c r="YB467" s="1"/>
      <c r="YC467" s="1"/>
      <c r="YD467" s="1"/>
      <c r="YE467" s="1"/>
      <c r="YF467" s="1"/>
      <c r="YG467" s="1"/>
      <c r="YH467" s="1"/>
      <c r="YI467" s="1"/>
      <c r="YJ467" s="1"/>
      <c r="YK467" s="1"/>
      <c r="YL467" s="1"/>
      <c r="YM467" s="1"/>
      <c r="YN467" s="1"/>
      <c r="YO467" s="1"/>
      <c r="YP467" s="1"/>
      <c r="YQ467" s="1"/>
      <c r="YR467" s="1"/>
      <c r="YS467" s="1"/>
      <c r="YT467" s="1"/>
      <c r="YU467" s="1"/>
      <c r="YV467" s="1"/>
      <c r="YW467" s="1"/>
      <c r="YX467" s="1"/>
      <c r="YY467" s="1"/>
      <c r="YZ467" s="1"/>
      <c r="ZA467" s="1"/>
      <c r="ZB467" s="1"/>
      <c r="ZC467" s="1"/>
      <c r="ZD467" s="1"/>
      <c r="ZE467" s="1"/>
      <c r="ZF467" s="1"/>
      <c r="ZG467" s="1"/>
      <c r="ZH467" s="1"/>
      <c r="ZI467" s="1"/>
      <c r="ZJ467" s="1"/>
      <c r="ZK467" s="1"/>
      <c r="ZL467" s="1"/>
      <c r="ZM467" s="1"/>
      <c r="ZN467" s="1"/>
      <c r="ZO467" s="1"/>
      <c r="ZP467" s="1"/>
      <c r="ZQ467" s="1"/>
      <c r="ZR467" s="1"/>
      <c r="ZS467" s="1"/>
      <c r="ZT467" s="1"/>
      <c r="ZU467" s="1"/>
      <c r="ZV467" s="1"/>
      <c r="ZW467" s="1"/>
      <c r="ZX467" s="1"/>
      <c r="ZY467" s="1"/>
      <c r="ZZ467" s="1"/>
      <c r="AAA467" s="1"/>
      <c r="AAB467" s="1"/>
      <c r="AAC467" s="1"/>
      <c r="AAD467" s="1"/>
      <c r="AAE467" s="1"/>
      <c r="AAF467" s="1"/>
      <c r="AAG467" s="1"/>
      <c r="AAH467" s="1"/>
      <c r="AAI467" s="1"/>
      <c r="AAJ467" s="1"/>
      <c r="AAK467" s="1"/>
      <c r="AAL467" s="1"/>
      <c r="AAM467" s="1"/>
      <c r="AAN467" s="1"/>
      <c r="AAO467" s="1"/>
      <c r="AAP467" s="1"/>
      <c r="AAQ467" s="1"/>
      <c r="AAR467" s="1"/>
      <c r="AAS467" s="1"/>
      <c r="AAT467" s="1"/>
      <c r="AAU467" s="1"/>
      <c r="AAV467" s="1"/>
      <c r="AAW467" s="1"/>
      <c r="AAX467" s="1"/>
      <c r="AAY467" s="1"/>
      <c r="AAZ467" s="1"/>
      <c r="ABA467" s="1"/>
      <c r="ABB467" s="1"/>
      <c r="ABC467" s="1"/>
      <c r="ABD467" s="1"/>
      <c r="ABE467" s="1"/>
      <c r="ABF467" s="1"/>
      <c r="ABG467" s="1"/>
      <c r="ABH467" s="1"/>
      <c r="ABI467" s="1"/>
      <c r="ABJ467" s="1"/>
      <c r="ABK467" s="1"/>
      <c r="ABL467" s="1"/>
      <c r="ABM467" s="1"/>
      <c r="ABN467" s="1"/>
      <c r="ABO467" s="1"/>
    </row>
    <row r="468" spans="1:743" x14ac:dyDescent="0.25">
      <c r="A468" s="93"/>
      <c r="B468" s="2"/>
      <c r="C468" s="2"/>
      <c r="D468" s="2"/>
      <c r="E468" s="2"/>
      <c r="F468" s="2"/>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3"/>
      <c r="MV468" s="3"/>
      <c r="MW468" s="3"/>
      <c r="MX468" s="3"/>
      <c r="MY468" s="3"/>
      <c r="MZ468" s="3"/>
      <c r="NA468" s="3"/>
      <c r="NB468" s="3"/>
      <c r="NC468" s="3"/>
      <c r="ND468" s="3"/>
      <c r="NE468" s="3"/>
      <c r="NF468" s="3"/>
      <c r="NG468" s="3"/>
      <c r="NH468" s="3"/>
      <c r="NI468" s="3"/>
      <c r="NJ468" s="3"/>
      <c r="NK468" s="3"/>
      <c r="NL468" s="3"/>
      <c r="NM468" s="3"/>
      <c r="NN468" s="3"/>
      <c r="NO468" s="3"/>
      <c r="NP468" s="3"/>
      <c r="NQ468" s="3"/>
      <c r="NR468" s="3"/>
      <c r="NS468" s="3"/>
      <c r="NT468" s="3"/>
      <c r="NU468" s="3"/>
      <c r="NV468" s="3"/>
      <c r="NW468" s="3"/>
      <c r="NX468" s="3"/>
      <c r="NY468" s="3"/>
      <c r="NZ468" s="3"/>
      <c r="OA468" s="3"/>
      <c r="OB468" s="3"/>
      <c r="OC468" s="3"/>
      <c r="OD468" s="3"/>
      <c r="OE468" s="3"/>
      <c r="OF468" s="3"/>
      <c r="OG468" s="3"/>
      <c r="OH468" s="3"/>
      <c r="OI468" s="3"/>
      <c r="OJ468" s="3"/>
      <c r="OK468" s="3"/>
      <c r="OL468" s="3"/>
      <c r="OM468" s="3"/>
      <c r="ON468" s="3"/>
      <c r="OO468" s="3"/>
      <c r="OP468" s="3"/>
      <c r="OQ468" s="3"/>
      <c r="OR468" s="3"/>
      <c r="OS468" s="3"/>
      <c r="OT468" s="3"/>
      <c r="OU468" s="3"/>
      <c r="OV468" s="3"/>
      <c r="OW468" s="3"/>
      <c r="OX468" s="3"/>
      <c r="OY468" s="3"/>
      <c r="OZ468" s="3"/>
      <c r="PA468" s="3"/>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c r="QW468" s="1"/>
      <c r="QX468" s="1"/>
      <c r="QY468" s="1"/>
      <c r="QZ468" s="1"/>
      <c r="RA468" s="1"/>
      <c r="RB468" s="1"/>
      <c r="RC468" s="1"/>
      <c r="RD468" s="1"/>
      <c r="RE468" s="1"/>
      <c r="RF468" s="1"/>
      <c r="RG468" s="1"/>
      <c r="RH468" s="1"/>
      <c r="RI468" s="1"/>
      <c r="RJ468" s="1"/>
      <c r="RK468" s="1"/>
      <c r="RL468" s="1"/>
      <c r="RM468" s="1"/>
      <c r="RN468" s="1"/>
      <c r="RO468" s="1"/>
      <c r="RP468" s="1"/>
      <c r="RQ468" s="1"/>
      <c r="RR468" s="1"/>
      <c r="RS468" s="1"/>
      <c r="RT468" s="1"/>
      <c r="RU468" s="1"/>
      <c r="RV468" s="1"/>
      <c r="RW468" s="1"/>
      <c r="RX468" s="1"/>
      <c r="RY468" s="1"/>
      <c r="RZ468" s="1"/>
      <c r="SA468" s="1"/>
      <c r="SB468" s="1"/>
      <c r="SC468" s="1"/>
      <c r="SD468" s="1"/>
      <c r="SE468" s="1"/>
      <c r="SF468" s="1"/>
      <c r="SG468" s="1"/>
      <c r="SH468" s="1"/>
      <c r="SI468" s="1"/>
      <c r="SJ468" s="1"/>
      <c r="SK468" s="1"/>
      <c r="SL468" s="1"/>
      <c r="SM468" s="1"/>
      <c r="SN468" s="1"/>
      <c r="SO468" s="1"/>
      <c r="SP468" s="1"/>
      <c r="SQ468" s="1"/>
      <c r="SR468" s="1"/>
      <c r="SS468" s="1"/>
      <c r="ST468" s="1"/>
      <c r="SU468" s="1"/>
      <c r="SV468" s="1"/>
      <c r="SW468" s="1"/>
      <c r="SX468" s="1"/>
      <c r="SY468" s="1"/>
      <c r="SZ468" s="1"/>
      <c r="TA468" s="1"/>
      <c r="TB468" s="1"/>
      <c r="TC468" s="1"/>
      <c r="TD468" s="1"/>
      <c r="TE468" s="1"/>
      <c r="TF468" s="1"/>
      <c r="TG468" s="1"/>
      <c r="TH468" s="1"/>
      <c r="TI468" s="1"/>
      <c r="TJ468" s="1"/>
      <c r="TK468" s="1"/>
      <c r="TL468" s="1"/>
      <c r="TM468" s="1"/>
      <c r="TN468" s="1"/>
      <c r="TO468" s="1"/>
      <c r="TP468" s="1"/>
      <c r="TQ468" s="1"/>
      <c r="TR468" s="1"/>
      <c r="TS468" s="1"/>
      <c r="TT468" s="1"/>
      <c r="TU468" s="1"/>
      <c r="TV468" s="1"/>
      <c r="TW468" s="1"/>
      <c r="TX468" s="1"/>
      <c r="TY468" s="1"/>
      <c r="TZ468" s="1"/>
      <c r="UA468" s="1"/>
      <c r="UB468" s="1"/>
      <c r="UC468" s="1"/>
      <c r="UD468" s="1"/>
      <c r="UE468" s="1"/>
      <c r="UF468" s="1"/>
      <c r="UG468" s="1"/>
      <c r="UH468" s="1"/>
      <c r="UI468" s="1"/>
      <c r="UJ468" s="1"/>
      <c r="UK468" s="1"/>
      <c r="UL468" s="1"/>
      <c r="UM468" s="1"/>
      <c r="UN468" s="1"/>
      <c r="UO468" s="1"/>
      <c r="UP468" s="1"/>
      <c r="UQ468" s="1"/>
      <c r="UR468" s="1"/>
      <c r="US468" s="1"/>
      <c r="UT468" s="1"/>
      <c r="UU468" s="1"/>
      <c r="UV468" s="1"/>
      <c r="UW468" s="1"/>
      <c r="UX468" s="1"/>
      <c r="UY468" s="1"/>
      <c r="UZ468" s="1"/>
      <c r="VA468" s="1"/>
      <c r="VB468" s="1"/>
      <c r="VC468" s="1"/>
      <c r="VD468" s="1"/>
      <c r="VE468" s="1"/>
      <c r="VF468" s="1"/>
      <c r="VG468" s="1"/>
      <c r="VH468" s="1"/>
      <c r="VI468" s="1"/>
      <c r="VJ468" s="1"/>
      <c r="VK468" s="1"/>
      <c r="VL468" s="1"/>
      <c r="VM468" s="1"/>
      <c r="VN468" s="1"/>
      <c r="VO468" s="1"/>
      <c r="VP468" s="1"/>
      <c r="VQ468" s="1"/>
      <c r="VR468" s="1"/>
      <c r="VS468" s="1"/>
      <c r="VT468" s="1"/>
      <c r="VU468" s="1"/>
      <c r="VV468" s="1"/>
      <c r="VW468" s="1"/>
      <c r="VX468" s="1"/>
      <c r="VY468" s="1"/>
      <c r="VZ468" s="1"/>
      <c r="WA468" s="1"/>
      <c r="WB468" s="1"/>
      <c r="WC468" s="1"/>
      <c r="WD468" s="1"/>
      <c r="WE468" s="1"/>
      <c r="WF468" s="1"/>
      <c r="WG468" s="1"/>
      <c r="WH468" s="1"/>
      <c r="WI468" s="1"/>
      <c r="WJ468" s="1"/>
      <c r="WK468" s="1"/>
      <c r="WL468" s="1"/>
      <c r="WM468" s="1"/>
      <c r="WN468" s="1"/>
      <c r="WO468" s="1"/>
      <c r="WP468" s="1"/>
      <c r="WQ468" s="1"/>
      <c r="WR468" s="1"/>
      <c r="WS468" s="1"/>
      <c r="WT468" s="1"/>
      <c r="WU468" s="1"/>
      <c r="WV468" s="1"/>
      <c r="WW468" s="1"/>
      <c r="WX468" s="1"/>
      <c r="WY468" s="1"/>
      <c r="WZ468" s="1"/>
      <c r="XA468" s="1"/>
      <c r="XB468" s="1"/>
      <c r="XC468" s="1"/>
      <c r="XD468" s="1"/>
      <c r="XE468" s="1"/>
      <c r="XF468" s="1"/>
      <c r="XG468" s="1"/>
      <c r="XH468" s="1"/>
      <c r="XI468" s="1"/>
      <c r="XJ468" s="1"/>
      <c r="XK468" s="1"/>
      <c r="XL468" s="1"/>
      <c r="XM468" s="1"/>
      <c r="XN468" s="1"/>
      <c r="XO468" s="1"/>
      <c r="XP468" s="1"/>
      <c r="XQ468" s="1"/>
      <c r="XR468" s="1"/>
      <c r="XS468" s="1"/>
      <c r="XT468" s="1"/>
      <c r="XU468" s="1"/>
      <c r="XV468" s="1"/>
      <c r="XW468" s="1"/>
      <c r="XX468" s="1"/>
      <c r="XY468" s="1"/>
      <c r="XZ468" s="1"/>
      <c r="YA468" s="1"/>
      <c r="YB468" s="1"/>
      <c r="YC468" s="1"/>
      <c r="YD468" s="1"/>
      <c r="YE468" s="1"/>
      <c r="YF468" s="1"/>
      <c r="YG468" s="1"/>
      <c r="YH468" s="1"/>
      <c r="YI468" s="1"/>
      <c r="YJ468" s="1"/>
      <c r="YK468" s="1"/>
      <c r="YL468" s="1"/>
      <c r="YM468" s="1"/>
      <c r="YN468" s="1"/>
      <c r="YO468" s="1"/>
      <c r="YP468" s="1"/>
      <c r="YQ468" s="1"/>
      <c r="YR468" s="1"/>
      <c r="YS468" s="1"/>
      <c r="YT468" s="1"/>
      <c r="YU468" s="1"/>
      <c r="YV468" s="1"/>
      <c r="YW468" s="1"/>
      <c r="YX468" s="1"/>
      <c r="YY468" s="1"/>
      <c r="YZ468" s="1"/>
      <c r="ZA468" s="1"/>
      <c r="ZB468" s="1"/>
      <c r="ZC468" s="1"/>
      <c r="ZD468" s="1"/>
      <c r="ZE468" s="1"/>
      <c r="ZF468" s="1"/>
      <c r="ZG468" s="1"/>
      <c r="ZH468" s="1"/>
      <c r="ZI468" s="1"/>
      <c r="ZJ468" s="1"/>
      <c r="ZK468" s="1"/>
      <c r="ZL468" s="1"/>
      <c r="ZM468" s="1"/>
      <c r="ZN468" s="1"/>
      <c r="ZO468" s="1"/>
      <c r="ZP468" s="1"/>
      <c r="ZQ468" s="1"/>
      <c r="ZR468" s="1"/>
      <c r="ZS468" s="1"/>
      <c r="ZT468" s="1"/>
      <c r="ZU468" s="1"/>
      <c r="ZV468" s="1"/>
      <c r="ZW468" s="1"/>
      <c r="ZX468" s="1"/>
      <c r="ZY468" s="1"/>
      <c r="ZZ468" s="1"/>
      <c r="AAA468" s="1"/>
      <c r="AAB468" s="1"/>
      <c r="AAC468" s="1"/>
      <c r="AAD468" s="1"/>
      <c r="AAE468" s="1"/>
      <c r="AAF468" s="1"/>
      <c r="AAG468" s="1"/>
      <c r="AAH468" s="1"/>
      <c r="AAI468" s="1"/>
      <c r="AAJ468" s="1"/>
      <c r="AAK468" s="1"/>
      <c r="AAL468" s="1"/>
      <c r="AAM468" s="1"/>
      <c r="AAN468" s="1"/>
      <c r="AAO468" s="1"/>
      <c r="AAP468" s="1"/>
      <c r="AAQ468" s="1"/>
      <c r="AAR468" s="1"/>
      <c r="AAS468" s="1"/>
      <c r="AAT468" s="1"/>
      <c r="AAU468" s="1"/>
      <c r="AAV468" s="1"/>
      <c r="AAW468" s="1"/>
      <c r="AAX468" s="1"/>
      <c r="AAY468" s="1"/>
      <c r="AAZ468" s="1"/>
      <c r="ABA468" s="1"/>
      <c r="ABB468" s="1"/>
      <c r="ABC468" s="1"/>
      <c r="ABD468" s="1"/>
      <c r="ABE468" s="1"/>
      <c r="ABF468" s="1"/>
      <c r="ABG468" s="1"/>
      <c r="ABH468" s="1"/>
      <c r="ABI468" s="1"/>
      <c r="ABJ468" s="1"/>
      <c r="ABK468" s="1"/>
      <c r="ABL468" s="1"/>
      <c r="ABM468" s="1"/>
      <c r="ABN468" s="1"/>
      <c r="ABO468" s="1"/>
    </row>
    <row r="469" spans="1:743" x14ac:dyDescent="0.25">
      <c r="A469" s="93"/>
      <c r="B469" s="2"/>
      <c r="C469" s="2"/>
      <c r="D469" s="2"/>
      <c r="E469" s="2"/>
      <c r="F469" s="2"/>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3"/>
      <c r="MV469" s="3"/>
      <c r="MW469" s="3"/>
      <c r="MX469" s="3"/>
      <c r="MY469" s="3"/>
      <c r="MZ469" s="3"/>
      <c r="NA469" s="3"/>
      <c r="NB469" s="3"/>
      <c r="NC469" s="3"/>
      <c r="ND469" s="3"/>
      <c r="NE469" s="3"/>
      <c r="NF469" s="3"/>
      <c r="NG469" s="3"/>
      <c r="NH469" s="3"/>
      <c r="NI469" s="3"/>
      <c r="NJ469" s="3"/>
      <c r="NK469" s="3"/>
      <c r="NL469" s="3"/>
      <c r="NM469" s="3"/>
      <c r="NN469" s="3"/>
      <c r="NO469" s="3"/>
      <c r="NP469" s="3"/>
      <c r="NQ469" s="3"/>
      <c r="NR469" s="3"/>
      <c r="NS469" s="3"/>
      <c r="NT469" s="3"/>
      <c r="NU469" s="3"/>
      <c r="NV469" s="3"/>
      <c r="NW469" s="3"/>
      <c r="NX469" s="3"/>
      <c r="NY469" s="3"/>
      <c r="NZ469" s="3"/>
      <c r="OA469" s="3"/>
      <c r="OB469" s="3"/>
      <c r="OC469" s="3"/>
      <c r="OD469" s="3"/>
      <c r="OE469" s="3"/>
      <c r="OF469" s="3"/>
      <c r="OG469" s="3"/>
      <c r="OH469" s="3"/>
      <c r="OI469" s="3"/>
      <c r="OJ469" s="3"/>
      <c r="OK469" s="3"/>
      <c r="OL469" s="3"/>
      <c r="OM469" s="3"/>
      <c r="ON469" s="3"/>
      <c r="OO469" s="3"/>
      <c r="OP469" s="3"/>
      <c r="OQ469" s="3"/>
      <c r="OR469" s="3"/>
      <c r="OS469" s="3"/>
      <c r="OT469" s="3"/>
      <c r="OU469" s="3"/>
      <c r="OV469" s="3"/>
      <c r="OW469" s="3"/>
      <c r="OX469" s="3"/>
      <c r="OY469" s="3"/>
      <c r="OZ469" s="3"/>
      <c r="PA469" s="3"/>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c r="QW469" s="1"/>
      <c r="QX469" s="1"/>
      <c r="QY469" s="1"/>
      <c r="QZ469" s="1"/>
      <c r="RA469" s="1"/>
      <c r="RB469" s="1"/>
      <c r="RC469" s="1"/>
      <c r="RD469" s="1"/>
      <c r="RE469" s="1"/>
      <c r="RF469" s="1"/>
      <c r="RG469" s="1"/>
      <c r="RH469" s="1"/>
      <c r="RI469" s="1"/>
      <c r="RJ469" s="1"/>
      <c r="RK469" s="1"/>
      <c r="RL469" s="1"/>
      <c r="RM469" s="1"/>
      <c r="RN469" s="1"/>
      <c r="RO469" s="1"/>
      <c r="RP469" s="1"/>
      <c r="RQ469" s="1"/>
      <c r="RR469" s="1"/>
      <c r="RS469" s="1"/>
      <c r="RT469" s="1"/>
      <c r="RU469" s="1"/>
      <c r="RV469" s="1"/>
      <c r="RW469" s="1"/>
      <c r="RX469" s="1"/>
      <c r="RY469" s="1"/>
      <c r="RZ469" s="1"/>
      <c r="SA469" s="1"/>
      <c r="SB469" s="1"/>
      <c r="SC469" s="1"/>
      <c r="SD469" s="1"/>
      <c r="SE469" s="1"/>
      <c r="SF469" s="1"/>
      <c r="SG469" s="1"/>
      <c r="SH469" s="1"/>
      <c r="SI469" s="1"/>
      <c r="SJ469" s="1"/>
      <c r="SK469" s="1"/>
      <c r="SL469" s="1"/>
      <c r="SM469" s="1"/>
      <c r="SN469" s="1"/>
      <c r="SO469" s="1"/>
      <c r="SP469" s="1"/>
      <c r="SQ469" s="1"/>
      <c r="SR469" s="1"/>
      <c r="SS469" s="1"/>
      <c r="ST469" s="1"/>
      <c r="SU469" s="1"/>
      <c r="SV469" s="1"/>
      <c r="SW469" s="1"/>
      <c r="SX469" s="1"/>
      <c r="SY469" s="1"/>
      <c r="SZ469" s="1"/>
      <c r="TA469" s="1"/>
      <c r="TB469" s="1"/>
      <c r="TC469" s="1"/>
      <c r="TD469" s="1"/>
      <c r="TE469" s="1"/>
      <c r="TF469" s="1"/>
      <c r="TG469" s="1"/>
      <c r="TH469" s="1"/>
      <c r="TI469" s="1"/>
      <c r="TJ469" s="1"/>
      <c r="TK469" s="1"/>
      <c r="TL469" s="1"/>
      <c r="TM469" s="1"/>
      <c r="TN469" s="1"/>
      <c r="TO469" s="1"/>
      <c r="TP469" s="1"/>
      <c r="TQ469" s="1"/>
      <c r="TR469" s="1"/>
      <c r="TS469" s="1"/>
      <c r="TT469" s="1"/>
      <c r="TU469" s="1"/>
      <c r="TV469" s="1"/>
      <c r="TW469" s="1"/>
      <c r="TX469" s="1"/>
      <c r="TY469" s="1"/>
      <c r="TZ469" s="1"/>
      <c r="UA469" s="1"/>
      <c r="UB469" s="1"/>
      <c r="UC469" s="1"/>
      <c r="UD469" s="1"/>
      <c r="UE469" s="1"/>
      <c r="UF469" s="1"/>
      <c r="UG469" s="1"/>
      <c r="UH469" s="1"/>
      <c r="UI469" s="1"/>
      <c r="UJ469" s="1"/>
      <c r="UK469" s="1"/>
      <c r="UL469" s="1"/>
      <c r="UM469" s="1"/>
      <c r="UN469" s="1"/>
      <c r="UO469" s="1"/>
      <c r="UP469" s="1"/>
      <c r="UQ469" s="1"/>
      <c r="UR469" s="1"/>
      <c r="US469" s="1"/>
      <c r="UT469" s="1"/>
      <c r="UU469" s="1"/>
      <c r="UV469" s="1"/>
      <c r="UW469" s="1"/>
      <c r="UX469" s="1"/>
      <c r="UY469" s="1"/>
      <c r="UZ469" s="1"/>
      <c r="VA469" s="1"/>
      <c r="VB469" s="1"/>
      <c r="VC469" s="1"/>
      <c r="VD469" s="1"/>
      <c r="VE469" s="1"/>
      <c r="VF469" s="1"/>
      <c r="VG469" s="1"/>
      <c r="VH469" s="1"/>
      <c r="VI469" s="1"/>
      <c r="VJ469" s="1"/>
      <c r="VK469" s="1"/>
      <c r="VL469" s="1"/>
      <c r="VM469" s="1"/>
      <c r="VN469" s="1"/>
      <c r="VO469" s="1"/>
      <c r="VP469" s="1"/>
      <c r="VQ469" s="1"/>
      <c r="VR469" s="1"/>
      <c r="VS469" s="1"/>
      <c r="VT469" s="1"/>
      <c r="VU469" s="1"/>
      <c r="VV469" s="1"/>
      <c r="VW469" s="1"/>
      <c r="VX469" s="1"/>
      <c r="VY469" s="1"/>
      <c r="VZ469" s="1"/>
      <c r="WA469" s="1"/>
      <c r="WB469" s="1"/>
      <c r="WC469" s="1"/>
      <c r="WD469" s="1"/>
      <c r="WE469" s="1"/>
      <c r="WF469" s="1"/>
      <c r="WG469" s="1"/>
      <c r="WH469" s="1"/>
      <c r="WI469" s="1"/>
      <c r="WJ469" s="1"/>
      <c r="WK469" s="1"/>
      <c r="WL469" s="1"/>
      <c r="WM469" s="1"/>
      <c r="WN469" s="1"/>
      <c r="WO469" s="1"/>
      <c r="WP469" s="1"/>
      <c r="WQ469" s="1"/>
      <c r="WR469" s="1"/>
      <c r="WS469" s="1"/>
      <c r="WT469" s="1"/>
      <c r="WU469" s="1"/>
      <c r="WV469" s="1"/>
      <c r="WW469" s="1"/>
      <c r="WX469" s="1"/>
      <c r="WY469" s="1"/>
      <c r="WZ469" s="1"/>
      <c r="XA469" s="1"/>
      <c r="XB469" s="1"/>
      <c r="XC469" s="1"/>
      <c r="XD469" s="1"/>
      <c r="XE469" s="1"/>
      <c r="XF469" s="1"/>
      <c r="XG469" s="1"/>
      <c r="XH469" s="1"/>
      <c r="XI469" s="1"/>
      <c r="XJ469" s="1"/>
      <c r="XK469" s="1"/>
      <c r="XL469" s="1"/>
      <c r="XM469" s="1"/>
      <c r="XN469" s="1"/>
      <c r="XO469" s="1"/>
      <c r="XP469" s="1"/>
      <c r="XQ469" s="1"/>
      <c r="XR469" s="1"/>
      <c r="XS469" s="1"/>
      <c r="XT469" s="1"/>
      <c r="XU469" s="1"/>
      <c r="XV469" s="1"/>
      <c r="XW469" s="1"/>
      <c r="XX469" s="1"/>
      <c r="XY469" s="1"/>
      <c r="XZ469" s="1"/>
      <c r="YA469" s="1"/>
      <c r="YB469" s="1"/>
      <c r="YC469" s="1"/>
      <c r="YD469" s="1"/>
      <c r="YE469" s="1"/>
      <c r="YF469" s="1"/>
      <c r="YG469" s="1"/>
      <c r="YH469" s="1"/>
      <c r="YI469" s="1"/>
      <c r="YJ469" s="1"/>
      <c r="YK469" s="1"/>
      <c r="YL469" s="1"/>
      <c r="YM469" s="1"/>
      <c r="YN469" s="1"/>
      <c r="YO469" s="1"/>
      <c r="YP469" s="1"/>
      <c r="YQ469" s="1"/>
      <c r="YR469" s="1"/>
      <c r="YS469" s="1"/>
      <c r="YT469" s="1"/>
      <c r="YU469" s="1"/>
      <c r="YV469" s="1"/>
      <c r="YW469" s="1"/>
      <c r="YX469" s="1"/>
      <c r="YY469" s="1"/>
      <c r="YZ469" s="1"/>
      <c r="ZA469" s="1"/>
      <c r="ZB469" s="1"/>
      <c r="ZC469" s="1"/>
      <c r="ZD469" s="1"/>
      <c r="ZE469" s="1"/>
      <c r="ZF469" s="1"/>
      <c r="ZG469" s="1"/>
      <c r="ZH469" s="1"/>
      <c r="ZI469" s="1"/>
      <c r="ZJ469" s="1"/>
      <c r="ZK469" s="1"/>
      <c r="ZL469" s="1"/>
      <c r="ZM469" s="1"/>
      <c r="ZN469" s="1"/>
      <c r="ZO469" s="1"/>
      <c r="ZP469" s="1"/>
      <c r="ZQ469" s="1"/>
      <c r="ZR469" s="1"/>
      <c r="ZS469" s="1"/>
      <c r="ZT469" s="1"/>
      <c r="ZU469" s="1"/>
      <c r="ZV469" s="1"/>
      <c r="ZW469" s="1"/>
      <c r="ZX469" s="1"/>
      <c r="ZY469" s="1"/>
      <c r="ZZ469" s="1"/>
      <c r="AAA469" s="1"/>
      <c r="AAB469" s="1"/>
      <c r="AAC469" s="1"/>
      <c r="AAD469" s="1"/>
      <c r="AAE469" s="1"/>
      <c r="AAF469" s="1"/>
      <c r="AAG469" s="1"/>
      <c r="AAH469" s="1"/>
      <c r="AAI469" s="1"/>
      <c r="AAJ469" s="1"/>
      <c r="AAK469" s="1"/>
      <c r="AAL469" s="1"/>
      <c r="AAM469" s="1"/>
      <c r="AAN469" s="1"/>
      <c r="AAO469" s="1"/>
      <c r="AAP469" s="1"/>
      <c r="AAQ469" s="1"/>
      <c r="AAR469" s="1"/>
      <c r="AAS469" s="1"/>
      <c r="AAT469" s="1"/>
      <c r="AAU469" s="1"/>
      <c r="AAV469" s="1"/>
      <c r="AAW469" s="1"/>
      <c r="AAX469" s="1"/>
      <c r="AAY469" s="1"/>
      <c r="AAZ469" s="1"/>
      <c r="ABA469" s="1"/>
      <c r="ABB469" s="1"/>
      <c r="ABC469" s="1"/>
      <c r="ABD469" s="1"/>
      <c r="ABE469" s="1"/>
      <c r="ABF469" s="1"/>
      <c r="ABG469" s="1"/>
      <c r="ABH469" s="1"/>
      <c r="ABI469" s="1"/>
      <c r="ABJ469" s="1"/>
      <c r="ABK469" s="1"/>
      <c r="ABL469" s="1"/>
      <c r="ABM469" s="1"/>
      <c r="ABN469" s="1"/>
      <c r="ABO469" s="1"/>
    </row>
    <row r="470" spans="1:743" x14ac:dyDescent="0.25">
      <c r="A470" s="93"/>
      <c r="B470" s="2"/>
      <c r="C470" s="2"/>
      <c r="D470" s="2"/>
      <c r="E470" s="2"/>
      <c r="F470" s="2"/>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c r="LT470" s="4"/>
      <c r="LU470" s="4"/>
      <c r="LV470" s="4"/>
      <c r="LW470" s="4"/>
      <c r="LX470" s="4"/>
      <c r="LY470" s="4"/>
      <c r="LZ470" s="4"/>
      <c r="MA470" s="4"/>
      <c r="MB470" s="4"/>
      <c r="MC470" s="4"/>
      <c r="MD470" s="4"/>
      <c r="ME470" s="4"/>
      <c r="MF470" s="4"/>
      <c r="MG470" s="4"/>
      <c r="MH470" s="4"/>
      <c r="MI470" s="4"/>
      <c r="MJ470" s="4"/>
      <c r="MK470" s="4"/>
      <c r="ML470" s="4"/>
      <c r="MM470" s="4"/>
      <c r="MN470" s="4"/>
      <c r="MO470" s="4"/>
      <c r="MP470" s="4"/>
      <c r="MQ470" s="4"/>
      <c r="MR470" s="4"/>
      <c r="MS470" s="4"/>
      <c r="MT470" s="4"/>
      <c r="MU470" s="3"/>
      <c r="MV470" s="3"/>
      <c r="MW470" s="3"/>
      <c r="MX470" s="3"/>
      <c r="MY470" s="3"/>
      <c r="MZ470" s="3"/>
      <c r="NA470" s="3"/>
      <c r="NB470" s="3"/>
      <c r="NC470" s="3"/>
      <c r="ND470" s="3"/>
      <c r="NE470" s="3"/>
      <c r="NF470" s="3"/>
      <c r="NG470" s="3"/>
      <c r="NH470" s="3"/>
      <c r="NI470" s="3"/>
      <c r="NJ470" s="3"/>
      <c r="NK470" s="3"/>
      <c r="NL470" s="3"/>
      <c r="NM470" s="3"/>
      <c r="NN470" s="3"/>
      <c r="NO470" s="3"/>
      <c r="NP470" s="3"/>
      <c r="NQ470" s="3"/>
      <c r="NR470" s="3"/>
      <c r="NS470" s="3"/>
      <c r="NT470" s="3"/>
      <c r="NU470" s="3"/>
      <c r="NV470" s="3"/>
      <c r="NW470" s="3"/>
      <c r="NX470" s="3"/>
      <c r="NY470" s="3"/>
      <c r="NZ470" s="3"/>
      <c r="OA470" s="3"/>
      <c r="OB470" s="3"/>
      <c r="OC470" s="3"/>
      <c r="OD470" s="3"/>
      <c r="OE470" s="3"/>
      <c r="OF470" s="3"/>
      <c r="OG470" s="3"/>
      <c r="OH470" s="3"/>
      <c r="OI470" s="3"/>
      <c r="OJ470" s="3"/>
      <c r="OK470" s="3"/>
      <c r="OL470" s="3"/>
      <c r="OM470" s="3"/>
      <c r="ON470" s="3"/>
      <c r="OO470" s="3"/>
      <c r="OP470" s="3"/>
      <c r="OQ470" s="3"/>
      <c r="OR470" s="3"/>
      <c r="OS470" s="3"/>
      <c r="OT470" s="3"/>
      <c r="OU470" s="3"/>
      <c r="OV470" s="3"/>
      <c r="OW470" s="3"/>
      <c r="OX470" s="3"/>
      <c r="OY470" s="3"/>
      <c r="OZ470" s="3"/>
      <c r="PA470" s="3"/>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c r="QW470" s="1"/>
      <c r="QX470" s="1"/>
      <c r="QY470" s="1"/>
      <c r="QZ470" s="1"/>
      <c r="RA470" s="1"/>
      <c r="RB470" s="1"/>
      <c r="RC470" s="1"/>
      <c r="RD470" s="1"/>
      <c r="RE470" s="1"/>
      <c r="RF470" s="1"/>
      <c r="RG470" s="1"/>
      <c r="RH470" s="1"/>
      <c r="RI470" s="1"/>
      <c r="RJ470" s="1"/>
      <c r="RK470" s="1"/>
      <c r="RL470" s="1"/>
      <c r="RM470" s="1"/>
      <c r="RN470" s="1"/>
      <c r="RO470" s="1"/>
      <c r="RP470" s="1"/>
      <c r="RQ470" s="1"/>
      <c r="RR470" s="1"/>
      <c r="RS470" s="1"/>
      <c r="RT470" s="1"/>
      <c r="RU470" s="1"/>
      <c r="RV470" s="1"/>
      <c r="RW470" s="1"/>
      <c r="RX470" s="1"/>
      <c r="RY470" s="1"/>
      <c r="RZ470" s="1"/>
      <c r="SA470" s="1"/>
      <c r="SB470" s="1"/>
      <c r="SC470" s="1"/>
      <c r="SD470" s="1"/>
      <c r="SE470" s="1"/>
      <c r="SF470" s="1"/>
      <c r="SG470" s="1"/>
      <c r="SH470" s="1"/>
      <c r="SI470" s="1"/>
      <c r="SJ470" s="1"/>
      <c r="SK470" s="1"/>
      <c r="SL470" s="1"/>
      <c r="SM470" s="1"/>
      <c r="SN470" s="1"/>
      <c r="SO470" s="1"/>
      <c r="SP470" s="1"/>
      <c r="SQ470" s="1"/>
      <c r="SR470" s="1"/>
      <c r="SS470" s="1"/>
      <c r="ST470" s="1"/>
      <c r="SU470" s="1"/>
      <c r="SV470" s="1"/>
      <c r="SW470" s="1"/>
      <c r="SX470" s="1"/>
      <c r="SY470" s="1"/>
      <c r="SZ470" s="1"/>
      <c r="TA470" s="1"/>
      <c r="TB470" s="1"/>
      <c r="TC470" s="1"/>
      <c r="TD470" s="1"/>
      <c r="TE470" s="1"/>
      <c r="TF470" s="1"/>
      <c r="TG470" s="1"/>
      <c r="TH470" s="1"/>
      <c r="TI470" s="1"/>
      <c r="TJ470" s="1"/>
      <c r="TK470" s="1"/>
      <c r="TL470" s="1"/>
      <c r="TM470" s="1"/>
      <c r="TN470" s="1"/>
      <c r="TO470" s="1"/>
      <c r="TP470" s="1"/>
      <c r="TQ470" s="1"/>
      <c r="TR470" s="1"/>
      <c r="TS470" s="1"/>
      <c r="TT470" s="1"/>
      <c r="TU470" s="1"/>
      <c r="TV470" s="1"/>
      <c r="TW470" s="1"/>
      <c r="TX470" s="1"/>
      <c r="TY470" s="1"/>
      <c r="TZ470" s="1"/>
      <c r="UA470" s="1"/>
      <c r="UB470" s="1"/>
      <c r="UC470" s="1"/>
      <c r="UD470" s="1"/>
      <c r="UE470" s="1"/>
      <c r="UF470" s="1"/>
      <c r="UG470" s="1"/>
      <c r="UH470" s="1"/>
      <c r="UI470" s="1"/>
      <c r="UJ470" s="1"/>
      <c r="UK470" s="1"/>
      <c r="UL470" s="1"/>
      <c r="UM470" s="1"/>
      <c r="UN470" s="1"/>
      <c r="UO470" s="1"/>
      <c r="UP470" s="1"/>
      <c r="UQ470" s="1"/>
      <c r="UR470" s="1"/>
      <c r="US470" s="1"/>
      <c r="UT470" s="1"/>
      <c r="UU470" s="1"/>
      <c r="UV470" s="1"/>
      <c r="UW470" s="1"/>
      <c r="UX470" s="1"/>
      <c r="UY470" s="1"/>
      <c r="UZ470" s="1"/>
      <c r="VA470" s="1"/>
      <c r="VB470" s="1"/>
      <c r="VC470" s="1"/>
      <c r="VD470" s="1"/>
      <c r="VE470" s="1"/>
      <c r="VF470" s="1"/>
      <c r="VG470" s="1"/>
      <c r="VH470" s="1"/>
      <c r="VI470" s="1"/>
      <c r="VJ470" s="1"/>
      <c r="VK470" s="1"/>
      <c r="VL470" s="1"/>
      <c r="VM470" s="1"/>
      <c r="VN470" s="1"/>
      <c r="VO470" s="1"/>
      <c r="VP470" s="1"/>
      <c r="VQ470" s="1"/>
      <c r="VR470" s="1"/>
      <c r="VS470" s="1"/>
      <c r="VT470" s="1"/>
      <c r="VU470" s="1"/>
      <c r="VV470" s="1"/>
      <c r="VW470" s="1"/>
      <c r="VX470" s="1"/>
      <c r="VY470" s="1"/>
      <c r="VZ470" s="1"/>
      <c r="WA470" s="1"/>
      <c r="WB470" s="1"/>
      <c r="WC470" s="1"/>
      <c r="WD470" s="1"/>
      <c r="WE470" s="1"/>
      <c r="WF470" s="1"/>
      <c r="WG470" s="1"/>
      <c r="WH470" s="1"/>
      <c r="WI470" s="1"/>
      <c r="WJ470" s="1"/>
      <c r="WK470" s="1"/>
      <c r="WL470" s="1"/>
      <c r="WM470" s="1"/>
      <c r="WN470" s="1"/>
      <c r="WO470" s="1"/>
      <c r="WP470" s="1"/>
      <c r="WQ470" s="1"/>
      <c r="WR470" s="1"/>
      <c r="WS470" s="1"/>
      <c r="WT470" s="1"/>
      <c r="WU470" s="1"/>
      <c r="WV470" s="1"/>
      <c r="WW470" s="1"/>
      <c r="WX470" s="1"/>
      <c r="WY470" s="1"/>
      <c r="WZ470" s="1"/>
      <c r="XA470" s="1"/>
      <c r="XB470" s="1"/>
      <c r="XC470" s="1"/>
      <c r="XD470" s="1"/>
      <c r="XE470" s="1"/>
      <c r="XF470" s="1"/>
      <c r="XG470" s="1"/>
      <c r="XH470" s="1"/>
      <c r="XI470" s="1"/>
      <c r="XJ470" s="1"/>
      <c r="XK470" s="1"/>
      <c r="XL470" s="1"/>
      <c r="XM470" s="1"/>
      <c r="XN470" s="1"/>
      <c r="XO470" s="1"/>
      <c r="XP470" s="1"/>
      <c r="XQ470" s="1"/>
      <c r="XR470" s="1"/>
      <c r="XS470" s="1"/>
      <c r="XT470" s="1"/>
      <c r="XU470" s="1"/>
      <c r="XV470" s="1"/>
      <c r="XW470" s="1"/>
      <c r="XX470" s="1"/>
      <c r="XY470" s="1"/>
      <c r="XZ470" s="1"/>
      <c r="YA470" s="1"/>
      <c r="YB470" s="1"/>
      <c r="YC470" s="1"/>
      <c r="YD470" s="1"/>
      <c r="YE470" s="1"/>
      <c r="YF470" s="1"/>
      <c r="YG470" s="1"/>
      <c r="YH470" s="1"/>
      <c r="YI470" s="1"/>
      <c r="YJ470" s="1"/>
      <c r="YK470" s="1"/>
      <c r="YL470" s="1"/>
      <c r="YM470" s="1"/>
      <c r="YN470" s="1"/>
      <c r="YO470" s="1"/>
      <c r="YP470" s="1"/>
      <c r="YQ470" s="1"/>
      <c r="YR470" s="1"/>
      <c r="YS470" s="1"/>
      <c r="YT470" s="1"/>
      <c r="YU470" s="1"/>
      <c r="YV470" s="1"/>
      <c r="YW470" s="1"/>
      <c r="YX470" s="1"/>
      <c r="YY470" s="1"/>
      <c r="YZ470" s="1"/>
      <c r="ZA470" s="1"/>
      <c r="ZB470" s="1"/>
      <c r="ZC470" s="1"/>
      <c r="ZD470" s="1"/>
      <c r="ZE470" s="1"/>
      <c r="ZF470" s="1"/>
      <c r="ZG470" s="1"/>
      <c r="ZH470" s="1"/>
      <c r="ZI470" s="1"/>
      <c r="ZJ470" s="1"/>
      <c r="ZK470" s="1"/>
      <c r="ZL470" s="1"/>
      <c r="ZM470" s="1"/>
      <c r="ZN470" s="1"/>
      <c r="ZO470" s="1"/>
      <c r="ZP470" s="1"/>
      <c r="ZQ470" s="1"/>
      <c r="ZR470" s="1"/>
      <c r="ZS470" s="1"/>
      <c r="ZT470" s="1"/>
      <c r="ZU470" s="1"/>
      <c r="ZV470" s="1"/>
      <c r="ZW470" s="1"/>
      <c r="ZX470" s="1"/>
      <c r="ZY470" s="1"/>
      <c r="ZZ470" s="1"/>
      <c r="AAA470" s="1"/>
      <c r="AAB470" s="1"/>
      <c r="AAC470" s="1"/>
      <c r="AAD470" s="1"/>
      <c r="AAE470" s="1"/>
      <c r="AAF470" s="1"/>
      <c r="AAG470" s="1"/>
      <c r="AAH470" s="1"/>
      <c r="AAI470" s="1"/>
      <c r="AAJ470" s="1"/>
      <c r="AAK470" s="1"/>
      <c r="AAL470" s="1"/>
      <c r="AAM470" s="1"/>
      <c r="AAN470" s="1"/>
      <c r="AAO470" s="1"/>
      <c r="AAP470" s="1"/>
      <c r="AAQ470" s="1"/>
      <c r="AAR470" s="1"/>
      <c r="AAS470" s="1"/>
      <c r="AAT470" s="1"/>
      <c r="AAU470" s="1"/>
      <c r="AAV470" s="1"/>
      <c r="AAW470" s="1"/>
      <c r="AAX470" s="1"/>
      <c r="AAY470" s="1"/>
      <c r="AAZ470" s="1"/>
      <c r="ABA470" s="1"/>
      <c r="ABB470" s="1"/>
      <c r="ABC470" s="1"/>
      <c r="ABD470" s="1"/>
      <c r="ABE470" s="1"/>
      <c r="ABF470" s="1"/>
      <c r="ABG470" s="1"/>
      <c r="ABH470" s="1"/>
      <c r="ABI470" s="1"/>
      <c r="ABJ470" s="1"/>
      <c r="ABK470" s="1"/>
      <c r="ABL470" s="1"/>
      <c r="ABM470" s="1"/>
      <c r="ABN470" s="1"/>
      <c r="ABO470" s="1"/>
    </row>
    <row r="471" spans="1:743" x14ac:dyDescent="0.25">
      <c r="A471" s="93"/>
      <c r="B471" s="2"/>
      <c r="C471" s="2"/>
      <c r="D471" s="2"/>
      <c r="E471" s="2"/>
      <c r="F471" s="2"/>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3"/>
      <c r="MV471" s="3"/>
      <c r="MW471" s="3"/>
      <c r="MX471" s="3"/>
      <c r="MY471" s="3"/>
      <c r="MZ471" s="3"/>
      <c r="NA471" s="3"/>
      <c r="NB471" s="3"/>
      <c r="NC471" s="3"/>
      <c r="ND471" s="3"/>
      <c r="NE471" s="3"/>
      <c r="NF471" s="3"/>
      <c r="NG471" s="3"/>
      <c r="NH471" s="3"/>
      <c r="NI471" s="3"/>
      <c r="NJ471" s="3"/>
      <c r="NK471" s="3"/>
      <c r="NL471" s="3"/>
      <c r="NM471" s="3"/>
      <c r="NN471" s="3"/>
      <c r="NO471" s="3"/>
      <c r="NP471" s="3"/>
      <c r="NQ471" s="3"/>
      <c r="NR471" s="3"/>
      <c r="NS471" s="3"/>
      <c r="NT471" s="3"/>
      <c r="NU471" s="3"/>
      <c r="NV471" s="3"/>
      <c r="NW471" s="3"/>
      <c r="NX471" s="3"/>
      <c r="NY471" s="3"/>
      <c r="NZ471" s="3"/>
      <c r="OA471" s="3"/>
      <c r="OB471" s="3"/>
      <c r="OC471" s="3"/>
      <c r="OD471" s="3"/>
      <c r="OE471" s="3"/>
      <c r="OF471" s="3"/>
      <c r="OG471" s="3"/>
      <c r="OH471" s="3"/>
      <c r="OI471" s="3"/>
      <c r="OJ471" s="3"/>
      <c r="OK471" s="3"/>
      <c r="OL471" s="3"/>
      <c r="OM471" s="3"/>
      <c r="ON471" s="3"/>
      <c r="OO471" s="3"/>
      <c r="OP471" s="3"/>
      <c r="OQ471" s="3"/>
      <c r="OR471" s="3"/>
      <c r="OS471" s="3"/>
      <c r="OT471" s="3"/>
      <c r="OU471" s="3"/>
      <c r="OV471" s="3"/>
      <c r="OW471" s="3"/>
      <c r="OX471" s="3"/>
      <c r="OY471" s="3"/>
      <c r="OZ471" s="3"/>
      <c r="PA471" s="3"/>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c r="RD471" s="1"/>
      <c r="RE471" s="1"/>
      <c r="RF471" s="1"/>
      <c r="RG471" s="1"/>
      <c r="RH471" s="1"/>
      <c r="RI471" s="1"/>
      <c r="RJ471" s="1"/>
      <c r="RK471" s="1"/>
      <c r="RL471" s="1"/>
      <c r="RM471" s="1"/>
      <c r="RN471" s="1"/>
      <c r="RO471" s="1"/>
      <c r="RP471" s="1"/>
      <c r="RQ471" s="1"/>
      <c r="RR471" s="1"/>
      <c r="RS471" s="1"/>
      <c r="RT471" s="1"/>
      <c r="RU471" s="1"/>
      <c r="RV471" s="1"/>
      <c r="RW471" s="1"/>
      <c r="RX471" s="1"/>
      <c r="RY471" s="1"/>
      <c r="RZ471" s="1"/>
      <c r="SA471" s="1"/>
      <c r="SB471" s="1"/>
      <c r="SC471" s="1"/>
      <c r="SD471" s="1"/>
      <c r="SE471" s="1"/>
      <c r="SF471" s="1"/>
      <c r="SG471" s="1"/>
      <c r="SH471" s="1"/>
      <c r="SI471" s="1"/>
      <c r="SJ471" s="1"/>
      <c r="SK471" s="1"/>
      <c r="SL471" s="1"/>
      <c r="SM471" s="1"/>
      <c r="SN471" s="1"/>
      <c r="SO471" s="1"/>
      <c r="SP471" s="1"/>
      <c r="SQ471" s="1"/>
      <c r="SR471" s="1"/>
      <c r="SS471" s="1"/>
      <c r="ST471" s="1"/>
      <c r="SU471" s="1"/>
      <c r="SV471" s="1"/>
      <c r="SW471" s="1"/>
      <c r="SX471" s="1"/>
      <c r="SY471" s="1"/>
      <c r="SZ471" s="1"/>
      <c r="TA471" s="1"/>
      <c r="TB471" s="1"/>
      <c r="TC471" s="1"/>
      <c r="TD471" s="1"/>
      <c r="TE471" s="1"/>
      <c r="TF471" s="1"/>
      <c r="TG471" s="1"/>
      <c r="TH471" s="1"/>
      <c r="TI471" s="1"/>
      <c r="TJ471" s="1"/>
      <c r="TK471" s="1"/>
      <c r="TL471" s="1"/>
      <c r="TM471" s="1"/>
      <c r="TN471" s="1"/>
      <c r="TO471" s="1"/>
      <c r="TP471" s="1"/>
      <c r="TQ471" s="1"/>
      <c r="TR471" s="1"/>
      <c r="TS471" s="1"/>
      <c r="TT471" s="1"/>
      <c r="TU471" s="1"/>
      <c r="TV471" s="1"/>
      <c r="TW471" s="1"/>
      <c r="TX471" s="1"/>
      <c r="TY471" s="1"/>
      <c r="TZ471" s="1"/>
      <c r="UA471" s="1"/>
      <c r="UB471" s="1"/>
      <c r="UC471" s="1"/>
      <c r="UD471" s="1"/>
      <c r="UE471" s="1"/>
      <c r="UF471" s="1"/>
      <c r="UG471" s="1"/>
      <c r="UH471" s="1"/>
      <c r="UI471" s="1"/>
      <c r="UJ471" s="1"/>
      <c r="UK471" s="1"/>
      <c r="UL471" s="1"/>
      <c r="UM471" s="1"/>
      <c r="UN471" s="1"/>
      <c r="UO471" s="1"/>
      <c r="UP471" s="1"/>
      <c r="UQ471" s="1"/>
      <c r="UR471" s="1"/>
      <c r="US471" s="1"/>
      <c r="UT471" s="1"/>
      <c r="UU471" s="1"/>
      <c r="UV471" s="1"/>
      <c r="UW471" s="1"/>
      <c r="UX471" s="1"/>
      <c r="UY471" s="1"/>
      <c r="UZ471" s="1"/>
      <c r="VA471" s="1"/>
      <c r="VB471" s="1"/>
      <c r="VC471" s="1"/>
      <c r="VD471" s="1"/>
      <c r="VE471" s="1"/>
      <c r="VF471" s="1"/>
      <c r="VG471" s="1"/>
      <c r="VH471" s="1"/>
      <c r="VI471" s="1"/>
      <c r="VJ471" s="1"/>
      <c r="VK471" s="1"/>
      <c r="VL471" s="1"/>
      <c r="VM471" s="1"/>
      <c r="VN471" s="1"/>
      <c r="VO471" s="1"/>
      <c r="VP471" s="1"/>
      <c r="VQ471" s="1"/>
      <c r="VR471" s="1"/>
      <c r="VS471" s="1"/>
      <c r="VT471" s="1"/>
      <c r="VU471" s="1"/>
      <c r="VV471" s="1"/>
      <c r="VW471" s="1"/>
      <c r="VX471" s="1"/>
      <c r="VY471" s="1"/>
      <c r="VZ471" s="1"/>
      <c r="WA471" s="1"/>
      <c r="WB471" s="1"/>
      <c r="WC471" s="1"/>
      <c r="WD471" s="1"/>
      <c r="WE471" s="1"/>
      <c r="WF471" s="1"/>
      <c r="WG471" s="1"/>
      <c r="WH471" s="1"/>
      <c r="WI471" s="1"/>
      <c r="WJ471" s="1"/>
      <c r="WK471" s="1"/>
      <c r="WL471" s="1"/>
      <c r="WM471" s="1"/>
      <c r="WN471" s="1"/>
      <c r="WO471" s="1"/>
      <c r="WP471" s="1"/>
      <c r="WQ471" s="1"/>
      <c r="WR471" s="1"/>
      <c r="WS471" s="1"/>
      <c r="WT471" s="1"/>
      <c r="WU471" s="1"/>
      <c r="WV471" s="1"/>
      <c r="WW471" s="1"/>
      <c r="WX471" s="1"/>
      <c r="WY471" s="1"/>
      <c r="WZ471" s="1"/>
      <c r="XA471" s="1"/>
      <c r="XB471" s="1"/>
      <c r="XC471" s="1"/>
      <c r="XD471" s="1"/>
      <c r="XE471" s="1"/>
      <c r="XF471" s="1"/>
      <c r="XG471" s="1"/>
      <c r="XH471" s="1"/>
      <c r="XI471" s="1"/>
      <c r="XJ471" s="1"/>
      <c r="XK471" s="1"/>
      <c r="XL471" s="1"/>
      <c r="XM471" s="1"/>
      <c r="XN471" s="1"/>
      <c r="XO471" s="1"/>
      <c r="XP471" s="1"/>
      <c r="XQ471" s="1"/>
      <c r="XR471" s="1"/>
      <c r="XS471" s="1"/>
      <c r="XT471" s="1"/>
      <c r="XU471" s="1"/>
      <c r="XV471" s="1"/>
      <c r="XW471" s="1"/>
      <c r="XX471" s="1"/>
      <c r="XY471" s="1"/>
      <c r="XZ471" s="1"/>
      <c r="YA471" s="1"/>
      <c r="YB471" s="1"/>
      <c r="YC471" s="1"/>
      <c r="YD471" s="1"/>
      <c r="YE471" s="1"/>
      <c r="YF471" s="1"/>
      <c r="YG471" s="1"/>
      <c r="YH471" s="1"/>
      <c r="YI471" s="1"/>
      <c r="YJ471" s="1"/>
      <c r="YK471" s="1"/>
      <c r="YL471" s="1"/>
      <c r="YM471" s="1"/>
      <c r="YN471" s="1"/>
      <c r="YO471" s="1"/>
      <c r="YP471" s="1"/>
      <c r="YQ471" s="1"/>
      <c r="YR471" s="1"/>
      <c r="YS471" s="1"/>
      <c r="YT471" s="1"/>
      <c r="YU471" s="1"/>
      <c r="YV471" s="1"/>
      <c r="YW471" s="1"/>
      <c r="YX471" s="1"/>
      <c r="YY471" s="1"/>
      <c r="YZ471" s="1"/>
      <c r="ZA471" s="1"/>
      <c r="ZB471" s="1"/>
      <c r="ZC471" s="1"/>
      <c r="ZD471" s="1"/>
      <c r="ZE471" s="1"/>
      <c r="ZF471" s="1"/>
      <c r="ZG471" s="1"/>
      <c r="ZH471" s="1"/>
      <c r="ZI471" s="1"/>
      <c r="ZJ471" s="1"/>
      <c r="ZK471" s="1"/>
      <c r="ZL471" s="1"/>
      <c r="ZM471" s="1"/>
      <c r="ZN471" s="1"/>
      <c r="ZO471" s="1"/>
      <c r="ZP471" s="1"/>
      <c r="ZQ471" s="1"/>
      <c r="ZR471" s="1"/>
      <c r="ZS471" s="1"/>
      <c r="ZT471" s="1"/>
      <c r="ZU471" s="1"/>
      <c r="ZV471" s="1"/>
      <c r="ZW471" s="1"/>
      <c r="ZX471" s="1"/>
      <c r="ZY471" s="1"/>
      <c r="ZZ471" s="1"/>
      <c r="AAA471" s="1"/>
      <c r="AAB471" s="1"/>
      <c r="AAC471" s="1"/>
      <c r="AAD471" s="1"/>
      <c r="AAE471" s="1"/>
      <c r="AAF471" s="1"/>
      <c r="AAG471" s="1"/>
      <c r="AAH471" s="1"/>
      <c r="AAI471" s="1"/>
      <c r="AAJ471" s="1"/>
      <c r="AAK471" s="1"/>
      <c r="AAL471" s="1"/>
      <c r="AAM471" s="1"/>
      <c r="AAN471" s="1"/>
      <c r="AAO471" s="1"/>
      <c r="AAP471" s="1"/>
      <c r="AAQ471" s="1"/>
      <c r="AAR471" s="1"/>
      <c r="AAS471" s="1"/>
      <c r="AAT471" s="1"/>
      <c r="AAU471" s="1"/>
      <c r="AAV471" s="1"/>
      <c r="AAW471" s="1"/>
      <c r="AAX471" s="1"/>
      <c r="AAY471" s="1"/>
      <c r="AAZ471" s="1"/>
      <c r="ABA471" s="1"/>
      <c r="ABB471" s="1"/>
      <c r="ABC471" s="1"/>
      <c r="ABD471" s="1"/>
      <c r="ABE471" s="1"/>
      <c r="ABF471" s="1"/>
      <c r="ABG471" s="1"/>
      <c r="ABH471" s="1"/>
      <c r="ABI471" s="1"/>
      <c r="ABJ471" s="1"/>
      <c r="ABK471" s="1"/>
      <c r="ABL471" s="1"/>
      <c r="ABM471" s="1"/>
      <c r="ABN471" s="1"/>
      <c r="ABO471" s="1"/>
    </row>
    <row r="472" spans="1:743" x14ac:dyDescent="0.25">
      <c r="A472" s="93"/>
      <c r="B472" s="2"/>
      <c r="C472" s="2"/>
      <c r="D472" s="2"/>
      <c r="E472" s="2"/>
      <c r="F472" s="2"/>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3"/>
      <c r="MV472" s="3"/>
      <c r="MW472" s="3"/>
      <c r="MX472" s="3"/>
      <c r="MY472" s="3"/>
      <c r="MZ472" s="3"/>
      <c r="NA472" s="3"/>
      <c r="NB472" s="3"/>
      <c r="NC472" s="3"/>
      <c r="ND472" s="3"/>
      <c r="NE472" s="3"/>
      <c r="NF472" s="3"/>
      <c r="NG472" s="3"/>
      <c r="NH472" s="3"/>
      <c r="NI472" s="3"/>
      <c r="NJ472" s="3"/>
      <c r="NK472" s="3"/>
      <c r="NL472" s="3"/>
      <c r="NM472" s="3"/>
      <c r="NN472" s="3"/>
      <c r="NO472" s="3"/>
      <c r="NP472" s="3"/>
      <c r="NQ472" s="3"/>
      <c r="NR472" s="3"/>
      <c r="NS472" s="3"/>
      <c r="NT472" s="3"/>
      <c r="NU472" s="3"/>
      <c r="NV472" s="3"/>
      <c r="NW472" s="3"/>
      <c r="NX472" s="3"/>
      <c r="NY472" s="3"/>
      <c r="NZ472" s="3"/>
      <c r="OA472" s="3"/>
      <c r="OB472" s="3"/>
      <c r="OC472" s="3"/>
      <c r="OD472" s="3"/>
      <c r="OE472" s="3"/>
      <c r="OF472" s="3"/>
      <c r="OG472" s="3"/>
      <c r="OH472" s="3"/>
      <c r="OI472" s="3"/>
      <c r="OJ472" s="3"/>
      <c r="OK472" s="3"/>
      <c r="OL472" s="3"/>
      <c r="OM472" s="3"/>
      <c r="ON472" s="3"/>
      <c r="OO472" s="3"/>
      <c r="OP472" s="3"/>
      <c r="OQ472" s="3"/>
      <c r="OR472" s="3"/>
      <c r="OS472" s="3"/>
      <c r="OT472" s="3"/>
      <c r="OU472" s="3"/>
      <c r="OV472" s="3"/>
      <c r="OW472" s="3"/>
      <c r="OX472" s="3"/>
      <c r="OY472" s="3"/>
      <c r="OZ472" s="3"/>
      <c r="PA472" s="3"/>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c r="RD472" s="1"/>
      <c r="RE472" s="1"/>
      <c r="RF472" s="1"/>
      <c r="RG472" s="1"/>
      <c r="RH472" s="1"/>
      <c r="RI472" s="1"/>
      <c r="RJ472" s="1"/>
      <c r="RK472" s="1"/>
      <c r="RL472" s="1"/>
      <c r="RM472" s="1"/>
      <c r="RN472" s="1"/>
      <c r="RO472" s="1"/>
      <c r="RP472" s="1"/>
      <c r="RQ472" s="1"/>
      <c r="RR472" s="1"/>
      <c r="RS472" s="1"/>
      <c r="RT472" s="1"/>
      <c r="RU472" s="1"/>
      <c r="RV472" s="1"/>
      <c r="RW472" s="1"/>
      <c r="RX472" s="1"/>
      <c r="RY472" s="1"/>
      <c r="RZ472" s="1"/>
      <c r="SA472" s="1"/>
      <c r="SB472" s="1"/>
      <c r="SC472" s="1"/>
      <c r="SD472" s="1"/>
      <c r="SE472" s="1"/>
      <c r="SF472" s="1"/>
      <c r="SG472" s="1"/>
      <c r="SH472" s="1"/>
      <c r="SI472" s="1"/>
      <c r="SJ472" s="1"/>
      <c r="SK472" s="1"/>
      <c r="SL472" s="1"/>
      <c r="SM472" s="1"/>
      <c r="SN472" s="1"/>
      <c r="SO472" s="1"/>
      <c r="SP472" s="1"/>
      <c r="SQ472" s="1"/>
      <c r="SR472" s="1"/>
      <c r="SS472" s="1"/>
      <c r="ST472" s="1"/>
      <c r="SU472" s="1"/>
      <c r="SV472" s="1"/>
      <c r="SW472" s="1"/>
      <c r="SX472" s="1"/>
      <c r="SY472" s="1"/>
      <c r="SZ472" s="1"/>
      <c r="TA472" s="1"/>
      <c r="TB472" s="1"/>
      <c r="TC472" s="1"/>
      <c r="TD472" s="1"/>
      <c r="TE472" s="1"/>
      <c r="TF472" s="1"/>
      <c r="TG472" s="1"/>
      <c r="TH472" s="1"/>
      <c r="TI472" s="1"/>
      <c r="TJ472" s="1"/>
      <c r="TK472" s="1"/>
      <c r="TL472" s="1"/>
      <c r="TM472" s="1"/>
      <c r="TN472" s="1"/>
      <c r="TO472" s="1"/>
      <c r="TP472" s="1"/>
      <c r="TQ472" s="1"/>
      <c r="TR472" s="1"/>
      <c r="TS472" s="1"/>
      <c r="TT472" s="1"/>
      <c r="TU472" s="1"/>
      <c r="TV472" s="1"/>
      <c r="TW472" s="1"/>
      <c r="TX472" s="1"/>
      <c r="TY472" s="1"/>
      <c r="TZ472" s="1"/>
      <c r="UA472" s="1"/>
      <c r="UB472" s="1"/>
      <c r="UC472" s="1"/>
      <c r="UD472" s="1"/>
      <c r="UE472" s="1"/>
      <c r="UF472" s="1"/>
      <c r="UG472" s="1"/>
      <c r="UH472" s="1"/>
      <c r="UI472" s="1"/>
      <c r="UJ472" s="1"/>
      <c r="UK472" s="1"/>
      <c r="UL472" s="1"/>
      <c r="UM472" s="1"/>
      <c r="UN472" s="1"/>
      <c r="UO472" s="1"/>
      <c r="UP472" s="1"/>
      <c r="UQ472" s="1"/>
      <c r="UR472" s="1"/>
      <c r="US472" s="1"/>
      <c r="UT472" s="1"/>
      <c r="UU472" s="1"/>
      <c r="UV472" s="1"/>
      <c r="UW472" s="1"/>
      <c r="UX472" s="1"/>
      <c r="UY472" s="1"/>
      <c r="UZ472" s="1"/>
      <c r="VA472" s="1"/>
      <c r="VB472" s="1"/>
      <c r="VC472" s="1"/>
      <c r="VD472" s="1"/>
      <c r="VE472" s="1"/>
      <c r="VF472" s="1"/>
      <c r="VG472" s="1"/>
      <c r="VH472" s="1"/>
      <c r="VI472" s="1"/>
      <c r="VJ472" s="1"/>
      <c r="VK472" s="1"/>
      <c r="VL472" s="1"/>
      <c r="VM472" s="1"/>
      <c r="VN472" s="1"/>
      <c r="VO472" s="1"/>
      <c r="VP472" s="1"/>
      <c r="VQ472" s="1"/>
      <c r="VR472" s="1"/>
      <c r="VS472" s="1"/>
      <c r="VT472" s="1"/>
      <c r="VU472" s="1"/>
      <c r="VV472" s="1"/>
      <c r="VW472" s="1"/>
      <c r="VX472" s="1"/>
      <c r="VY472" s="1"/>
      <c r="VZ472" s="1"/>
      <c r="WA472" s="1"/>
      <c r="WB472" s="1"/>
      <c r="WC472" s="1"/>
      <c r="WD472" s="1"/>
      <c r="WE472" s="1"/>
      <c r="WF472" s="1"/>
      <c r="WG472" s="1"/>
      <c r="WH472" s="1"/>
      <c r="WI472" s="1"/>
      <c r="WJ472" s="1"/>
      <c r="WK472" s="1"/>
      <c r="WL472" s="1"/>
      <c r="WM472" s="1"/>
      <c r="WN472" s="1"/>
      <c r="WO472" s="1"/>
      <c r="WP472" s="1"/>
      <c r="WQ472" s="1"/>
      <c r="WR472" s="1"/>
      <c r="WS472" s="1"/>
      <c r="WT472" s="1"/>
      <c r="WU472" s="1"/>
      <c r="WV472" s="1"/>
      <c r="WW472" s="1"/>
      <c r="WX472" s="1"/>
      <c r="WY472" s="1"/>
      <c r="WZ472" s="1"/>
      <c r="XA472" s="1"/>
      <c r="XB472" s="1"/>
      <c r="XC472" s="1"/>
      <c r="XD472" s="1"/>
      <c r="XE472" s="1"/>
      <c r="XF472" s="1"/>
      <c r="XG472" s="1"/>
      <c r="XH472" s="1"/>
      <c r="XI472" s="1"/>
      <c r="XJ472" s="1"/>
      <c r="XK472" s="1"/>
      <c r="XL472" s="1"/>
      <c r="XM472" s="1"/>
      <c r="XN472" s="1"/>
      <c r="XO472" s="1"/>
      <c r="XP472" s="1"/>
      <c r="XQ472" s="1"/>
      <c r="XR472" s="1"/>
      <c r="XS472" s="1"/>
      <c r="XT472" s="1"/>
      <c r="XU472" s="1"/>
      <c r="XV472" s="1"/>
      <c r="XW472" s="1"/>
      <c r="XX472" s="1"/>
      <c r="XY472" s="1"/>
      <c r="XZ472" s="1"/>
      <c r="YA472" s="1"/>
      <c r="YB472" s="1"/>
      <c r="YC472" s="1"/>
      <c r="YD472" s="1"/>
      <c r="YE472" s="1"/>
      <c r="YF472" s="1"/>
      <c r="YG472" s="1"/>
      <c r="YH472" s="1"/>
      <c r="YI472" s="1"/>
      <c r="YJ472" s="1"/>
      <c r="YK472" s="1"/>
      <c r="YL472" s="1"/>
      <c r="YM472" s="1"/>
      <c r="YN472" s="1"/>
      <c r="YO472" s="1"/>
      <c r="YP472" s="1"/>
      <c r="YQ472" s="1"/>
      <c r="YR472" s="1"/>
      <c r="YS472" s="1"/>
      <c r="YT472" s="1"/>
      <c r="YU472" s="1"/>
      <c r="YV472" s="1"/>
      <c r="YW472" s="1"/>
      <c r="YX472" s="1"/>
      <c r="YY472" s="1"/>
      <c r="YZ472" s="1"/>
      <c r="ZA472" s="1"/>
      <c r="ZB472" s="1"/>
      <c r="ZC472" s="1"/>
      <c r="ZD472" s="1"/>
      <c r="ZE472" s="1"/>
      <c r="ZF472" s="1"/>
      <c r="ZG472" s="1"/>
      <c r="ZH472" s="1"/>
      <c r="ZI472" s="1"/>
      <c r="ZJ472" s="1"/>
      <c r="ZK472" s="1"/>
      <c r="ZL472" s="1"/>
      <c r="ZM472" s="1"/>
      <c r="ZN472" s="1"/>
      <c r="ZO472" s="1"/>
      <c r="ZP472" s="1"/>
      <c r="ZQ472" s="1"/>
      <c r="ZR472" s="1"/>
      <c r="ZS472" s="1"/>
      <c r="ZT472" s="1"/>
      <c r="ZU472" s="1"/>
      <c r="ZV472" s="1"/>
      <c r="ZW472" s="1"/>
      <c r="ZX472" s="1"/>
      <c r="ZY472" s="1"/>
      <c r="ZZ472" s="1"/>
      <c r="AAA472" s="1"/>
      <c r="AAB472" s="1"/>
      <c r="AAC472" s="1"/>
      <c r="AAD472" s="1"/>
      <c r="AAE472" s="1"/>
      <c r="AAF472" s="1"/>
      <c r="AAG472" s="1"/>
      <c r="AAH472" s="1"/>
      <c r="AAI472" s="1"/>
      <c r="AAJ472" s="1"/>
      <c r="AAK472" s="1"/>
      <c r="AAL472" s="1"/>
      <c r="AAM472" s="1"/>
      <c r="AAN472" s="1"/>
      <c r="AAO472" s="1"/>
      <c r="AAP472" s="1"/>
      <c r="AAQ472" s="1"/>
      <c r="AAR472" s="1"/>
      <c r="AAS472" s="1"/>
      <c r="AAT472" s="1"/>
      <c r="AAU472" s="1"/>
      <c r="AAV472" s="1"/>
      <c r="AAW472" s="1"/>
      <c r="AAX472" s="1"/>
      <c r="AAY472" s="1"/>
      <c r="AAZ472" s="1"/>
      <c r="ABA472" s="1"/>
      <c r="ABB472" s="1"/>
      <c r="ABC472" s="1"/>
      <c r="ABD472" s="1"/>
      <c r="ABE472" s="1"/>
      <c r="ABF472" s="1"/>
      <c r="ABG472" s="1"/>
      <c r="ABH472" s="1"/>
      <c r="ABI472" s="1"/>
      <c r="ABJ472" s="1"/>
      <c r="ABK472" s="1"/>
      <c r="ABL472" s="1"/>
      <c r="ABM472" s="1"/>
      <c r="ABN472" s="1"/>
      <c r="ABO472" s="1"/>
    </row>
    <row r="473" spans="1:743" x14ac:dyDescent="0.25">
      <c r="A473" s="93"/>
      <c r="B473" s="2"/>
      <c r="C473" s="2"/>
      <c r="D473" s="2"/>
      <c r="E473" s="2"/>
      <c r="F473" s="2"/>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3"/>
      <c r="MV473" s="3"/>
      <c r="MW473" s="3"/>
      <c r="MX473" s="3"/>
      <c r="MY473" s="3"/>
      <c r="MZ473" s="3"/>
      <c r="NA473" s="3"/>
      <c r="NB473" s="3"/>
      <c r="NC473" s="3"/>
      <c r="ND473" s="3"/>
      <c r="NE473" s="3"/>
      <c r="NF473" s="3"/>
      <c r="NG473" s="3"/>
      <c r="NH473" s="3"/>
      <c r="NI473" s="3"/>
      <c r="NJ473" s="3"/>
      <c r="NK473" s="3"/>
      <c r="NL473" s="3"/>
      <c r="NM473" s="3"/>
      <c r="NN473" s="3"/>
      <c r="NO473" s="3"/>
      <c r="NP473" s="3"/>
      <c r="NQ473" s="3"/>
      <c r="NR473" s="3"/>
      <c r="NS473" s="3"/>
      <c r="NT473" s="3"/>
      <c r="NU473" s="3"/>
      <c r="NV473" s="3"/>
      <c r="NW473" s="3"/>
      <c r="NX473" s="3"/>
      <c r="NY473" s="3"/>
      <c r="NZ473" s="3"/>
      <c r="OA473" s="3"/>
      <c r="OB473" s="3"/>
      <c r="OC473" s="3"/>
      <c r="OD473" s="3"/>
      <c r="OE473" s="3"/>
      <c r="OF473" s="3"/>
      <c r="OG473" s="3"/>
      <c r="OH473" s="3"/>
      <c r="OI473" s="3"/>
      <c r="OJ473" s="3"/>
      <c r="OK473" s="3"/>
      <c r="OL473" s="3"/>
      <c r="OM473" s="3"/>
      <c r="ON473" s="3"/>
      <c r="OO473" s="3"/>
      <c r="OP473" s="3"/>
      <c r="OQ473" s="3"/>
      <c r="OR473" s="3"/>
      <c r="OS473" s="3"/>
      <c r="OT473" s="3"/>
      <c r="OU473" s="3"/>
      <c r="OV473" s="3"/>
      <c r="OW473" s="3"/>
      <c r="OX473" s="3"/>
      <c r="OY473" s="3"/>
      <c r="OZ473" s="3"/>
      <c r="PA473" s="3"/>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c r="QW473" s="1"/>
      <c r="QX473" s="1"/>
      <c r="QY473" s="1"/>
      <c r="QZ473" s="1"/>
      <c r="RA473" s="1"/>
      <c r="RB473" s="1"/>
      <c r="RC473" s="1"/>
      <c r="RD473" s="1"/>
      <c r="RE473" s="1"/>
      <c r="RF473" s="1"/>
      <c r="RG473" s="1"/>
      <c r="RH473" s="1"/>
      <c r="RI473" s="1"/>
      <c r="RJ473" s="1"/>
      <c r="RK473" s="1"/>
      <c r="RL473" s="1"/>
      <c r="RM473" s="1"/>
      <c r="RN473" s="1"/>
      <c r="RO473" s="1"/>
      <c r="RP473" s="1"/>
      <c r="RQ473" s="1"/>
      <c r="RR473" s="1"/>
      <c r="RS473" s="1"/>
      <c r="RT473" s="1"/>
      <c r="RU473" s="1"/>
      <c r="RV473" s="1"/>
      <c r="RW473" s="1"/>
      <c r="RX473" s="1"/>
      <c r="RY473" s="1"/>
      <c r="RZ473" s="1"/>
      <c r="SA473" s="1"/>
      <c r="SB473" s="1"/>
      <c r="SC473" s="1"/>
      <c r="SD473" s="1"/>
      <c r="SE473" s="1"/>
      <c r="SF473" s="1"/>
      <c r="SG473" s="1"/>
      <c r="SH473" s="1"/>
      <c r="SI473" s="1"/>
      <c r="SJ473" s="1"/>
      <c r="SK473" s="1"/>
      <c r="SL473" s="1"/>
      <c r="SM473" s="1"/>
      <c r="SN473" s="1"/>
      <c r="SO473" s="1"/>
      <c r="SP473" s="1"/>
      <c r="SQ473" s="1"/>
      <c r="SR473" s="1"/>
      <c r="SS473" s="1"/>
      <c r="ST473" s="1"/>
      <c r="SU473" s="1"/>
      <c r="SV473" s="1"/>
      <c r="SW473" s="1"/>
      <c r="SX473" s="1"/>
      <c r="SY473" s="1"/>
      <c r="SZ473" s="1"/>
      <c r="TA473" s="1"/>
      <c r="TB473" s="1"/>
      <c r="TC473" s="1"/>
      <c r="TD473" s="1"/>
      <c r="TE473" s="1"/>
      <c r="TF473" s="1"/>
      <c r="TG473" s="1"/>
      <c r="TH473" s="1"/>
      <c r="TI473" s="1"/>
      <c r="TJ473" s="1"/>
      <c r="TK473" s="1"/>
      <c r="TL473" s="1"/>
      <c r="TM473" s="1"/>
      <c r="TN473" s="1"/>
      <c r="TO473" s="1"/>
      <c r="TP473" s="1"/>
      <c r="TQ473" s="1"/>
      <c r="TR473" s="1"/>
      <c r="TS473" s="1"/>
      <c r="TT473" s="1"/>
      <c r="TU473" s="1"/>
      <c r="TV473" s="1"/>
      <c r="TW473" s="1"/>
      <c r="TX473" s="1"/>
      <c r="TY473" s="1"/>
      <c r="TZ473" s="1"/>
      <c r="UA473" s="1"/>
      <c r="UB473" s="1"/>
      <c r="UC473" s="1"/>
      <c r="UD473" s="1"/>
      <c r="UE473" s="1"/>
      <c r="UF473" s="1"/>
      <c r="UG473" s="1"/>
      <c r="UH473" s="1"/>
      <c r="UI473" s="1"/>
      <c r="UJ473" s="1"/>
      <c r="UK473" s="1"/>
      <c r="UL473" s="1"/>
      <c r="UM473" s="1"/>
      <c r="UN473" s="1"/>
      <c r="UO473" s="1"/>
      <c r="UP473" s="1"/>
      <c r="UQ473" s="1"/>
      <c r="UR473" s="1"/>
      <c r="US473" s="1"/>
      <c r="UT473" s="1"/>
      <c r="UU473" s="1"/>
      <c r="UV473" s="1"/>
      <c r="UW473" s="1"/>
      <c r="UX473" s="1"/>
      <c r="UY473" s="1"/>
      <c r="UZ473" s="1"/>
      <c r="VA473" s="1"/>
      <c r="VB473" s="1"/>
      <c r="VC473" s="1"/>
      <c r="VD473" s="1"/>
      <c r="VE473" s="1"/>
      <c r="VF473" s="1"/>
      <c r="VG473" s="1"/>
      <c r="VH473" s="1"/>
      <c r="VI473" s="1"/>
      <c r="VJ473" s="1"/>
      <c r="VK473" s="1"/>
      <c r="VL473" s="1"/>
      <c r="VM473" s="1"/>
      <c r="VN473" s="1"/>
      <c r="VO473" s="1"/>
      <c r="VP473" s="1"/>
      <c r="VQ473" s="1"/>
      <c r="VR473" s="1"/>
      <c r="VS473" s="1"/>
      <c r="VT473" s="1"/>
      <c r="VU473" s="1"/>
      <c r="VV473" s="1"/>
      <c r="VW473" s="1"/>
      <c r="VX473" s="1"/>
      <c r="VY473" s="1"/>
      <c r="VZ473" s="1"/>
      <c r="WA473" s="1"/>
      <c r="WB473" s="1"/>
      <c r="WC473" s="1"/>
      <c r="WD473" s="1"/>
      <c r="WE473" s="1"/>
      <c r="WF473" s="1"/>
      <c r="WG473" s="1"/>
      <c r="WH473" s="1"/>
      <c r="WI473" s="1"/>
      <c r="WJ473" s="1"/>
      <c r="WK473" s="1"/>
      <c r="WL473" s="1"/>
      <c r="WM473" s="1"/>
      <c r="WN473" s="1"/>
      <c r="WO473" s="1"/>
      <c r="WP473" s="1"/>
      <c r="WQ473" s="1"/>
      <c r="WR473" s="1"/>
      <c r="WS473" s="1"/>
      <c r="WT473" s="1"/>
      <c r="WU473" s="1"/>
      <c r="WV473" s="1"/>
      <c r="WW473" s="1"/>
      <c r="WX473" s="1"/>
      <c r="WY473" s="1"/>
      <c r="WZ473" s="1"/>
      <c r="XA473" s="1"/>
      <c r="XB473" s="1"/>
      <c r="XC473" s="1"/>
      <c r="XD473" s="1"/>
      <c r="XE473" s="1"/>
      <c r="XF473" s="1"/>
      <c r="XG473" s="1"/>
      <c r="XH473" s="1"/>
      <c r="XI473" s="1"/>
      <c r="XJ473" s="1"/>
      <c r="XK473" s="1"/>
      <c r="XL473" s="1"/>
      <c r="XM473" s="1"/>
      <c r="XN473" s="1"/>
      <c r="XO473" s="1"/>
      <c r="XP473" s="1"/>
      <c r="XQ473" s="1"/>
      <c r="XR473" s="1"/>
      <c r="XS473" s="1"/>
      <c r="XT473" s="1"/>
      <c r="XU473" s="1"/>
      <c r="XV473" s="1"/>
      <c r="XW473" s="1"/>
      <c r="XX473" s="1"/>
      <c r="XY473" s="1"/>
      <c r="XZ473" s="1"/>
      <c r="YA473" s="1"/>
      <c r="YB473" s="1"/>
      <c r="YC473" s="1"/>
      <c r="YD473" s="1"/>
      <c r="YE473" s="1"/>
      <c r="YF473" s="1"/>
      <c r="YG473" s="1"/>
      <c r="YH473" s="1"/>
      <c r="YI473" s="1"/>
      <c r="YJ473" s="1"/>
      <c r="YK473" s="1"/>
      <c r="YL473" s="1"/>
      <c r="YM473" s="1"/>
      <c r="YN473" s="1"/>
      <c r="YO473" s="1"/>
      <c r="YP473" s="1"/>
      <c r="YQ473" s="1"/>
      <c r="YR473" s="1"/>
      <c r="YS473" s="1"/>
      <c r="YT473" s="1"/>
      <c r="YU473" s="1"/>
      <c r="YV473" s="1"/>
      <c r="YW473" s="1"/>
      <c r="YX473" s="1"/>
      <c r="YY473" s="1"/>
      <c r="YZ473" s="1"/>
      <c r="ZA473" s="1"/>
      <c r="ZB473" s="1"/>
      <c r="ZC473" s="1"/>
      <c r="ZD473" s="1"/>
      <c r="ZE473" s="1"/>
      <c r="ZF473" s="1"/>
      <c r="ZG473" s="1"/>
      <c r="ZH473" s="1"/>
      <c r="ZI473" s="1"/>
      <c r="ZJ473" s="1"/>
      <c r="ZK473" s="1"/>
      <c r="ZL473" s="1"/>
      <c r="ZM473" s="1"/>
      <c r="ZN473" s="1"/>
      <c r="ZO473" s="1"/>
      <c r="ZP473" s="1"/>
      <c r="ZQ473" s="1"/>
      <c r="ZR473" s="1"/>
      <c r="ZS473" s="1"/>
      <c r="ZT473" s="1"/>
      <c r="ZU473" s="1"/>
      <c r="ZV473" s="1"/>
      <c r="ZW473" s="1"/>
      <c r="ZX473" s="1"/>
      <c r="ZY473" s="1"/>
      <c r="ZZ473" s="1"/>
      <c r="AAA473" s="1"/>
      <c r="AAB473" s="1"/>
      <c r="AAC473" s="1"/>
      <c r="AAD473" s="1"/>
      <c r="AAE473" s="1"/>
      <c r="AAF473" s="1"/>
      <c r="AAG473" s="1"/>
      <c r="AAH473" s="1"/>
      <c r="AAI473" s="1"/>
      <c r="AAJ473" s="1"/>
      <c r="AAK473" s="1"/>
      <c r="AAL473" s="1"/>
      <c r="AAM473" s="1"/>
      <c r="AAN473" s="1"/>
      <c r="AAO473" s="1"/>
      <c r="AAP473" s="1"/>
      <c r="AAQ473" s="1"/>
      <c r="AAR473" s="1"/>
      <c r="AAS473" s="1"/>
      <c r="AAT473" s="1"/>
      <c r="AAU473" s="1"/>
      <c r="AAV473" s="1"/>
      <c r="AAW473" s="1"/>
      <c r="AAX473" s="1"/>
      <c r="AAY473" s="1"/>
      <c r="AAZ473" s="1"/>
      <c r="ABA473" s="1"/>
      <c r="ABB473" s="1"/>
      <c r="ABC473" s="1"/>
      <c r="ABD473" s="1"/>
      <c r="ABE473" s="1"/>
      <c r="ABF473" s="1"/>
      <c r="ABG473" s="1"/>
      <c r="ABH473" s="1"/>
      <c r="ABI473" s="1"/>
      <c r="ABJ473" s="1"/>
      <c r="ABK473" s="1"/>
      <c r="ABL473" s="1"/>
      <c r="ABM473" s="1"/>
      <c r="ABN473" s="1"/>
      <c r="ABO473" s="1"/>
    </row>
    <row r="474" spans="1:743" x14ac:dyDescent="0.25">
      <c r="A474" s="93"/>
      <c r="B474" s="2"/>
      <c r="C474" s="2"/>
      <c r="D474" s="2"/>
      <c r="E474" s="2"/>
      <c r="F474" s="2"/>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c r="KF474" s="4"/>
      <c r="KG474" s="4"/>
      <c r="KH474" s="4"/>
      <c r="KI474" s="4"/>
      <c r="KJ474" s="4"/>
      <c r="KK474" s="4"/>
      <c r="KL474" s="4"/>
      <c r="KM474" s="4"/>
      <c r="KN474" s="4"/>
      <c r="KO474" s="4"/>
      <c r="KP474" s="4"/>
      <c r="KQ474" s="4"/>
      <c r="KR474" s="4"/>
      <c r="KS474" s="4"/>
      <c r="KT474" s="4"/>
      <c r="KU474" s="4"/>
      <c r="KV474" s="4"/>
      <c r="KW474" s="4"/>
      <c r="KX474" s="4"/>
      <c r="KY474" s="4"/>
      <c r="KZ474" s="4"/>
      <c r="LA474" s="4"/>
      <c r="LB474" s="4"/>
      <c r="LC474" s="4"/>
      <c r="LD474" s="4"/>
      <c r="LE474" s="4"/>
      <c r="LF474" s="4"/>
      <c r="LG474" s="4"/>
      <c r="LH474" s="4"/>
      <c r="LI474" s="4"/>
      <c r="LJ474" s="4"/>
      <c r="LK474" s="4"/>
      <c r="LL474" s="4"/>
      <c r="LM474" s="4"/>
      <c r="LN474" s="4"/>
      <c r="LO474" s="4"/>
      <c r="LP474" s="4"/>
      <c r="LQ474" s="4"/>
      <c r="LR474" s="4"/>
      <c r="LS474" s="4"/>
      <c r="LT474" s="4"/>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3"/>
      <c r="MV474" s="3"/>
      <c r="MW474" s="3"/>
      <c r="MX474" s="3"/>
      <c r="MY474" s="3"/>
      <c r="MZ474" s="3"/>
      <c r="NA474" s="3"/>
      <c r="NB474" s="3"/>
      <c r="NC474" s="3"/>
      <c r="ND474" s="3"/>
      <c r="NE474" s="3"/>
      <c r="NF474" s="3"/>
      <c r="NG474" s="3"/>
      <c r="NH474" s="3"/>
      <c r="NI474" s="3"/>
      <c r="NJ474" s="3"/>
      <c r="NK474" s="3"/>
      <c r="NL474" s="3"/>
      <c r="NM474" s="3"/>
      <c r="NN474" s="3"/>
      <c r="NO474" s="3"/>
      <c r="NP474" s="3"/>
      <c r="NQ474" s="3"/>
      <c r="NR474" s="3"/>
      <c r="NS474" s="3"/>
      <c r="NT474" s="3"/>
      <c r="NU474" s="3"/>
      <c r="NV474" s="3"/>
      <c r="NW474" s="3"/>
      <c r="NX474" s="3"/>
      <c r="NY474" s="3"/>
      <c r="NZ474" s="3"/>
      <c r="OA474" s="3"/>
      <c r="OB474" s="3"/>
      <c r="OC474" s="3"/>
      <c r="OD474" s="3"/>
      <c r="OE474" s="3"/>
      <c r="OF474" s="3"/>
      <c r="OG474" s="3"/>
      <c r="OH474" s="3"/>
      <c r="OI474" s="3"/>
      <c r="OJ474" s="3"/>
      <c r="OK474" s="3"/>
      <c r="OL474" s="3"/>
      <c r="OM474" s="3"/>
      <c r="ON474" s="3"/>
      <c r="OO474" s="3"/>
      <c r="OP474" s="3"/>
      <c r="OQ474" s="3"/>
      <c r="OR474" s="3"/>
      <c r="OS474" s="3"/>
      <c r="OT474" s="3"/>
      <c r="OU474" s="3"/>
      <c r="OV474" s="3"/>
      <c r="OW474" s="3"/>
      <c r="OX474" s="3"/>
      <c r="OY474" s="3"/>
      <c r="OZ474" s="3"/>
      <c r="PA474" s="3"/>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c r="QW474" s="1"/>
      <c r="QX474" s="1"/>
      <c r="QY474" s="1"/>
      <c r="QZ474" s="1"/>
      <c r="RA474" s="1"/>
      <c r="RB474" s="1"/>
      <c r="RC474" s="1"/>
      <c r="RD474" s="1"/>
      <c r="RE474" s="1"/>
      <c r="RF474" s="1"/>
      <c r="RG474" s="1"/>
      <c r="RH474" s="1"/>
      <c r="RI474" s="1"/>
      <c r="RJ474" s="1"/>
      <c r="RK474" s="1"/>
      <c r="RL474" s="1"/>
      <c r="RM474" s="1"/>
      <c r="RN474" s="1"/>
      <c r="RO474" s="1"/>
      <c r="RP474" s="1"/>
      <c r="RQ474" s="1"/>
      <c r="RR474" s="1"/>
      <c r="RS474" s="1"/>
      <c r="RT474" s="1"/>
      <c r="RU474" s="1"/>
      <c r="RV474" s="1"/>
      <c r="RW474" s="1"/>
      <c r="RX474" s="1"/>
      <c r="RY474" s="1"/>
      <c r="RZ474" s="1"/>
      <c r="SA474" s="1"/>
      <c r="SB474" s="1"/>
      <c r="SC474" s="1"/>
      <c r="SD474" s="1"/>
      <c r="SE474" s="1"/>
      <c r="SF474" s="1"/>
      <c r="SG474" s="1"/>
      <c r="SH474" s="1"/>
      <c r="SI474" s="1"/>
      <c r="SJ474" s="1"/>
      <c r="SK474" s="1"/>
      <c r="SL474" s="1"/>
      <c r="SM474" s="1"/>
      <c r="SN474" s="1"/>
      <c r="SO474" s="1"/>
      <c r="SP474" s="1"/>
      <c r="SQ474" s="1"/>
      <c r="SR474" s="1"/>
      <c r="SS474" s="1"/>
      <c r="ST474" s="1"/>
      <c r="SU474" s="1"/>
      <c r="SV474" s="1"/>
      <c r="SW474" s="1"/>
      <c r="SX474" s="1"/>
      <c r="SY474" s="1"/>
      <c r="SZ474" s="1"/>
      <c r="TA474" s="1"/>
      <c r="TB474" s="1"/>
      <c r="TC474" s="1"/>
      <c r="TD474" s="1"/>
      <c r="TE474" s="1"/>
      <c r="TF474" s="1"/>
      <c r="TG474" s="1"/>
      <c r="TH474" s="1"/>
      <c r="TI474" s="1"/>
      <c r="TJ474" s="1"/>
      <c r="TK474" s="1"/>
      <c r="TL474" s="1"/>
      <c r="TM474" s="1"/>
      <c r="TN474" s="1"/>
      <c r="TO474" s="1"/>
      <c r="TP474" s="1"/>
      <c r="TQ474" s="1"/>
      <c r="TR474" s="1"/>
      <c r="TS474" s="1"/>
      <c r="TT474" s="1"/>
      <c r="TU474" s="1"/>
      <c r="TV474" s="1"/>
      <c r="TW474" s="1"/>
      <c r="TX474" s="1"/>
      <c r="TY474" s="1"/>
      <c r="TZ474" s="1"/>
      <c r="UA474" s="1"/>
      <c r="UB474" s="1"/>
      <c r="UC474" s="1"/>
      <c r="UD474" s="1"/>
      <c r="UE474" s="1"/>
      <c r="UF474" s="1"/>
      <c r="UG474" s="1"/>
      <c r="UH474" s="1"/>
      <c r="UI474" s="1"/>
      <c r="UJ474" s="1"/>
      <c r="UK474" s="1"/>
      <c r="UL474" s="1"/>
      <c r="UM474" s="1"/>
      <c r="UN474" s="1"/>
      <c r="UO474" s="1"/>
      <c r="UP474" s="1"/>
      <c r="UQ474" s="1"/>
      <c r="UR474" s="1"/>
      <c r="US474" s="1"/>
      <c r="UT474" s="1"/>
      <c r="UU474" s="1"/>
      <c r="UV474" s="1"/>
      <c r="UW474" s="1"/>
      <c r="UX474" s="1"/>
      <c r="UY474" s="1"/>
      <c r="UZ474" s="1"/>
      <c r="VA474" s="1"/>
      <c r="VB474" s="1"/>
      <c r="VC474" s="1"/>
      <c r="VD474" s="1"/>
      <c r="VE474" s="1"/>
      <c r="VF474" s="1"/>
      <c r="VG474" s="1"/>
      <c r="VH474" s="1"/>
      <c r="VI474" s="1"/>
      <c r="VJ474" s="1"/>
      <c r="VK474" s="1"/>
      <c r="VL474" s="1"/>
      <c r="VM474" s="1"/>
      <c r="VN474" s="1"/>
      <c r="VO474" s="1"/>
      <c r="VP474" s="1"/>
      <c r="VQ474" s="1"/>
      <c r="VR474" s="1"/>
      <c r="VS474" s="1"/>
      <c r="VT474" s="1"/>
      <c r="VU474" s="1"/>
      <c r="VV474" s="1"/>
      <c r="VW474" s="1"/>
      <c r="VX474" s="1"/>
      <c r="VY474" s="1"/>
      <c r="VZ474" s="1"/>
      <c r="WA474" s="1"/>
      <c r="WB474" s="1"/>
      <c r="WC474" s="1"/>
      <c r="WD474" s="1"/>
      <c r="WE474" s="1"/>
      <c r="WF474" s="1"/>
      <c r="WG474" s="1"/>
      <c r="WH474" s="1"/>
      <c r="WI474" s="1"/>
      <c r="WJ474" s="1"/>
      <c r="WK474" s="1"/>
      <c r="WL474" s="1"/>
      <c r="WM474" s="1"/>
      <c r="WN474" s="1"/>
      <c r="WO474" s="1"/>
      <c r="WP474" s="1"/>
      <c r="WQ474" s="1"/>
      <c r="WR474" s="1"/>
      <c r="WS474" s="1"/>
      <c r="WT474" s="1"/>
      <c r="WU474" s="1"/>
      <c r="WV474" s="1"/>
      <c r="WW474" s="1"/>
      <c r="WX474" s="1"/>
      <c r="WY474" s="1"/>
      <c r="WZ474" s="1"/>
      <c r="XA474" s="1"/>
      <c r="XB474" s="1"/>
      <c r="XC474" s="1"/>
      <c r="XD474" s="1"/>
      <c r="XE474" s="1"/>
      <c r="XF474" s="1"/>
      <c r="XG474" s="1"/>
      <c r="XH474" s="1"/>
      <c r="XI474" s="1"/>
      <c r="XJ474" s="1"/>
      <c r="XK474" s="1"/>
      <c r="XL474" s="1"/>
      <c r="XM474" s="1"/>
      <c r="XN474" s="1"/>
      <c r="XO474" s="1"/>
      <c r="XP474" s="1"/>
      <c r="XQ474" s="1"/>
      <c r="XR474" s="1"/>
      <c r="XS474" s="1"/>
      <c r="XT474" s="1"/>
      <c r="XU474" s="1"/>
      <c r="XV474" s="1"/>
      <c r="XW474" s="1"/>
      <c r="XX474" s="1"/>
      <c r="XY474" s="1"/>
      <c r="XZ474" s="1"/>
      <c r="YA474" s="1"/>
      <c r="YB474" s="1"/>
      <c r="YC474" s="1"/>
      <c r="YD474" s="1"/>
      <c r="YE474" s="1"/>
      <c r="YF474" s="1"/>
      <c r="YG474" s="1"/>
      <c r="YH474" s="1"/>
      <c r="YI474" s="1"/>
      <c r="YJ474" s="1"/>
      <c r="YK474" s="1"/>
      <c r="YL474" s="1"/>
      <c r="YM474" s="1"/>
      <c r="YN474" s="1"/>
      <c r="YO474" s="1"/>
      <c r="YP474" s="1"/>
      <c r="YQ474" s="1"/>
      <c r="YR474" s="1"/>
      <c r="YS474" s="1"/>
      <c r="YT474" s="1"/>
      <c r="YU474" s="1"/>
      <c r="YV474" s="1"/>
      <c r="YW474" s="1"/>
      <c r="YX474" s="1"/>
      <c r="YY474" s="1"/>
      <c r="YZ474" s="1"/>
      <c r="ZA474" s="1"/>
      <c r="ZB474" s="1"/>
      <c r="ZC474" s="1"/>
      <c r="ZD474" s="1"/>
      <c r="ZE474" s="1"/>
      <c r="ZF474" s="1"/>
      <c r="ZG474" s="1"/>
      <c r="ZH474" s="1"/>
      <c r="ZI474" s="1"/>
      <c r="ZJ474" s="1"/>
      <c r="ZK474" s="1"/>
      <c r="ZL474" s="1"/>
      <c r="ZM474" s="1"/>
      <c r="ZN474" s="1"/>
      <c r="ZO474" s="1"/>
      <c r="ZP474" s="1"/>
      <c r="ZQ474" s="1"/>
      <c r="ZR474" s="1"/>
      <c r="ZS474" s="1"/>
      <c r="ZT474" s="1"/>
      <c r="ZU474" s="1"/>
      <c r="ZV474" s="1"/>
      <c r="ZW474" s="1"/>
      <c r="ZX474" s="1"/>
      <c r="ZY474" s="1"/>
      <c r="ZZ474" s="1"/>
      <c r="AAA474" s="1"/>
      <c r="AAB474" s="1"/>
      <c r="AAC474" s="1"/>
      <c r="AAD474" s="1"/>
      <c r="AAE474" s="1"/>
      <c r="AAF474" s="1"/>
      <c r="AAG474" s="1"/>
      <c r="AAH474" s="1"/>
      <c r="AAI474" s="1"/>
      <c r="AAJ474" s="1"/>
      <c r="AAK474" s="1"/>
      <c r="AAL474" s="1"/>
      <c r="AAM474" s="1"/>
      <c r="AAN474" s="1"/>
      <c r="AAO474" s="1"/>
      <c r="AAP474" s="1"/>
      <c r="AAQ474" s="1"/>
      <c r="AAR474" s="1"/>
      <c r="AAS474" s="1"/>
      <c r="AAT474" s="1"/>
      <c r="AAU474" s="1"/>
      <c r="AAV474" s="1"/>
      <c r="AAW474" s="1"/>
      <c r="AAX474" s="1"/>
      <c r="AAY474" s="1"/>
      <c r="AAZ474" s="1"/>
      <c r="ABA474" s="1"/>
      <c r="ABB474" s="1"/>
      <c r="ABC474" s="1"/>
      <c r="ABD474" s="1"/>
      <c r="ABE474" s="1"/>
      <c r="ABF474" s="1"/>
      <c r="ABG474" s="1"/>
      <c r="ABH474" s="1"/>
      <c r="ABI474" s="1"/>
      <c r="ABJ474" s="1"/>
      <c r="ABK474" s="1"/>
      <c r="ABL474" s="1"/>
      <c r="ABM474" s="1"/>
      <c r="ABN474" s="1"/>
      <c r="ABO474" s="1"/>
    </row>
    <row r="475" spans="1:743" x14ac:dyDescent="0.25">
      <c r="A475" s="93"/>
      <c r="B475" s="2"/>
      <c r="C475" s="2"/>
      <c r="D475" s="2"/>
      <c r="E475" s="2"/>
      <c r="F475" s="2"/>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c r="LT475" s="4"/>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3"/>
      <c r="MV475" s="3"/>
      <c r="MW475" s="3"/>
      <c r="MX475" s="3"/>
      <c r="MY475" s="3"/>
      <c r="MZ475" s="3"/>
      <c r="NA475" s="3"/>
      <c r="NB475" s="3"/>
      <c r="NC475" s="3"/>
      <c r="ND475" s="3"/>
      <c r="NE475" s="3"/>
      <c r="NF475" s="3"/>
      <c r="NG475" s="3"/>
      <c r="NH475" s="3"/>
      <c r="NI475" s="3"/>
      <c r="NJ475" s="3"/>
      <c r="NK475" s="3"/>
      <c r="NL475" s="3"/>
      <c r="NM475" s="3"/>
      <c r="NN475" s="3"/>
      <c r="NO475" s="3"/>
      <c r="NP475" s="3"/>
      <c r="NQ475" s="3"/>
      <c r="NR475" s="3"/>
      <c r="NS475" s="3"/>
      <c r="NT475" s="3"/>
      <c r="NU475" s="3"/>
      <c r="NV475" s="3"/>
      <c r="NW475" s="3"/>
      <c r="NX475" s="3"/>
      <c r="NY475" s="3"/>
      <c r="NZ475" s="3"/>
      <c r="OA475" s="3"/>
      <c r="OB475" s="3"/>
      <c r="OC475" s="3"/>
      <c r="OD475" s="3"/>
      <c r="OE475" s="3"/>
      <c r="OF475" s="3"/>
      <c r="OG475" s="3"/>
      <c r="OH475" s="3"/>
      <c r="OI475" s="3"/>
      <c r="OJ475" s="3"/>
      <c r="OK475" s="3"/>
      <c r="OL475" s="3"/>
      <c r="OM475" s="3"/>
      <c r="ON475" s="3"/>
      <c r="OO475" s="3"/>
      <c r="OP475" s="3"/>
      <c r="OQ475" s="3"/>
      <c r="OR475" s="3"/>
      <c r="OS475" s="3"/>
      <c r="OT475" s="3"/>
      <c r="OU475" s="3"/>
      <c r="OV475" s="3"/>
      <c r="OW475" s="3"/>
      <c r="OX475" s="3"/>
      <c r="OY475" s="3"/>
      <c r="OZ475" s="3"/>
      <c r="PA475" s="3"/>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c r="QW475" s="1"/>
      <c r="QX475" s="1"/>
      <c r="QY475" s="1"/>
      <c r="QZ475" s="1"/>
      <c r="RA475" s="1"/>
      <c r="RB475" s="1"/>
      <c r="RC475" s="1"/>
      <c r="RD475" s="1"/>
      <c r="RE475" s="1"/>
      <c r="RF475" s="1"/>
      <c r="RG475" s="1"/>
      <c r="RH475" s="1"/>
      <c r="RI475" s="1"/>
      <c r="RJ475" s="1"/>
      <c r="RK475" s="1"/>
      <c r="RL475" s="1"/>
      <c r="RM475" s="1"/>
      <c r="RN475" s="1"/>
      <c r="RO475" s="1"/>
      <c r="RP475" s="1"/>
      <c r="RQ475" s="1"/>
      <c r="RR475" s="1"/>
      <c r="RS475" s="1"/>
      <c r="RT475" s="1"/>
      <c r="RU475" s="1"/>
      <c r="RV475" s="1"/>
      <c r="RW475" s="1"/>
      <c r="RX475" s="1"/>
      <c r="RY475" s="1"/>
      <c r="RZ475" s="1"/>
      <c r="SA475" s="1"/>
      <c r="SB475" s="1"/>
      <c r="SC475" s="1"/>
      <c r="SD475" s="1"/>
      <c r="SE475" s="1"/>
      <c r="SF475" s="1"/>
      <c r="SG475" s="1"/>
      <c r="SH475" s="1"/>
      <c r="SI475" s="1"/>
      <c r="SJ475" s="1"/>
      <c r="SK475" s="1"/>
      <c r="SL475" s="1"/>
      <c r="SM475" s="1"/>
      <c r="SN475" s="1"/>
      <c r="SO475" s="1"/>
      <c r="SP475" s="1"/>
      <c r="SQ475" s="1"/>
      <c r="SR475" s="1"/>
      <c r="SS475" s="1"/>
      <c r="ST475" s="1"/>
      <c r="SU475" s="1"/>
      <c r="SV475" s="1"/>
      <c r="SW475" s="1"/>
      <c r="SX475" s="1"/>
      <c r="SY475" s="1"/>
      <c r="SZ475" s="1"/>
      <c r="TA475" s="1"/>
      <c r="TB475" s="1"/>
      <c r="TC475" s="1"/>
      <c r="TD475" s="1"/>
      <c r="TE475" s="1"/>
      <c r="TF475" s="1"/>
      <c r="TG475" s="1"/>
      <c r="TH475" s="1"/>
      <c r="TI475" s="1"/>
      <c r="TJ475" s="1"/>
      <c r="TK475" s="1"/>
      <c r="TL475" s="1"/>
      <c r="TM475" s="1"/>
      <c r="TN475" s="1"/>
      <c r="TO475" s="1"/>
      <c r="TP475" s="1"/>
      <c r="TQ475" s="1"/>
      <c r="TR475" s="1"/>
      <c r="TS475" s="1"/>
      <c r="TT475" s="1"/>
      <c r="TU475" s="1"/>
      <c r="TV475" s="1"/>
      <c r="TW475" s="1"/>
      <c r="TX475" s="1"/>
      <c r="TY475" s="1"/>
      <c r="TZ475" s="1"/>
      <c r="UA475" s="1"/>
      <c r="UB475" s="1"/>
      <c r="UC475" s="1"/>
      <c r="UD475" s="1"/>
      <c r="UE475" s="1"/>
      <c r="UF475" s="1"/>
      <c r="UG475" s="1"/>
      <c r="UH475" s="1"/>
      <c r="UI475" s="1"/>
      <c r="UJ475" s="1"/>
      <c r="UK475" s="1"/>
      <c r="UL475" s="1"/>
      <c r="UM475" s="1"/>
      <c r="UN475" s="1"/>
      <c r="UO475" s="1"/>
      <c r="UP475" s="1"/>
      <c r="UQ475" s="1"/>
      <c r="UR475" s="1"/>
      <c r="US475" s="1"/>
      <c r="UT475" s="1"/>
      <c r="UU475" s="1"/>
      <c r="UV475" s="1"/>
      <c r="UW475" s="1"/>
      <c r="UX475" s="1"/>
      <c r="UY475" s="1"/>
      <c r="UZ475" s="1"/>
      <c r="VA475" s="1"/>
      <c r="VB475" s="1"/>
      <c r="VC475" s="1"/>
      <c r="VD475" s="1"/>
      <c r="VE475" s="1"/>
      <c r="VF475" s="1"/>
      <c r="VG475" s="1"/>
      <c r="VH475" s="1"/>
      <c r="VI475" s="1"/>
      <c r="VJ475" s="1"/>
      <c r="VK475" s="1"/>
      <c r="VL475" s="1"/>
      <c r="VM475" s="1"/>
      <c r="VN475" s="1"/>
      <c r="VO475" s="1"/>
      <c r="VP475" s="1"/>
      <c r="VQ475" s="1"/>
      <c r="VR475" s="1"/>
      <c r="VS475" s="1"/>
      <c r="VT475" s="1"/>
      <c r="VU475" s="1"/>
      <c r="VV475" s="1"/>
      <c r="VW475" s="1"/>
      <c r="VX475" s="1"/>
      <c r="VY475" s="1"/>
      <c r="VZ475" s="1"/>
      <c r="WA475" s="1"/>
      <c r="WB475" s="1"/>
      <c r="WC475" s="1"/>
      <c r="WD475" s="1"/>
      <c r="WE475" s="1"/>
      <c r="WF475" s="1"/>
      <c r="WG475" s="1"/>
      <c r="WH475" s="1"/>
      <c r="WI475" s="1"/>
      <c r="WJ475" s="1"/>
      <c r="WK475" s="1"/>
      <c r="WL475" s="1"/>
      <c r="WM475" s="1"/>
      <c r="WN475" s="1"/>
      <c r="WO475" s="1"/>
      <c r="WP475" s="1"/>
      <c r="WQ475" s="1"/>
      <c r="WR475" s="1"/>
      <c r="WS475" s="1"/>
      <c r="WT475" s="1"/>
      <c r="WU475" s="1"/>
      <c r="WV475" s="1"/>
      <c r="WW475" s="1"/>
      <c r="WX475" s="1"/>
      <c r="WY475" s="1"/>
      <c r="WZ475" s="1"/>
      <c r="XA475" s="1"/>
      <c r="XB475" s="1"/>
      <c r="XC475" s="1"/>
      <c r="XD475" s="1"/>
      <c r="XE475" s="1"/>
      <c r="XF475" s="1"/>
      <c r="XG475" s="1"/>
      <c r="XH475" s="1"/>
      <c r="XI475" s="1"/>
      <c r="XJ475" s="1"/>
      <c r="XK475" s="1"/>
      <c r="XL475" s="1"/>
      <c r="XM475" s="1"/>
      <c r="XN475" s="1"/>
      <c r="XO475" s="1"/>
      <c r="XP475" s="1"/>
      <c r="XQ475" s="1"/>
      <c r="XR475" s="1"/>
      <c r="XS475" s="1"/>
      <c r="XT475" s="1"/>
      <c r="XU475" s="1"/>
      <c r="XV475" s="1"/>
      <c r="XW475" s="1"/>
      <c r="XX475" s="1"/>
      <c r="XY475" s="1"/>
      <c r="XZ475" s="1"/>
      <c r="YA475" s="1"/>
      <c r="YB475" s="1"/>
      <c r="YC475" s="1"/>
      <c r="YD475" s="1"/>
      <c r="YE475" s="1"/>
      <c r="YF475" s="1"/>
      <c r="YG475" s="1"/>
      <c r="YH475" s="1"/>
      <c r="YI475" s="1"/>
      <c r="YJ475" s="1"/>
      <c r="YK475" s="1"/>
      <c r="YL475" s="1"/>
      <c r="YM475" s="1"/>
      <c r="YN475" s="1"/>
      <c r="YO475" s="1"/>
      <c r="YP475" s="1"/>
      <c r="YQ475" s="1"/>
      <c r="YR475" s="1"/>
      <c r="YS475" s="1"/>
      <c r="YT475" s="1"/>
      <c r="YU475" s="1"/>
      <c r="YV475" s="1"/>
      <c r="YW475" s="1"/>
      <c r="YX475" s="1"/>
      <c r="YY475" s="1"/>
      <c r="YZ475" s="1"/>
      <c r="ZA475" s="1"/>
      <c r="ZB475" s="1"/>
      <c r="ZC475" s="1"/>
      <c r="ZD475" s="1"/>
      <c r="ZE475" s="1"/>
      <c r="ZF475" s="1"/>
      <c r="ZG475" s="1"/>
      <c r="ZH475" s="1"/>
      <c r="ZI475" s="1"/>
      <c r="ZJ475" s="1"/>
      <c r="ZK475" s="1"/>
      <c r="ZL475" s="1"/>
      <c r="ZM475" s="1"/>
      <c r="ZN475" s="1"/>
      <c r="ZO475" s="1"/>
      <c r="ZP475" s="1"/>
      <c r="ZQ475" s="1"/>
      <c r="ZR475" s="1"/>
      <c r="ZS475" s="1"/>
      <c r="ZT475" s="1"/>
      <c r="ZU475" s="1"/>
      <c r="ZV475" s="1"/>
      <c r="ZW475" s="1"/>
      <c r="ZX475" s="1"/>
      <c r="ZY475" s="1"/>
      <c r="ZZ475" s="1"/>
      <c r="AAA475" s="1"/>
      <c r="AAB475" s="1"/>
      <c r="AAC475" s="1"/>
      <c r="AAD475" s="1"/>
      <c r="AAE475" s="1"/>
      <c r="AAF475" s="1"/>
      <c r="AAG475" s="1"/>
      <c r="AAH475" s="1"/>
      <c r="AAI475" s="1"/>
      <c r="AAJ475" s="1"/>
      <c r="AAK475" s="1"/>
      <c r="AAL475" s="1"/>
      <c r="AAM475" s="1"/>
      <c r="AAN475" s="1"/>
      <c r="AAO475" s="1"/>
      <c r="AAP475" s="1"/>
      <c r="AAQ475" s="1"/>
      <c r="AAR475" s="1"/>
      <c r="AAS475" s="1"/>
      <c r="AAT475" s="1"/>
      <c r="AAU475" s="1"/>
      <c r="AAV475" s="1"/>
      <c r="AAW475" s="1"/>
      <c r="AAX475" s="1"/>
      <c r="AAY475" s="1"/>
      <c r="AAZ475" s="1"/>
      <c r="ABA475" s="1"/>
      <c r="ABB475" s="1"/>
      <c r="ABC475" s="1"/>
      <c r="ABD475" s="1"/>
      <c r="ABE475" s="1"/>
      <c r="ABF475" s="1"/>
      <c r="ABG475" s="1"/>
      <c r="ABH475" s="1"/>
      <c r="ABI475" s="1"/>
      <c r="ABJ475" s="1"/>
      <c r="ABK475" s="1"/>
      <c r="ABL475" s="1"/>
      <c r="ABM475" s="1"/>
      <c r="ABN475" s="1"/>
      <c r="ABO475" s="1"/>
    </row>
    <row r="476" spans="1:743" x14ac:dyDescent="0.25">
      <c r="A476" s="93"/>
      <c r="B476" s="2"/>
      <c r="C476" s="2"/>
      <c r="D476" s="2"/>
      <c r="E476" s="2"/>
      <c r="F476" s="2"/>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3"/>
      <c r="MV476" s="3"/>
      <c r="MW476" s="3"/>
      <c r="MX476" s="3"/>
      <c r="MY476" s="3"/>
      <c r="MZ476" s="3"/>
      <c r="NA476" s="3"/>
      <c r="NB476" s="3"/>
      <c r="NC476" s="3"/>
      <c r="ND476" s="3"/>
      <c r="NE476" s="3"/>
      <c r="NF476" s="3"/>
      <c r="NG476" s="3"/>
      <c r="NH476" s="3"/>
      <c r="NI476" s="3"/>
      <c r="NJ476" s="3"/>
      <c r="NK476" s="3"/>
      <c r="NL476" s="3"/>
      <c r="NM476" s="3"/>
      <c r="NN476" s="3"/>
      <c r="NO476" s="3"/>
      <c r="NP476" s="3"/>
      <c r="NQ476" s="3"/>
      <c r="NR476" s="3"/>
      <c r="NS476" s="3"/>
      <c r="NT476" s="3"/>
      <c r="NU476" s="3"/>
      <c r="NV476" s="3"/>
      <c r="NW476" s="3"/>
      <c r="NX476" s="3"/>
      <c r="NY476" s="3"/>
      <c r="NZ476" s="3"/>
      <c r="OA476" s="3"/>
      <c r="OB476" s="3"/>
      <c r="OC476" s="3"/>
      <c r="OD476" s="3"/>
      <c r="OE476" s="3"/>
      <c r="OF476" s="3"/>
      <c r="OG476" s="3"/>
      <c r="OH476" s="3"/>
      <c r="OI476" s="3"/>
      <c r="OJ476" s="3"/>
      <c r="OK476" s="3"/>
      <c r="OL476" s="3"/>
      <c r="OM476" s="3"/>
      <c r="ON476" s="3"/>
      <c r="OO476" s="3"/>
      <c r="OP476" s="3"/>
      <c r="OQ476" s="3"/>
      <c r="OR476" s="3"/>
      <c r="OS476" s="3"/>
      <c r="OT476" s="3"/>
      <c r="OU476" s="3"/>
      <c r="OV476" s="3"/>
      <c r="OW476" s="3"/>
      <c r="OX476" s="3"/>
      <c r="OY476" s="3"/>
      <c r="OZ476" s="3"/>
      <c r="PA476" s="3"/>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c r="QW476" s="1"/>
      <c r="QX476" s="1"/>
      <c r="QY476" s="1"/>
      <c r="QZ476" s="1"/>
      <c r="RA476" s="1"/>
      <c r="RB476" s="1"/>
      <c r="RC476" s="1"/>
      <c r="RD476" s="1"/>
      <c r="RE476" s="1"/>
      <c r="RF476" s="1"/>
      <c r="RG476" s="1"/>
      <c r="RH476" s="1"/>
      <c r="RI476" s="1"/>
      <c r="RJ476" s="1"/>
      <c r="RK476" s="1"/>
      <c r="RL476" s="1"/>
      <c r="RM476" s="1"/>
      <c r="RN476" s="1"/>
      <c r="RO476" s="1"/>
      <c r="RP476" s="1"/>
      <c r="RQ476" s="1"/>
      <c r="RR476" s="1"/>
      <c r="RS476" s="1"/>
      <c r="RT476" s="1"/>
      <c r="RU476" s="1"/>
      <c r="RV476" s="1"/>
      <c r="RW476" s="1"/>
      <c r="RX476" s="1"/>
      <c r="RY476" s="1"/>
      <c r="RZ476" s="1"/>
      <c r="SA476" s="1"/>
      <c r="SB476" s="1"/>
      <c r="SC476" s="1"/>
      <c r="SD476" s="1"/>
      <c r="SE476" s="1"/>
      <c r="SF476" s="1"/>
      <c r="SG476" s="1"/>
      <c r="SH476" s="1"/>
      <c r="SI476" s="1"/>
      <c r="SJ476" s="1"/>
      <c r="SK476" s="1"/>
      <c r="SL476" s="1"/>
      <c r="SM476" s="1"/>
      <c r="SN476" s="1"/>
      <c r="SO476" s="1"/>
      <c r="SP476" s="1"/>
      <c r="SQ476" s="1"/>
      <c r="SR476" s="1"/>
      <c r="SS476" s="1"/>
      <c r="ST476" s="1"/>
      <c r="SU476" s="1"/>
      <c r="SV476" s="1"/>
      <c r="SW476" s="1"/>
      <c r="SX476" s="1"/>
      <c r="SY476" s="1"/>
      <c r="SZ476" s="1"/>
      <c r="TA476" s="1"/>
      <c r="TB476" s="1"/>
      <c r="TC476" s="1"/>
      <c r="TD476" s="1"/>
      <c r="TE476" s="1"/>
      <c r="TF476" s="1"/>
      <c r="TG476" s="1"/>
      <c r="TH476" s="1"/>
      <c r="TI476" s="1"/>
      <c r="TJ476" s="1"/>
      <c r="TK476" s="1"/>
      <c r="TL476" s="1"/>
      <c r="TM476" s="1"/>
      <c r="TN476" s="1"/>
      <c r="TO476" s="1"/>
      <c r="TP476" s="1"/>
      <c r="TQ476" s="1"/>
      <c r="TR476" s="1"/>
      <c r="TS476" s="1"/>
      <c r="TT476" s="1"/>
      <c r="TU476" s="1"/>
      <c r="TV476" s="1"/>
      <c r="TW476" s="1"/>
      <c r="TX476" s="1"/>
      <c r="TY476" s="1"/>
      <c r="TZ476" s="1"/>
      <c r="UA476" s="1"/>
      <c r="UB476" s="1"/>
      <c r="UC476" s="1"/>
      <c r="UD476" s="1"/>
      <c r="UE476" s="1"/>
      <c r="UF476" s="1"/>
      <c r="UG476" s="1"/>
      <c r="UH476" s="1"/>
      <c r="UI476" s="1"/>
      <c r="UJ476" s="1"/>
      <c r="UK476" s="1"/>
      <c r="UL476" s="1"/>
      <c r="UM476" s="1"/>
      <c r="UN476" s="1"/>
      <c r="UO476" s="1"/>
      <c r="UP476" s="1"/>
      <c r="UQ476" s="1"/>
      <c r="UR476" s="1"/>
      <c r="US476" s="1"/>
      <c r="UT476" s="1"/>
      <c r="UU476" s="1"/>
      <c r="UV476" s="1"/>
      <c r="UW476" s="1"/>
      <c r="UX476" s="1"/>
      <c r="UY476" s="1"/>
      <c r="UZ476" s="1"/>
      <c r="VA476" s="1"/>
      <c r="VB476" s="1"/>
      <c r="VC476" s="1"/>
      <c r="VD476" s="1"/>
      <c r="VE476" s="1"/>
      <c r="VF476" s="1"/>
      <c r="VG476" s="1"/>
      <c r="VH476" s="1"/>
      <c r="VI476" s="1"/>
      <c r="VJ476" s="1"/>
      <c r="VK476" s="1"/>
      <c r="VL476" s="1"/>
      <c r="VM476" s="1"/>
      <c r="VN476" s="1"/>
      <c r="VO476" s="1"/>
      <c r="VP476" s="1"/>
      <c r="VQ476" s="1"/>
      <c r="VR476" s="1"/>
      <c r="VS476" s="1"/>
      <c r="VT476" s="1"/>
      <c r="VU476" s="1"/>
      <c r="VV476" s="1"/>
      <c r="VW476" s="1"/>
      <c r="VX476" s="1"/>
      <c r="VY476" s="1"/>
      <c r="VZ476" s="1"/>
      <c r="WA476" s="1"/>
      <c r="WB476" s="1"/>
      <c r="WC476" s="1"/>
      <c r="WD476" s="1"/>
      <c r="WE476" s="1"/>
      <c r="WF476" s="1"/>
      <c r="WG476" s="1"/>
      <c r="WH476" s="1"/>
      <c r="WI476" s="1"/>
      <c r="WJ476" s="1"/>
      <c r="WK476" s="1"/>
      <c r="WL476" s="1"/>
      <c r="WM476" s="1"/>
      <c r="WN476" s="1"/>
      <c r="WO476" s="1"/>
      <c r="WP476" s="1"/>
      <c r="WQ476" s="1"/>
      <c r="WR476" s="1"/>
      <c r="WS476" s="1"/>
      <c r="WT476" s="1"/>
      <c r="WU476" s="1"/>
      <c r="WV476" s="1"/>
      <c r="WW476" s="1"/>
      <c r="WX476" s="1"/>
      <c r="WY476" s="1"/>
      <c r="WZ476" s="1"/>
      <c r="XA476" s="1"/>
      <c r="XB476" s="1"/>
      <c r="XC476" s="1"/>
      <c r="XD476" s="1"/>
      <c r="XE476" s="1"/>
      <c r="XF476" s="1"/>
      <c r="XG476" s="1"/>
      <c r="XH476" s="1"/>
      <c r="XI476" s="1"/>
      <c r="XJ476" s="1"/>
      <c r="XK476" s="1"/>
      <c r="XL476" s="1"/>
      <c r="XM476" s="1"/>
      <c r="XN476" s="1"/>
      <c r="XO476" s="1"/>
      <c r="XP476" s="1"/>
      <c r="XQ476" s="1"/>
      <c r="XR476" s="1"/>
      <c r="XS476" s="1"/>
      <c r="XT476" s="1"/>
      <c r="XU476" s="1"/>
      <c r="XV476" s="1"/>
      <c r="XW476" s="1"/>
      <c r="XX476" s="1"/>
      <c r="XY476" s="1"/>
      <c r="XZ476" s="1"/>
      <c r="YA476" s="1"/>
      <c r="YB476" s="1"/>
      <c r="YC476" s="1"/>
      <c r="YD476" s="1"/>
      <c r="YE476" s="1"/>
      <c r="YF476" s="1"/>
      <c r="YG476" s="1"/>
      <c r="YH476" s="1"/>
      <c r="YI476" s="1"/>
      <c r="YJ476" s="1"/>
      <c r="YK476" s="1"/>
      <c r="YL476" s="1"/>
      <c r="YM476" s="1"/>
      <c r="YN476" s="1"/>
      <c r="YO476" s="1"/>
      <c r="YP476" s="1"/>
      <c r="YQ476" s="1"/>
      <c r="YR476" s="1"/>
      <c r="YS476" s="1"/>
      <c r="YT476" s="1"/>
      <c r="YU476" s="1"/>
      <c r="YV476" s="1"/>
      <c r="YW476" s="1"/>
      <c r="YX476" s="1"/>
      <c r="YY476" s="1"/>
      <c r="YZ476" s="1"/>
      <c r="ZA476" s="1"/>
      <c r="ZB476" s="1"/>
      <c r="ZC476" s="1"/>
      <c r="ZD476" s="1"/>
      <c r="ZE476" s="1"/>
      <c r="ZF476" s="1"/>
      <c r="ZG476" s="1"/>
      <c r="ZH476" s="1"/>
      <c r="ZI476" s="1"/>
      <c r="ZJ476" s="1"/>
      <c r="ZK476" s="1"/>
      <c r="ZL476" s="1"/>
      <c r="ZM476" s="1"/>
      <c r="ZN476" s="1"/>
      <c r="ZO476" s="1"/>
      <c r="ZP476" s="1"/>
      <c r="ZQ476" s="1"/>
      <c r="ZR476" s="1"/>
      <c r="ZS476" s="1"/>
      <c r="ZT476" s="1"/>
      <c r="ZU476" s="1"/>
      <c r="ZV476" s="1"/>
      <c r="ZW476" s="1"/>
      <c r="ZX476" s="1"/>
      <c r="ZY476" s="1"/>
      <c r="ZZ476" s="1"/>
      <c r="AAA476" s="1"/>
      <c r="AAB476" s="1"/>
      <c r="AAC476" s="1"/>
      <c r="AAD476" s="1"/>
      <c r="AAE476" s="1"/>
      <c r="AAF476" s="1"/>
      <c r="AAG476" s="1"/>
      <c r="AAH476" s="1"/>
      <c r="AAI476" s="1"/>
      <c r="AAJ476" s="1"/>
      <c r="AAK476" s="1"/>
      <c r="AAL476" s="1"/>
      <c r="AAM476" s="1"/>
      <c r="AAN476" s="1"/>
      <c r="AAO476" s="1"/>
      <c r="AAP476" s="1"/>
      <c r="AAQ476" s="1"/>
      <c r="AAR476" s="1"/>
      <c r="AAS476" s="1"/>
      <c r="AAT476" s="1"/>
      <c r="AAU476" s="1"/>
      <c r="AAV476" s="1"/>
      <c r="AAW476" s="1"/>
      <c r="AAX476" s="1"/>
      <c r="AAY476" s="1"/>
      <c r="AAZ476" s="1"/>
      <c r="ABA476" s="1"/>
      <c r="ABB476" s="1"/>
      <c r="ABC476" s="1"/>
      <c r="ABD476" s="1"/>
      <c r="ABE476" s="1"/>
      <c r="ABF476" s="1"/>
      <c r="ABG476" s="1"/>
      <c r="ABH476" s="1"/>
      <c r="ABI476" s="1"/>
      <c r="ABJ476" s="1"/>
      <c r="ABK476" s="1"/>
      <c r="ABL476" s="1"/>
      <c r="ABM476" s="1"/>
      <c r="ABN476" s="1"/>
      <c r="ABO476" s="1"/>
    </row>
    <row r="477" spans="1:743" x14ac:dyDescent="0.25">
      <c r="A477" s="93"/>
      <c r="B477" s="2"/>
      <c r="C477" s="2"/>
      <c r="D477" s="2"/>
      <c r="E477" s="2"/>
      <c r="F477" s="2"/>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c r="KB477" s="4"/>
      <c r="KC477" s="4"/>
      <c r="KD477" s="4"/>
      <c r="KE477" s="4"/>
      <c r="KF477" s="4"/>
      <c r="KG477" s="4"/>
      <c r="KH477" s="4"/>
      <c r="KI477" s="4"/>
      <c r="KJ477" s="4"/>
      <c r="KK477" s="4"/>
      <c r="KL477" s="4"/>
      <c r="KM477" s="4"/>
      <c r="KN477" s="4"/>
      <c r="KO477" s="4"/>
      <c r="KP477" s="4"/>
      <c r="KQ477" s="4"/>
      <c r="KR477" s="4"/>
      <c r="KS477" s="4"/>
      <c r="KT477" s="4"/>
      <c r="KU477" s="4"/>
      <c r="KV477" s="4"/>
      <c r="KW477" s="4"/>
      <c r="KX477" s="4"/>
      <c r="KY477" s="4"/>
      <c r="KZ477" s="4"/>
      <c r="LA477" s="4"/>
      <c r="LB477" s="4"/>
      <c r="LC477" s="4"/>
      <c r="LD477" s="4"/>
      <c r="LE477" s="4"/>
      <c r="LF477" s="4"/>
      <c r="LG477" s="4"/>
      <c r="LH477" s="4"/>
      <c r="LI477" s="4"/>
      <c r="LJ477" s="4"/>
      <c r="LK477" s="4"/>
      <c r="LL477" s="4"/>
      <c r="LM477" s="4"/>
      <c r="LN477" s="4"/>
      <c r="LO477" s="4"/>
      <c r="LP477" s="4"/>
      <c r="LQ477" s="4"/>
      <c r="LR477" s="4"/>
      <c r="LS477" s="4"/>
      <c r="LT477" s="4"/>
      <c r="LU477" s="4"/>
      <c r="LV477" s="4"/>
      <c r="LW477" s="4"/>
      <c r="LX477" s="4"/>
      <c r="LY477" s="4"/>
      <c r="LZ477" s="4"/>
      <c r="MA477" s="4"/>
      <c r="MB477" s="4"/>
      <c r="MC477" s="4"/>
      <c r="MD477" s="4"/>
      <c r="ME477" s="4"/>
      <c r="MF477" s="4"/>
      <c r="MG477" s="4"/>
      <c r="MH477" s="4"/>
      <c r="MI477" s="4"/>
      <c r="MJ477" s="4"/>
      <c r="MK477" s="4"/>
      <c r="ML477" s="4"/>
      <c r="MM477" s="4"/>
      <c r="MN477" s="4"/>
      <c r="MO477" s="4"/>
      <c r="MP477" s="4"/>
      <c r="MQ477" s="4"/>
      <c r="MR477" s="4"/>
      <c r="MS477" s="4"/>
      <c r="MT477" s="4"/>
      <c r="MU477" s="3"/>
      <c r="MV477" s="3"/>
      <c r="MW477" s="3"/>
      <c r="MX477" s="3"/>
      <c r="MY477" s="3"/>
      <c r="MZ477" s="3"/>
      <c r="NA477" s="3"/>
      <c r="NB477" s="3"/>
      <c r="NC477" s="3"/>
      <c r="ND477" s="3"/>
      <c r="NE477" s="3"/>
      <c r="NF477" s="3"/>
      <c r="NG477" s="3"/>
      <c r="NH477" s="3"/>
      <c r="NI477" s="3"/>
      <c r="NJ477" s="3"/>
      <c r="NK477" s="3"/>
      <c r="NL477" s="3"/>
      <c r="NM477" s="3"/>
      <c r="NN477" s="3"/>
      <c r="NO477" s="3"/>
      <c r="NP477" s="3"/>
      <c r="NQ477" s="3"/>
      <c r="NR477" s="3"/>
      <c r="NS477" s="3"/>
      <c r="NT477" s="3"/>
      <c r="NU477" s="3"/>
      <c r="NV477" s="3"/>
      <c r="NW477" s="3"/>
      <c r="NX477" s="3"/>
      <c r="NY477" s="3"/>
      <c r="NZ477" s="3"/>
      <c r="OA477" s="3"/>
      <c r="OB477" s="3"/>
      <c r="OC477" s="3"/>
      <c r="OD477" s="3"/>
      <c r="OE477" s="3"/>
      <c r="OF477" s="3"/>
      <c r="OG477" s="3"/>
      <c r="OH477" s="3"/>
      <c r="OI477" s="3"/>
      <c r="OJ477" s="3"/>
      <c r="OK477" s="3"/>
      <c r="OL477" s="3"/>
      <c r="OM477" s="3"/>
      <c r="ON477" s="3"/>
      <c r="OO477" s="3"/>
      <c r="OP477" s="3"/>
      <c r="OQ477" s="3"/>
      <c r="OR477" s="3"/>
      <c r="OS477" s="3"/>
      <c r="OT477" s="3"/>
      <c r="OU477" s="3"/>
      <c r="OV477" s="3"/>
      <c r="OW477" s="3"/>
      <c r="OX477" s="3"/>
      <c r="OY477" s="3"/>
      <c r="OZ477" s="3"/>
      <c r="PA477" s="3"/>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c r="QW477" s="1"/>
      <c r="QX477" s="1"/>
      <c r="QY477" s="1"/>
      <c r="QZ477" s="1"/>
      <c r="RA477" s="1"/>
      <c r="RB477" s="1"/>
      <c r="RC477" s="1"/>
      <c r="RD477" s="1"/>
      <c r="RE477" s="1"/>
      <c r="RF477" s="1"/>
      <c r="RG477" s="1"/>
      <c r="RH477" s="1"/>
      <c r="RI477" s="1"/>
      <c r="RJ477" s="1"/>
      <c r="RK477" s="1"/>
      <c r="RL477" s="1"/>
      <c r="RM477" s="1"/>
      <c r="RN477" s="1"/>
      <c r="RO477" s="1"/>
      <c r="RP477" s="1"/>
      <c r="RQ477" s="1"/>
      <c r="RR477" s="1"/>
      <c r="RS477" s="1"/>
      <c r="RT477" s="1"/>
      <c r="RU477" s="1"/>
      <c r="RV477" s="1"/>
      <c r="RW477" s="1"/>
      <c r="RX477" s="1"/>
      <c r="RY477" s="1"/>
      <c r="RZ477" s="1"/>
      <c r="SA477" s="1"/>
      <c r="SB477" s="1"/>
      <c r="SC477" s="1"/>
      <c r="SD477" s="1"/>
      <c r="SE477" s="1"/>
      <c r="SF477" s="1"/>
      <c r="SG477" s="1"/>
      <c r="SH477" s="1"/>
      <c r="SI477" s="1"/>
      <c r="SJ477" s="1"/>
      <c r="SK477" s="1"/>
      <c r="SL477" s="1"/>
      <c r="SM477" s="1"/>
      <c r="SN477" s="1"/>
      <c r="SO477" s="1"/>
      <c r="SP477" s="1"/>
      <c r="SQ477" s="1"/>
      <c r="SR477" s="1"/>
      <c r="SS477" s="1"/>
      <c r="ST477" s="1"/>
      <c r="SU477" s="1"/>
      <c r="SV477" s="1"/>
      <c r="SW477" s="1"/>
      <c r="SX477" s="1"/>
      <c r="SY477" s="1"/>
      <c r="SZ477" s="1"/>
      <c r="TA477" s="1"/>
      <c r="TB477" s="1"/>
      <c r="TC477" s="1"/>
      <c r="TD477" s="1"/>
      <c r="TE477" s="1"/>
      <c r="TF477" s="1"/>
      <c r="TG477" s="1"/>
      <c r="TH477" s="1"/>
      <c r="TI477" s="1"/>
      <c r="TJ477" s="1"/>
      <c r="TK477" s="1"/>
      <c r="TL477" s="1"/>
      <c r="TM477" s="1"/>
      <c r="TN477" s="1"/>
      <c r="TO477" s="1"/>
      <c r="TP477" s="1"/>
      <c r="TQ477" s="1"/>
      <c r="TR477" s="1"/>
      <c r="TS477" s="1"/>
      <c r="TT477" s="1"/>
      <c r="TU477" s="1"/>
      <c r="TV477" s="1"/>
      <c r="TW477" s="1"/>
      <c r="TX477" s="1"/>
      <c r="TY477" s="1"/>
      <c r="TZ477" s="1"/>
      <c r="UA477" s="1"/>
      <c r="UB477" s="1"/>
      <c r="UC477" s="1"/>
      <c r="UD477" s="1"/>
      <c r="UE477" s="1"/>
      <c r="UF477" s="1"/>
      <c r="UG477" s="1"/>
      <c r="UH477" s="1"/>
      <c r="UI477" s="1"/>
      <c r="UJ477" s="1"/>
      <c r="UK477" s="1"/>
      <c r="UL477" s="1"/>
      <c r="UM477" s="1"/>
      <c r="UN477" s="1"/>
      <c r="UO477" s="1"/>
      <c r="UP477" s="1"/>
      <c r="UQ477" s="1"/>
      <c r="UR477" s="1"/>
      <c r="US477" s="1"/>
      <c r="UT477" s="1"/>
      <c r="UU477" s="1"/>
      <c r="UV477" s="1"/>
      <c r="UW477" s="1"/>
      <c r="UX477" s="1"/>
      <c r="UY477" s="1"/>
      <c r="UZ477" s="1"/>
      <c r="VA477" s="1"/>
      <c r="VB477" s="1"/>
      <c r="VC477" s="1"/>
      <c r="VD477" s="1"/>
      <c r="VE477" s="1"/>
      <c r="VF477" s="1"/>
      <c r="VG477" s="1"/>
      <c r="VH477" s="1"/>
      <c r="VI477" s="1"/>
      <c r="VJ477" s="1"/>
      <c r="VK477" s="1"/>
      <c r="VL477" s="1"/>
      <c r="VM477" s="1"/>
      <c r="VN477" s="1"/>
      <c r="VO477" s="1"/>
      <c r="VP477" s="1"/>
      <c r="VQ477" s="1"/>
      <c r="VR477" s="1"/>
      <c r="VS477" s="1"/>
      <c r="VT477" s="1"/>
      <c r="VU477" s="1"/>
      <c r="VV477" s="1"/>
      <c r="VW477" s="1"/>
      <c r="VX477" s="1"/>
      <c r="VY477" s="1"/>
      <c r="VZ477" s="1"/>
      <c r="WA477" s="1"/>
      <c r="WB477" s="1"/>
      <c r="WC477" s="1"/>
      <c r="WD477" s="1"/>
      <c r="WE477" s="1"/>
      <c r="WF477" s="1"/>
      <c r="WG477" s="1"/>
      <c r="WH477" s="1"/>
      <c r="WI477" s="1"/>
      <c r="WJ477" s="1"/>
      <c r="WK477" s="1"/>
      <c r="WL477" s="1"/>
      <c r="WM477" s="1"/>
      <c r="WN477" s="1"/>
      <c r="WO477" s="1"/>
      <c r="WP477" s="1"/>
      <c r="WQ477" s="1"/>
      <c r="WR477" s="1"/>
      <c r="WS477" s="1"/>
      <c r="WT477" s="1"/>
      <c r="WU477" s="1"/>
      <c r="WV477" s="1"/>
      <c r="WW477" s="1"/>
      <c r="WX477" s="1"/>
      <c r="WY477" s="1"/>
      <c r="WZ477" s="1"/>
      <c r="XA477" s="1"/>
      <c r="XB477" s="1"/>
      <c r="XC477" s="1"/>
      <c r="XD477" s="1"/>
      <c r="XE477" s="1"/>
      <c r="XF477" s="1"/>
      <c r="XG477" s="1"/>
      <c r="XH477" s="1"/>
      <c r="XI477" s="1"/>
      <c r="XJ477" s="1"/>
      <c r="XK477" s="1"/>
      <c r="XL477" s="1"/>
      <c r="XM477" s="1"/>
      <c r="XN477" s="1"/>
      <c r="XO477" s="1"/>
      <c r="XP477" s="1"/>
      <c r="XQ477" s="1"/>
      <c r="XR477" s="1"/>
      <c r="XS477" s="1"/>
      <c r="XT477" s="1"/>
      <c r="XU477" s="1"/>
      <c r="XV477" s="1"/>
      <c r="XW477" s="1"/>
      <c r="XX477" s="1"/>
      <c r="XY477" s="1"/>
      <c r="XZ477" s="1"/>
      <c r="YA477" s="1"/>
      <c r="YB477" s="1"/>
      <c r="YC477" s="1"/>
      <c r="YD477" s="1"/>
      <c r="YE477" s="1"/>
      <c r="YF477" s="1"/>
      <c r="YG477" s="1"/>
      <c r="YH477" s="1"/>
      <c r="YI477" s="1"/>
      <c r="YJ477" s="1"/>
      <c r="YK477" s="1"/>
      <c r="YL477" s="1"/>
      <c r="YM477" s="1"/>
      <c r="YN477" s="1"/>
      <c r="YO477" s="1"/>
      <c r="YP477" s="1"/>
      <c r="YQ477" s="1"/>
      <c r="YR477" s="1"/>
      <c r="YS477" s="1"/>
      <c r="YT477" s="1"/>
      <c r="YU477" s="1"/>
      <c r="YV477" s="1"/>
      <c r="YW477" s="1"/>
      <c r="YX477" s="1"/>
      <c r="YY477" s="1"/>
      <c r="YZ477" s="1"/>
      <c r="ZA477" s="1"/>
      <c r="ZB477" s="1"/>
      <c r="ZC477" s="1"/>
      <c r="ZD477" s="1"/>
      <c r="ZE477" s="1"/>
      <c r="ZF477" s="1"/>
      <c r="ZG477" s="1"/>
      <c r="ZH477" s="1"/>
      <c r="ZI477" s="1"/>
      <c r="ZJ477" s="1"/>
      <c r="ZK477" s="1"/>
      <c r="ZL477" s="1"/>
      <c r="ZM477" s="1"/>
      <c r="ZN477" s="1"/>
      <c r="ZO477" s="1"/>
      <c r="ZP477" s="1"/>
      <c r="ZQ477" s="1"/>
      <c r="ZR477" s="1"/>
      <c r="ZS477" s="1"/>
      <c r="ZT477" s="1"/>
      <c r="ZU477" s="1"/>
      <c r="ZV477" s="1"/>
      <c r="ZW477" s="1"/>
      <c r="ZX477" s="1"/>
      <c r="ZY477" s="1"/>
      <c r="ZZ477" s="1"/>
      <c r="AAA477" s="1"/>
      <c r="AAB477" s="1"/>
      <c r="AAC477" s="1"/>
      <c r="AAD477" s="1"/>
      <c r="AAE477" s="1"/>
      <c r="AAF477" s="1"/>
      <c r="AAG477" s="1"/>
      <c r="AAH477" s="1"/>
      <c r="AAI477" s="1"/>
      <c r="AAJ477" s="1"/>
      <c r="AAK477" s="1"/>
      <c r="AAL477" s="1"/>
      <c r="AAM477" s="1"/>
      <c r="AAN477" s="1"/>
      <c r="AAO477" s="1"/>
      <c r="AAP477" s="1"/>
      <c r="AAQ477" s="1"/>
      <c r="AAR477" s="1"/>
      <c r="AAS477" s="1"/>
      <c r="AAT477" s="1"/>
      <c r="AAU477" s="1"/>
      <c r="AAV477" s="1"/>
      <c r="AAW477" s="1"/>
      <c r="AAX477" s="1"/>
      <c r="AAY477" s="1"/>
      <c r="AAZ477" s="1"/>
      <c r="ABA477" s="1"/>
      <c r="ABB477" s="1"/>
      <c r="ABC477" s="1"/>
      <c r="ABD477" s="1"/>
      <c r="ABE477" s="1"/>
      <c r="ABF477" s="1"/>
      <c r="ABG477" s="1"/>
      <c r="ABH477" s="1"/>
      <c r="ABI477" s="1"/>
      <c r="ABJ477" s="1"/>
      <c r="ABK477" s="1"/>
      <c r="ABL477" s="1"/>
      <c r="ABM477" s="1"/>
      <c r="ABN477" s="1"/>
      <c r="ABO477" s="1"/>
    </row>
    <row r="478" spans="1:743" x14ac:dyDescent="0.25">
      <c r="A478" s="93"/>
      <c r="B478" s="2"/>
      <c r="C478" s="2"/>
      <c r="D478" s="2"/>
      <c r="E478" s="2"/>
      <c r="F478" s="2"/>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3"/>
      <c r="MV478" s="3"/>
      <c r="MW478" s="3"/>
      <c r="MX478" s="3"/>
      <c r="MY478" s="3"/>
      <c r="MZ478" s="3"/>
      <c r="NA478" s="3"/>
      <c r="NB478" s="3"/>
      <c r="NC478" s="3"/>
      <c r="ND478" s="3"/>
      <c r="NE478" s="3"/>
      <c r="NF478" s="3"/>
      <c r="NG478" s="3"/>
      <c r="NH478" s="3"/>
      <c r="NI478" s="3"/>
      <c r="NJ478" s="3"/>
      <c r="NK478" s="3"/>
      <c r="NL478" s="3"/>
      <c r="NM478" s="3"/>
      <c r="NN478" s="3"/>
      <c r="NO478" s="3"/>
      <c r="NP478" s="3"/>
      <c r="NQ478" s="3"/>
      <c r="NR478" s="3"/>
      <c r="NS478" s="3"/>
      <c r="NT478" s="3"/>
      <c r="NU478" s="3"/>
      <c r="NV478" s="3"/>
      <c r="NW478" s="3"/>
      <c r="NX478" s="3"/>
      <c r="NY478" s="3"/>
      <c r="NZ478" s="3"/>
      <c r="OA478" s="3"/>
      <c r="OB478" s="3"/>
      <c r="OC478" s="3"/>
      <c r="OD478" s="3"/>
      <c r="OE478" s="3"/>
      <c r="OF478" s="3"/>
      <c r="OG478" s="3"/>
      <c r="OH478" s="3"/>
      <c r="OI478" s="3"/>
      <c r="OJ478" s="3"/>
      <c r="OK478" s="3"/>
      <c r="OL478" s="3"/>
      <c r="OM478" s="3"/>
      <c r="ON478" s="3"/>
      <c r="OO478" s="3"/>
      <c r="OP478" s="3"/>
      <c r="OQ478" s="3"/>
      <c r="OR478" s="3"/>
      <c r="OS478" s="3"/>
      <c r="OT478" s="3"/>
      <c r="OU478" s="3"/>
      <c r="OV478" s="3"/>
      <c r="OW478" s="3"/>
      <c r="OX478" s="3"/>
      <c r="OY478" s="3"/>
      <c r="OZ478" s="3"/>
      <c r="PA478" s="3"/>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c r="RD478" s="1"/>
      <c r="RE478" s="1"/>
      <c r="RF478" s="1"/>
      <c r="RG478" s="1"/>
      <c r="RH478" s="1"/>
      <c r="RI478" s="1"/>
      <c r="RJ478" s="1"/>
      <c r="RK478" s="1"/>
      <c r="RL478" s="1"/>
      <c r="RM478" s="1"/>
      <c r="RN478" s="1"/>
      <c r="RO478" s="1"/>
      <c r="RP478" s="1"/>
      <c r="RQ478" s="1"/>
      <c r="RR478" s="1"/>
      <c r="RS478" s="1"/>
      <c r="RT478" s="1"/>
      <c r="RU478" s="1"/>
      <c r="RV478" s="1"/>
      <c r="RW478" s="1"/>
      <c r="RX478" s="1"/>
      <c r="RY478" s="1"/>
      <c r="RZ478" s="1"/>
      <c r="SA478" s="1"/>
      <c r="SB478" s="1"/>
      <c r="SC478" s="1"/>
      <c r="SD478" s="1"/>
      <c r="SE478" s="1"/>
      <c r="SF478" s="1"/>
      <c r="SG478" s="1"/>
      <c r="SH478" s="1"/>
      <c r="SI478" s="1"/>
      <c r="SJ478" s="1"/>
      <c r="SK478" s="1"/>
      <c r="SL478" s="1"/>
      <c r="SM478" s="1"/>
      <c r="SN478" s="1"/>
      <c r="SO478" s="1"/>
      <c r="SP478" s="1"/>
      <c r="SQ478" s="1"/>
      <c r="SR478" s="1"/>
      <c r="SS478" s="1"/>
      <c r="ST478" s="1"/>
      <c r="SU478" s="1"/>
      <c r="SV478" s="1"/>
      <c r="SW478" s="1"/>
      <c r="SX478" s="1"/>
      <c r="SY478" s="1"/>
      <c r="SZ478" s="1"/>
      <c r="TA478" s="1"/>
      <c r="TB478" s="1"/>
      <c r="TC478" s="1"/>
      <c r="TD478" s="1"/>
      <c r="TE478" s="1"/>
      <c r="TF478" s="1"/>
      <c r="TG478" s="1"/>
      <c r="TH478" s="1"/>
      <c r="TI478" s="1"/>
      <c r="TJ478" s="1"/>
      <c r="TK478" s="1"/>
      <c r="TL478" s="1"/>
      <c r="TM478" s="1"/>
      <c r="TN478" s="1"/>
      <c r="TO478" s="1"/>
      <c r="TP478" s="1"/>
      <c r="TQ478" s="1"/>
      <c r="TR478" s="1"/>
      <c r="TS478" s="1"/>
      <c r="TT478" s="1"/>
      <c r="TU478" s="1"/>
      <c r="TV478" s="1"/>
      <c r="TW478" s="1"/>
      <c r="TX478" s="1"/>
      <c r="TY478" s="1"/>
      <c r="TZ478" s="1"/>
      <c r="UA478" s="1"/>
      <c r="UB478" s="1"/>
      <c r="UC478" s="1"/>
      <c r="UD478" s="1"/>
      <c r="UE478" s="1"/>
      <c r="UF478" s="1"/>
      <c r="UG478" s="1"/>
      <c r="UH478" s="1"/>
      <c r="UI478" s="1"/>
      <c r="UJ478" s="1"/>
      <c r="UK478" s="1"/>
      <c r="UL478" s="1"/>
      <c r="UM478" s="1"/>
      <c r="UN478" s="1"/>
      <c r="UO478" s="1"/>
      <c r="UP478" s="1"/>
      <c r="UQ478" s="1"/>
      <c r="UR478" s="1"/>
      <c r="US478" s="1"/>
      <c r="UT478" s="1"/>
      <c r="UU478" s="1"/>
      <c r="UV478" s="1"/>
      <c r="UW478" s="1"/>
      <c r="UX478" s="1"/>
      <c r="UY478" s="1"/>
      <c r="UZ478" s="1"/>
      <c r="VA478" s="1"/>
      <c r="VB478" s="1"/>
      <c r="VC478" s="1"/>
      <c r="VD478" s="1"/>
      <c r="VE478" s="1"/>
      <c r="VF478" s="1"/>
      <c r="VG478" s="1"/>
      <c r="VH478" s="1"/>
      <c r="VI478" s="1"/>
      <c r="VJ478" s="1"/>
      <c r="VK478" s="1"/>
      <c r="VL478" s="1"/>
      <c r="VM478" s="1"/>
      <c r="VN478" s="1"/>
      <c r="VO478" s="1"/>
      <c r="VP478" s="1"/>
      <c r="VQ478" s="1"/>
      <c r="VR478" s="1"/>
      <c r="VS478" s="1"/>
      <c r="VT478" s="1"/>
      <c r="VU478" s="1"/>
      <c r="VV478" s="1"/>
      <c r="VW478" s="1"/>
      <c r="VX478" s="1"/>
      <c r="VY478" s="1"/>
      <c r="VZ478" s="1"/>
      <c r="WA478" s="1"/>
      <c r="WB478" s="1"/>
      <c r="WC478" s="1"/>
      <c r="WD478" s="1"/>
      <c r="WE478" s="1"/>
      <c r="WF478" s="1"/>
      <c r="WG478" s="1"/>
      <c r="WH478" s="1"/>
      <c r="WI478" s="1"/>
      <c r="WJ478" s="1"/>
      <c r="WK478" s="1"/>
      <c r="WL478" s="1"/>
      <c r="WM478" s="1"/>
      <c r="WN478" s="1"/>
      <c r="WO478" s="1"/>
      <c r="WP478" s="1"/>
      <c r="WQ478" s="1"/>
      <c r="WR478" s="1"/>
      <c r="WS478" s="1"/>
      <c r="WT478" s="1"/>
      <c r="WU478" s="1"/>
      <c r="WV478" s="1"/>
      <c r="WW478" s="1"/>
      <c r="WX478" s="1"/>
      <c r="WY478" s="1"/>
      <c r="WZ478" s="1"/>
      <c r="XA478" s="1"/>
      <c r="XB478" s="1"/>
      <c r="XC478" s="1"/>
      <c r="XD478" s="1"/>
      <c r="XE478" s="1"/>
      <c r="XF478" s="1"/>
      <c r="XG478" s="1"/>
      <c r="XH478" s="1"/>
      <c r="XI478" s="1"/>
      <c r="XJ478" s="1"/>
      <c r="XK478" s="1"/>
      <c r="XL478" s="1"/>
      <c r="XM478" s="1"/>
      <c r="XN478" s="1"/>
      <c r="XO478" s="1"/>
      <c r="XP478" s="1"/>
      <c r="XQ478" s="1"/>
      <c r="XR478" s="1"/>
      <c r="XS478" s="1"/>
      <c r="XT478" s="1"/>
      <c r="XU478" s="1"/>
      <c r="XV478" s="1"/>
      <c r="XW478" s="1"/>
      <c r="XX478" s="1"/>
      <c r="XY478" s="1"/>
      <c r="XZ478" s="1"/>
      <c r="YA478" s="1"/>
      <c r="YB478" s="1"/>
      <c r="YC478" s="1"/>
      <c r="YD478" s="1"/>
      <c r="YE478" s="1"/>
      <c r="YF478" s="1"/>
      <c r="YG478" s="1"/>
      <c r="YH478" s="1"/>
      <c r="YI478" s="1"/>
      <c r="YJ478" s="1"/>
      <c r="YK478" s="1"/>
      <c r="YL478" s="1"/>
      <c r="YM478" s="1"/>
      <c r="YN478" s="1"/>
      <c r="YO478" s="1"/>
      <c r="YP478" s="1"/>
      <c r="YQ478" s="1"/>
      <c r="YR478" s="1"/>
      <c r="YS478" s="1"/>
      <c r="YT478" s="1"/>
      <c r="YU478" s="1"/>
      <c r="YV478" s="1"/>
      <c r="YW478" s="1"/>
      <c r="YX478" s="1"/>
      <c r="YY478" s="1"/>
      <c r="YZ478" s="1"/>
      <c r="ZA478" s="1"/>
      <c r="ZB478" s="1"/>
      <c r="ZC478" s="1"/>
      <c r="ZD478" s="1"/>
      <c r="ZE478" s="1"/>
      <c r="ZF478" s="1"/>
      <c r="ZG478" s="1"/>
      <c r="ZH478" s="1"/>
      <c r="ZI478" s="1"/>
      <c r="ZJ478" s="1"/>
      <c r="ZK478" s="1"/>
      <c r="ZL478" s="1"/>
      <c r="ZM478" s="1"/>
      <c r="ZN478" s="1"/>
      <c r="ZO478" s="1"/>
      <c r="ZP478" s="1"/>
      <c r="ZQ478" s="1"/>
      <c r="ZR478" s="1"/>
      <c r="ZS478" s="1"/>
      <c r="ZT478" s="1"/>
      <c r="ZU478" s="1"/>
      <c r="ZV478" s="1"/>
      <c r="ZW478" s="1"/>
      <c r="ZX478" s="1"/>
      <c r="ZY478" s="1"/>
      <c r="ZZ478" s="1"/>
      <c r="AAA478" s="1"/>
      <c r="AAB478" s="1"/>
      <c r="AAC478" s="1"/>
      <c r="AAD478" s="1"/>
      <c r="AAE478" s="1"/>
      <c r="AAF478" s="1"/>
      <c r="AAG478" s="1"/>
      <c r="AAH478" s="1"/>
      <c r="AAI478" s="1"/>
      <c r="AAJ478" s="1"/>
      <c r="AAK478" s="1"/>
      <c r="AAL478" s="1"/>
      <c r="AAM478" s="1"/>
      <c r="AAN478" s="1"/>
      <c r="AAO478" s="1"/>
      <c r="AAP478" s="1"/>
      <c r="AAQ478" s="1"/>
      <c r="AAR478" s="1"/>
      <c r="AAS478" s="1"/>
      <c r="AAT478" s="1"/>
      <c r="AAU478" s="1"/>
      <c r="AAV478" s="1"/>
      <c r="AAW478" s="1"/>
      <c r="AAX478" s="1"/>
      <c r="AAY478" s="1"/>
      <c r="AAZ478" s="1"/>
      <c r="ABA478" s="1"/>
      <c r="ABB478" s="1"/>
      <c r="ABC478" s="1"/>
      <c r="ABD478" s="1"/>
      <c r="ABE478" s="1"/>
      <c r="ABF478" s="1"/>
      <c r="ABG478" s="1"/>
      <c r="ABH478" s="1"/>
      <c r="ABI478" s="1"/>
      <c r="ABJ478" s="1"/>
      <c r="ABK478" s="1"/>
      <c r="ABL478" s="1"/>
      <c r="ABM478" s="1"/>
      <c r="ABN478" s="1"/>
      <c r="ABO478" s="1"/>
    </row>
    <row r="479" spans="1:743" x14ac:dyDescent="0.25">
      <c r="A479" s="93"/>
      <c r="B479" s="2"/>
      <c r="C479" s="2"/>
      <c r="D479" s="2"/>
      <c r="E479" s="2"/>
      <c r="F479" s="2"/>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3"/>
      <c r="MV479" s="3"/>
      <c r="MW479" s="3"/>
      <c r="MX479" s="3"/>
      <c r="MY479" s="3"/>
      <c r="MZ479" s="3"/>
      <c r="NA479" s="3"/>
      <c r="NB479" s="3"/>
      <c r="NC479" s="3"/>
      <c r="ND479" s="3"/>
      <c r="NE479" s="3"/>
      <c r="NF479" s="3"/>
      <c r="NG479" s="3"/>
      <c r="NH479" s="3"/>
      <c r="NI479" s="3"/>
      <c r="NJ479" s="3"/>
      <c r="NK479" s="3"/>
      <c r="NL479" s="3"/>
      <c r="NM479" s="3"/>
      <c r="NN479" s="3"/>
      <c r="NO479" s="3"/>
      <c r="NP479" s="3"/>
      <c r="NQ479" s="3"/>
      <c r="NR479" s="3"/>
      <c r="NS479" s="3"/>
      <c r="NT479" s="3"/>
      <c r="NU479" s="3"/>
      <c r="NV479" s="3"/>
      <c r="NW479" s="3"/>
      <c r="NX479" s="3"/>
      <c r="NY479" s="3"/>
      <c r="NZ479" s="3"/>
      <c r="OA479" s="3"/>
      <c r="OB479" s="3"/>
      <c r="OC479" s="3"/>
      <c r="OD479" s="3"/>
      <c r="OE479" s="3"/>
      <c r="OF479" s="3"/>
      <c r="OG479" s="3"/>
      <c r="OH479" s="3"/>
      <c r="OI479" s="3"/>
      <c r="OJ479" s="3"/>
      <c r="OK479" s="3"/>
      <c r="OL479" s="3"/>
      <c r="OM479" s="3"/>
      <c r="ON479" s="3"/>
      <c r="OO479" s="3"/>
      <c r="OP479" s="3"/>
      <c r="OQ479" s="3"/>
      <c r="OR479" s="3"/>
      <c r="OS479" s="3"/>
      <c r="OT479" s="3"/>
      <c r="OU479" s="3"/>
      <c r="OV479" s="3"/>
      <c r="OW479" s="3"/>
      <c r="OX479" s="3"/>
      <c r="OY479" s="3"/>
      <c r="OZ479" s="3"/>
      <c r="PA479" s="3"/>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c r="RD479" s="1"/>
      <c r="RE479" s="1"/>
      <c r="RF479" s="1"/>
      <c r="RG479" s="1"/>
      <c r="RH479" s="1"/>
      <c r="RI479" s="1"/>
      <c r="RJ479" s="1"/>
      <c r="RK479" s="1"/>
      <c r="RL479" s="1"/>
      <c r="RM479" s="1"/>
      <c r="RN479" s="1"/>
      <c r="RO479" s="1"/>
      <c r="RP479" s="1"/>
      <c r="RQ479" s="1"/>
      <c r="RR479" s="1"/>
      <c r="RS479" s="1"/>
      <c r="RT479" s="1"/>
      <c r="RU479" s="1"/>
      <c r="RV479" s="1"/>
      <c r="RW479" s="1"/>
      <c r="RX479" s="1"/>
      <c r="RY479" s="1"/>
      <c r="RZ479" s="1"/>
      <c r="SA479" s="1"/>
      <c r="SB479" s="1"/>
      <c r="SC479" s="1"/>
      <c r="SD479" s="1"/>
      <c r="SE479" s="1"/>
      <c r="SF479" s="1"/>
      <c r="SG479" s="1"/>
      <c r="SH479" s="1"/>
      <c r="SI479" s="1"/>
      <c r="SJ479" s="1"/>
      <c r="SK479" s="1"/>
      <c r="SL479" s="1"/>
      <c r="SM479" s="1"/>
      <c r="SN479" s="1"/>
      <c r="SO479" s="1"/>
      <c r="SP479" s="1"/>
      <c r="SQ479" s="1"/>
      <c r="SR479" s="1"/>
      <c r="SS479" s="1"/>
      <c r="ST479" s="1"/>
      <c r="SU479" s="1"/>
      <c r="SV479" s="1"/>
      <c r="SW479" s="1"/>
      <c r="SX479" s="1"/>
      <c r="SY479" s="1"/>
      <c r="SZ479" s="1"/>
      <c r="TA479" s="1"/>
      <c r="TB479" s="1"/>
      <c r="TC479" s="1"/>
      <c r="TD479" s="1"/>
      <c r="TE479" s="1"/>
      <c r="TF479" s="1"/>
      <c r="TG479" s="1"/>
      <c r="TH479" s="1"/>
      <c r="TI479" s="1"/>
      <c r="TJ479" s="1"/>
      <c r="TK479" s="1"/>
      <c r="TL479" s="1"/>
      <c r="TM479" s="1"/>
      <c r="TN479" s="1"/>
      <c r="TO479" s="1"/>
      <c r="TP479" s="1"/>
      <c r="TQ479" s="1"/>
      <c r="TR479" s="1"/>
      <c r="TS479" s="1"/>
      <c r="TT479" s="1"/>
      <c r="TU479" s="1"/>
      <c r="TV479" s="1"/>
      <c r="TW479" s="1"/>
      <c r="TX479" s="1"/>
      <c r="TY479" s="1"/>
      <c r="TZ479" s="1"/>
      <c r="UA479" s="1"/>
      <c r="UB479" s="1"/>
      <c r="UC479" s="1"/>
      <c r="UD479" s="1"/>
      <c r="UE479" s="1"/>
      <c r="UF479" s="1"/>
      <c r="UG479" s="1"/>
      <c r="UH479" s="1"/>
      <c r="UI479" s="1"/>
      <c r="UJ479" s="1"/>
      <c r="UK479" s="1"/>
      <c r="UL479" s="1"/>
      <c r="UM479" s="1"/>
      <c r="UN479" s="1"/>
      <c r="UO479" s="1"/>
      <c r="UP479" s="1"/>
      <c r="UQ479" s="1"/>
      <c r="UR479" s="1"/>
      <c r="US479" s="1"/>
      <c r="UT479" s="1"/>
      <c r="UU479" s="1"/>
      <c r="UV479" s="1"/>
      <c r="UW479" s="1"/>
      <c r="UX479" s="1"/>
      <c r="UY479" s="1"/>
      <c r="UZ479" s="1"/>
      <c r="VA479" s="1"/>
      <c r="VB479" s="1"/>
      <c r="VC479" s="1"/>
      <c r="VD479" s="1"/>
      <c r="VE479" s="1"/>
      <c r="VF479" s="1"/>
      <c r="VG479" s="1"/>
      <c r="VH479" s="1"/>
      <c r="VI479" s="1"/>
      <c r="VJ479" s="1"/>
      <c r="VK479" s="1"/>
      <c r="VL479" s="1"/>
      <c r="VM479" s="1"/>
      <c r="VN479" s="1"/>
      <c r="VO479" s="1"/>
      <c r="VP479" s="1"/>
      <c r="VQ479" s="1"/>
      <c r="VR479" s="1"/>
      <c r="VS479" s="1"/>
      <c r="VT479" s="1"/>
      <c r="VU479" s="1"/>
      <c r="VV479" s="1"/>
      <c r="VW479" s="1"/>
      <c r="VX479" s="1"/>
      <c r="VY479" s="1"/>
      <c r="VZ479" s="1"/>
      <c r="WA479" s="1"/>
      <c r="WB479" s="1"/>
      <c r="WC479" s="1"/>
      <c r="WD479" s="1"/>
      <c r="WE479" s="1"/>
      <c r="WF479" s="1"/>
      <c r="WG479" s="1"/>
      <c r="WH479" s="1"/>
      <c r="WI479" s="1"/>
      <c r="WJ479" s="1"/>
      <c r="WK479" s="1"/>
      <c r="WL479" s="1"/>
      <c r="WM479" s="1"/>
      <c r="WN479" s="1"/>
      <c r="WO479" s="1"/>
      <c r="WP479" s="1"/>
      <c r="WQ479" s="1"/>
      <c r="WR479" s="1"/>
      <c r="WS479" s="1"/>
      <c r="WT479" s="1"/>
      <c r="WU479" s="1"/>
      <c r="WV479" s="1"/>
      <c r="WW479" s="1"/>
      <c r="WX479" s="1"/>
      <c r="WY479" s="1"/>
      <c r="WZ479" s="1"/>
      <c r="XA479" s="1"/>
      <c r="XB479" s="1"/>
      <c r="XC479" s="1"/>
      <c r="XD479" s="1"/>
      <c r="XE479" s="1"/>
      <c r="XF479" s="1"/>
      <c r="XG479" s="1"/>
      <c r="XH479" s="1"/>
      <c r="XI479" s="1"/>
      <c r="XJ479" s="1"/>
      <c r="XK479" s="1"/>
      <c r="XL479" s="1"/>
      <c r="XM479" s="1"/>
      <c r="XN479" s="1"/>
      <c r="XO479" s="1"/>
      <c r="XP479" s="1"/>
      <c r="XQ479" s="1"/>
      <c r="XR479" s="1"/>
      <c r="XS479" s="1"/>
      <c r="XT479" s="1"/>
      <c r="XU479" s="1"/>
      <c r="XV479" s="1"/>
      <c r="XW479" s="1"/>
      <c r="XX479" s="1"/>
      <c r="XY479" s="1"/>
      <c r="XZ479" s="1"/>
      <c r="YA479" s="1"/>
      <c r="YB479" s="1"/>
      <c r="YC479" s="1"/>
      <c r="YD479" s="1"/>
      <c r="YE479" s="1"/>
      <c r="YF479" s="1"/>
      <c r="YG479" s="1"/>
      <c r="YH479" s="1"/>
      <c r="YI479" s="1"/>
      <c r="YJ479" s="1"/>
      <c r="YK479" s="1"/>
      <c r="YL479" s="1"/>
      <c r="YM479" s="1"/>
      <c r="YN479" s="1"/>
      <c r="YO479" s="1"/>
      <c r="YP479" s="1"/>
      <c r="YQ479" s="1"/>
      <c r="YR479" s="1"/>
      <c r="YS479" s="1"/>
      <c r="YT479" s="1"/>
      <c r="YU479" s="1"/>
      <c r="YV479" s="1"/>
      <c r="YW479" s="1"/>
      <c r="YX479" s="1"/>
      <c r="YY479" s="1"/>
      <c r="YZ479" s="1"/>
      <c r="ZA479" s="1"/>
      <c r="ZB479" s="1"/>
      <c r="ZC479" s="1"/>
      <c r="ZD479" s="1"/>
      <c r="ZE479" s="1"/>
      <c r="ZF479" s="1"/>
      <c r="ZG479" s="1"/>
      <c r="ZH479" s="1"/>
      <c r="ZI479" s="1"/>
      <c r="ZJ479" s="1"/>
      <c r="ZK479" s="1"/>
      <c r="ZL479" s="1"/>
      <c r="ZM479" s="1"/>
      <c r="ZN479" s="1"/>
      <c r="ZO479" s="1"/>
      <c r="ZP479" s="1"/>
      <c r="ZQ479" s="1"/>
      <c r="ZR479" s="1"/>
      <c r="ZS479" s="1"/>
      <c r="ZT479" s="1"/>
      <c r="ZU479" s="1"/>
      <c r="ZV479" s="1"/>
      <c r="ZW479" s="1"/>
      <c r="ZX479" s="1"/>
      <c r="ZY479" s="1"/>
      <c r="ZZ479" s="1"/>
      <c r="AAA479" s="1"/>
      <c r="AAB479" s="1"/>
      <c r="AAC479" s="1"/>
      <c r="AAD479" s="1"/>
      <c r="AAE479" s="1"/>
      <c r="AAF479" s="1"/>
      <c r="AAG479" s="1"/>
      <c r="AAH479" s="1"/>
      <c r="AAI479" s="1"/>
      <c r="AAJ479" s="1"/>
      <c r="AAK479" s="1"/>
      <c r="AAL479" s="1"/>
      <c r="AAM479" s="1"/>
      <c r="AAN479" s="1"/>
      <c r="AAO479" s="1"/>
      <c r="AAP479" s="1"/>
      <c r="AAQ479" s="1"/>
      <c r="AAR479" s="1"/>
      <c r="AAS479" s="1"/>
      <c r="AAT479" s="1"/>
      <c r="AAU479" s="1"/>
      <c r="AAV479" s="1"/>
      <c r="AAW479" s="1"/>
      <c r="AAX479" s="1"/>
      <c r="AAY479" s="1"/>
      <c r="AAZ479" s="1"/>
      <c r="ABA479" s="1"/>
      <c r="ABB479" s="1"/>
      <c r="ABC479" s="1"/>
      <c r="ABD479" s="1"/>
      <c r="ABE479" s="1"/>
      <c r="ABF479" s="1"/>
      <c r="ABG479" s="1"/>
      <c r="ABH479" s="1"/>
      <c r="ABI479" s="1"/>
      <c r="ABJ479" s="1"/>
      <c r="ABK479" s="1"/>
      <c r="ABL479" s="1"/>
      <c r="ABM479" s="1"/>
      <c r="ABN479" s="1"/>
      <c r="ABO479" s="1"/>
    </row>
    <row r="480" spans="1:743" x14ac:dyDescent="0.25">
      <c r="A480" s="93"/>
      <c r="B480" s="2"/>
      <c r="C480" s="2"/>
      <c r="D480" s="2"/>
      <c r="E480" s="2"/>
      <c r="F480" s="2"/>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3"/>
      <c r="MV480" s="3"/>
      <c r="MW480" s="3"/>
      <c r="MX480" s="3"/>
      <c r="MY480" s="3"/>
      <c r="MZ480" s="3"/>
      <c r="NA480" s="3"/>
      <c r="NB480" s="3"/>
      <c r="NC480" s="3"/>
      <c r="ND480" s="3"/>
      <c r="NE480" s="3"/>
      <c r="NF480" s="3"/>
      <c r="NG480" s="3"/>
      <c r="NH480" s="3"/>
      <c r="NI480" s="3"/>
      <c r="NJ480" s="3"/>
      <c r="NK480" s="3"/>
      <c r="NL480" s="3"/>
      <c r="NM480" s="3"/>
      <c r="NN480" s="3"/>
      <c r="NO480" s="3"/>
      <c r="NP480" s="3"/>
      <c r="NQ480" s="3"/>
      <c r="NR480" s="3"/>
      <c r="NS480" s="3"/>
      <c r="NT480" s="3"/>
      <c r="NU480" s="3"/>
      <c r="NV480" s="3"/>
      <c r="NW480" s="3"/>
      <c r="NX480" s="3"/>
      <c r="NY480" s="3"/>
      <c r="NZ480" s="3"/>
      <c r="OA480" s="3"/>
      <c r="OB480" s="3"/>
      <c r="OC480" s="3"/>
      <c r="OD480" s="3"/>
      <c r="OE480" s="3"/>
      <c r="OF480" s="3"/>
      <c r="OG480" s="3"/>
      <c r="OH480" s="3"/>
      <c r="OI480" s="3"/>
      <c r="OJ480" s="3"/>
      <c r="OK480" s="3"/>
      <c r="OL480" s="3"/>
      <c r="OM480" s="3"/>
      <c r="ON480" s="3"/>
      <c r="OO480" s="3"/>
      <c r="OP480" s="3"/>
      <c r="OQ480" s="3"/>
      <c r="OR480" s="3"/>
      <c r="OS480" s="3"/>
      <c r="OT480" s="3"/>
      <c r="OU480" s="3"/>
      <c r="OV480" s="3"/>
      <c r="OW480" s="3"/>
      <c r="OX480" s="3"/>
      <c r="OY480" s="3"/>
      <c r="OZ480" s="3"/>
      <c r="PA480" s="3"/>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c r="RD480" s="1"/>
      <c r="RE480" s="1"/>
      <c r="RF480" s="1"/>
      <c r="RG480" s="1"/>
      <c r="RH480" s="1"/>
      <c r="RI480" s="1"/>
      <c r="RJ480" s="1"/>
      <c r="RK480" s="1"/>
      <c r="RL480" s="1"/>
      <c r="RM480" s="1"/>
      <c r="RN480" s="1"/>
      <c r="RO480" s="1"/>
      <c r="RP480" s="1"/>
      <c r="RQ480" s="1"/>
      <c r="RR480" s="1"/>
      <c r="RS480" s="1"/>
      <c r="RT480" s="1"/>
      <c r="RU480" s="1"/>
      <c r="RV480" s="1"/>
      <c r="RW480" s="1"/>
      <c r="RX480" s="1"/>
      <c r="RY480" s="1"/>
      <c r="RZ480" s="1"/>
      <c r="SA480" s="1"/>
      <c r="SB480" s="1"/>
      <c r="SC480" s="1"/>
      <c r="SD480" s="1"/>
      <c r="SE480" s="1"/>
      <c r="SF480" s="1"/>
      <c r="SG480" s="1"/>
      <c r="SH480" s="1"/>
      <c r="SI480" s="1"/>
      <c r="SJ480" s="1"/>
      <c r="SK480" s="1"/>
      <c r="SL480" s="1"/>
      <c r="SM480" s="1"/>
      <c r="SN480" s="1"/>
      <c r="SO480" s="1"/>
      <c r="SP480" s="1"/>
      <c r="SQ480" s="1"/>
      <c r="SR480" s="1"/>
      <c r="SS480" s="1"/>
      <c r="ST480" s="1"/>
      <c r="SU480" s="1"/>
      <c r="SV480" s="1"/>
      <c r="SW480" s="1"/>
      <c r="SX480" s="1"/>
      <c r="SY480" s="1"/>
      <c r="SZ480" s="1"/>
      <c r="TA480" s="1"/>
      <c r="TB480" s="1"/>
      <c r="TC480" s="1"/>
      <c r="TD480" s="1"/>
      <c r="TE480" s="1"/>
      <c r="TF480" s="1"/>
      <c r="TG480" s="1"/>
      <c r="TH480" s="1"/>
      <c r="TI480" s="1"/>
      <c r="TJ480" s="1"/>
      <c r="TK480" s="1"/>
      <c r="TL480" s="1"/>
      <c r="TM480" s="1"/>
      <c r="TN480" s="1"/>
      <c r="TO480" s="1"/>
      <c r="TP480" s="1"/>
      <c r="TQ480" s="1"/>
      <c r="TR480" s="1"/>
      <c r="TS480" s="1"/>
      <c r="TT480" s="1"/>
      <c r="TU480" s="1"/>
      <c r="TV480" s="1"/>
      <c r="TW480" s="1"/>
      <c r="TX480" s="1"/>
      <c r="TY480" s="1"/>
      <c r="TZ480" s="1"/>
      <c r="UA480" s="1"/>
      <c r="UB480" s="1"/>
      <c r="UC480" s="1"/>
      <c r="UD480" s="1"/>
      <c r="UE480" s="1"/>
      <c r="UF480" s="1"/>
      <c r="UG480" s="1"/>
      <c r="UH480" s="1"/>
      <c r="UI480" s="1"/>
      <c r="UJ480" s="1"/>
      <c r="UK480" s="1"/>
      <c r="UL480" s="1"/>
      <c r="UM480" s="1"/>
      <c r="UN480" s="1"/>
      <c r="UO480" s="1"/>
      <c r="UP480" s="1"/>
      <c r="UQ480" s="1"/>
      <c r="UR480" s="1"/>
      <c r="US480" s="1"/>
      <c r="UT480" s="1"/>
      <c r="UU480" s="1"/>
      <c r="UV480" s="1"/>
      <c r="UW480" s="1"/>
      <c r="UX480" s="1"/>
      <c r="UY480" s="1"/>
      <c r="UZ480" s="1"/>
      <c r="VA480" s="1"/>
      <c r="VB480" s="1"/>
      <c r="VC480" s="1"/>
      <c r="VD480" s="1"/>
      <c r="VE480" s="1"/>
      <c r="VF480" s="1"/>
      <c r="VG480" s="1"/>
      <c r="VH480" s="1"/>
      <c r="VI480" s="1"/>
      <c r="VJ480" s="1"/>
      <c r="VK480" s="1"/>
      <c r="VL480" s="1"/>
      <c r="VM480" s="1"/>
      <c r="VN480" s="1"/>
      <c r="VO480" s="1"/>
      <c r="VP480" s="1"/>
      <c r="VQ480" s="1"/>
      <c r="VR480" s="1"/>
      <c r="VS480" s="1"/>
      <c r="VT480" s="1"/>
      <c r="VU480" s="1"/>
      <c r="VV480" s="1"/>
      <c r="VW480" s="1"/>
      <c r="VX480" s="1"/>
      <c r="VY480" s="1"/>
      <c r="VZ480" s="1"/>
      <c r="WA480" s="1"/>
      <c r="WB480" s="1"/>
      <c r="WC480" s="1"/>
      <c r="WD480" s="1"/>
      <c r="WE480" s="1"/>
      <c r="WF480" s="1"/>
      <c r="WG480" s="1"/>
      <c r="WH480" s="1"/>
      <c r="WI480" s="1"/>
      <c r="WJ480" s="1"/>
      <c r="WK480" s="1"/>
      <c r="WL480" s="1"/>
      <c r="WM480" s="1"/>
      <c r="WN480" s="1"/>
      <c r="WO480" s="1"/>
      <c r="WP480" s="1"/>
      <c r="WQ480" s="1"/>
      <c r="WR480" s="1"/>
      <c r="WS480" s="1"/>
      <c r="WT480" s="1"/>
      <c r="WU480" s="1"/>
      <c r="WV480" s="1"/>
      <c r="WW480" s="1"/>
      <c r="WX480" s="1"/>
      <c r="WY480" s="1"/>
      <c r="WZ480" s="1"/>
      <c r="XA480" s="1"/>
      <c r="XB480" s="1"/>
      <c r="XC480" s="1"/>
      <c r="XD480" s="1"/>
      <c r="XE480" s="1"/>
      <c r="XF480" s="1"/>
      <c r="XG480" s="1"/>
      <c r="XH480" s="1"/>
      <c r="XI480" s="1"/>
      <c r="XJ480" s="1"/>
      <c r="XK480" s="1"/>
      <c r="XL480" s="1"/>
      <c r="XM480" s="1"/>
      <c r="XN480" s="1"/>
      <c r="XO480" s="1"/>
      <c r="XP480" s="1"/>
      <c r="XQ480" s="1"/>
      <c r="XR480" s="1"/>
      <c r="XS480" s="1"/>
      <c r="XT480" s="1"/>
      <c r="XU480" s="1"/>
      <c r="XV480" s="1"/>
      <c r="XW480" s="1"/>
      <c r="XX480" s="1"/>
      <c r="XY480" s="1"/>
      <c r="XZ480" s="1"/>
      <c r="YA480" s="1"/>
      <c r="YB480" s="1"/>
      <c r="YC480" s="1"/>
      <c r="YD480" s="1"/>
      <c r="YE480" s="1"/>
      <c r="YF480" s="1"/>
      <c r="YG480" s="1"/>
      <c r="YH480" s="1"/>
      <c r="YI480" s="1"/>
      <c r="YJ480" s="1"/>
      <c r="YK480" s="1"/>
      <c r="YL480" s="1"/>
      <c r="YM480" s="1"/>
      <c r="YN480" s="1"/>
      <c r="YO480" s="1"/>
      <c r="YP480" s="1"/>
      <c r="YQ480" s="1"/>
      <c r="YR480" s="1"/>
      <c r="YS480" s="1"/>
      <c r="YT480" s="1"/>
      <c r="YU480" s="1"/>
      <c r="YV480" s="1"/>
      <c r="YW480" s="1"/>
      <c r="YX480" s="1"/>
      <c r="YY480" s="1"/>
      <c r="YZ480" s="1"/>
      <c r="ZA480" s="1"/>
      <c r="ZB480" s="1"/>
      <c r="ZC480" s="1"/>
      <c r="ZD480" s="1"/>
      <c r="ZE480" s="1"/>
      <c r="ZF480" s="1"/>
      <c r="ZG480" s="1"/>
      <c r="ZH480" s="1"/>
      <c r="ZI480" s="1"/>
      <c r="ZJ480" s="1"/>
      <c r="ZK480" s="1"/>
      <c r="ZL480" s="1"/>
      <c r="ZM480" s="1"/>
      <c r="ZN480" s="1"/>
      <c r="ZO480" s="1"/>
      <c r="ZP480" s="1"/>
      <c r="ZQ480" s="1"/>
      <c r="ZR480" s="1"/>
      <c r="ZS480" s="1"/>
      <c r="ZT480" s="1"/>
      <c r="ZU480" s="1"/>
      <c r="ZV480" s="1"/>
      <c r="ZW480" s="1"/>
      <c r="ZX480" s="1"/>
      <c r="ZY480" s="1"/>
      <c r="ZZ480" s="1"/>
      <c r="AAA480" s="1"/>
      <c r="AAB480" s="1"/>
      <c r="AAC480" s="1"/>
      <c r="AAD480" s="1"/>
      <c r="AAE480" s="1"/>
      <c r="AAF480" s="1"/>
      <c r="AAG480" s="1"/>
      <c r="AAH480" s="1"/>
      <c r="AAI480" s="1"/>
      <c r="AAJ480" s="1"/>
      <c r="AAK480" s="1"/>
      <c r="AAL480" s="1"/>
      <c r="AAM480" s="1"/>
      <c r="AAN480" s="1"/>
      <c r="AAO480" s="1"/>
      <c r="AAP480" s="1"/>
      <c r="AAQ480" s="1"/>
      <c r="AAR480" s="1"/>
      <c r="AAS480" s="1"/>
      <c r="AAT480" s="1"/>
      <c r="AAU480" s="1"/>
      <c r="AAV480" s="1"/>
      <c r="AAW480" s="1"/>
      <c r="AAX480" s="1"/>
      <c r="AAY480" s="1"/>
      <c r="AAZ480" s="1"/>
      <c r="ABA480" s="1"/>
      <c r="ABB480" s="1"/>
      <c r="ABC480" s="1"/>
      <c r="ABD480" s="1"/>
      <c r="ABE480" s="1"/>
      <c r="ABF480" s="1"/>
      <c r="ABG480" s="1"/>
      <c r="ABH480" s="1"/>
      <c r="ABI480" s="1"/>
      <c r="ABJ480" s="1"/>
      <c r="ABK480" s="1"/>
      <c r="ABL480" s="1"/>
      <c r="ABM480" s="1"/>
      <c r="ABN480" s="1"/>
      <c r="ABO480" s="1"/>
    </row>
    <row r="481" spans="1:743" x14ac:dyDescent="0.25">
      <c r="A481" s="93"/>
      <c r="B481" s="2"/>
      <c r="C481" s="2"/>
      <c r="D481" s="2"/>
      <c r="E481" s="2"/>
      <c r="F481" s="2"/>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c r="ML481" s="4"/>
      <c r="MM481" s="4"/>
      <c r="MN481" s="4"/>
      <c r="MO481" s="4"/>
      <c r="MP481" s="4"/>
      <c r="MQ481" s="4"/>
      <c r="MR481" s="4"/>
      <c r="MS481" s="4"/>
      <c r="MT481" s="4"/>
      <c r="MU481" s="3"/>
      <c r="MV481" s="3"/>
      <c r="MW481" s="3"/>
      <c r="MX481" s="3"/>
      <c r="MY481" s="3"/>
      <c r="MZ481" s="3"/>
      <c r="NA481" s="3"/>
      <c r="NB481" s="3"/>
      <c r="NC481" s="3"/>
      <c r="ND481" s="3"/>
      <c r="NE481" s="3"/>
      <c r="NF481" s="3"/>
      <c r="NG481" s="3"/>
      <c r="NH481" s="3"/>
      <c r="NI481" s="3"/>
      <c r="NJ481" s="3"/>
      <c r="NK481" s="3"/>
      <c r="NL481" s="3"/>
      <c r="NM481" s="3"/>
      <c r="NN481" s="3"/>
      <c r="NO481" s="3"/>
      <c r="NP481" s="3"/>
      <c r="NQ481" s="3"/>
      <c r="NR481" s="3"/>
      <c r="NS481" s="3"/>
      <c r="NT481" s="3"/>
      <c r="NU481" s="3"/>
      <c r="NV481" s="3"/>
      <c r="NW481" s="3"/>
      <c r="NX481" s="3"/>
      <c r="NY481" s="3"/>
      <c r="NZ481" s="3"/>
      <c r="OA481" s="3"/>
      <c r="OB481" s="3"/>
      <c r="OC481" s="3"/>
      <c r="OD481" s="3"/>
      <c r="OE481" s="3"/>
      <c r="OF481" s="3"/>
      <c r="OG481" s="3"/>
      <c r="OH481" s="3"/>
      <c r="OI481" s="3"/>
      <c r="OJ481" s="3"/>
      <c r="OK481" s="3"/>
      <c r="OL481" s="3"/>
      <c r="OM481" s="3"/>
      <c r="ON481" s="3"/>
      <c r="OO481" s="3"/>
      <c r="OP481" s="3"/>
      <c r="OQ481" s="3"/>
      <c r="OR481" s="3"/>
      <c r="OS481" s="3"/>
      <c r="OT481" s="3"/>
      <c r="OU481" s="3"/>
      <c r="OV481" s="3"/>
      <c r="OW481" s="3"/>
      <c r="OX481" s="3"/>
      <c r="OY481" s="3"/>
      <c r="OZ481" s="3"/>
      <c r="PA481" s="3"/>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c r="QW481" s="1"/>
      <c r="QX481" s="1"/>
      <c r="QY481" s="1"/>
      <c r="QZ481" s="1"/>
      <c r="RA481" s="1"/>
      <c r="RB481" s="1"/>
      <c r="RC481" s="1"/>
      <c r="RD481" s="1"/>
      <c r="RE481" s="1"/>
      <c r="RF481" s="1"/>
      <c r="RG481" s="1"/>
      <c r="RH481" s="1"/>
      <c r="RI481" s="1"/>
      <c r="RJ481" s="1"/>
      <c r="RK481" s="1"/>
      <c r="RL481" s="1"/>
      <c r="RM481" s="1"/>
      <c r="RN481" s="1"/>
      <c r="RO481" s="1"/>
      <c r="RP481" s="1"/>
      <c r="RQ481" s="1"/>
      <c r="RR481" s="1"/>
      <c r="RS481" s="1"/>
      <c r="RT481" s="1"/>
      <c r="RU481" s="1"/>
      <c r="RV481" s="1"/>
      <c r="RW481" s="1"/>
      <c r="RX481" s="1"/>
      <c r="RY481" s="1"/>
      <c r="RZ481" s="1"/>
      <c r="SA481" s="1"/>
      <c r="SB481" s="1"/>
      <c r="SC481" s="1"/>
      <c r="SD481" s="1"/>
      <c r="SE481" s="1"/>
      <c r="SF481" s="1"/>
      <c r="SG481" s="1"/>
      <c r="SH481" s="1"/>
      <c r="SI481" s="1"/>
      <c r="SJ481" s="1"/>
      <c r="SK481" s="1"/>
      <c r="SL481" s="1"/>
      <c r="SM481" s="1"/>
      <c r="SN481" s="1"/>
      <c r="SO481" s="1"/>
      <c r="SP481" s="1"/>
      <c r="SQ481" s="1"/>
      <c r="SR481" s="1"/>
      <c r="SS481" s="1"/>
      <c r="ST481" s="1"/>
      <c r="SU481" s="1"/>
      <c r="SV481" s="1"/>
      <c r="SW481" s="1"/>
      <c r="SX481" s="1"/>
      <c r="SY481" s="1"/>
      <c r="SZ481" s="1"/>
      <c r="TA481" s="1"/>
      <c r="TB481" s="1"/>
      <c r="TC481" s="1"/>
      <c r="TD481" s="1"/>
      <c r="TE481" s="1"/>
      <c r="TF481" s="1"/>
      <c r="TG481" s="1"/>
      <c r="TH481" s="1"/>
      <c r="TI481" s="1"/>
      <c r="TJ481" s="1"/>
      <c r="TK481" s="1"/>
      <c r="TL481" s="1"/>
      <c r="TM481" s="1"/>
      <c r="TN481" s="1"/>
      <c r="TO481" s="1"/>
      <c r="TP481" s="1"/>
      <c r="TQ481" s="1"/>
      <c r="TR481" s="1"/>
      <c r="TS481" s="1"/>
      <c r="TT481" s="1"/>
      <c r="TU481" s="1"/>
      <c r="TV481" s="1"/>
      <c r="TW481" s="1"/>
      <c r="TX481" s="1"/>
      <c r="TY481" s="1"/>
      <c r="TZ481" s="1"/>
      <c r="UA481" s="1"/>
      <c r="UB481" s="1"/>
      <c r="UC481" s="1"/>
      <c r="UD481" s="1"/>
      <c r="UE481" s="1"/>
      <c r="UF481" s="1"/>
      <c r="UG481" s="1"/>
      <c r="UH481" s="1"/>
      <c r="UI481" s="1"/>
      <c r="UJ481" s="1"/>
      <c r="UK481" s="1"/>
      <c r="UL481" s="1"/>
      <c r="UM481" s="1"/>
      <c r="UN481" s="1"/>
      <c r="UO481" s="1"/>
      <c r="UP481" s="1"/>
      <c r="UQ481" s="1"/>
      <c r="UR481" s="1"/>
      <c r="US481" s="1"/>
      <c r="UT481" s="1"/>
      <c r="UU481" s="1"/>
      <c r="UV481" s="1"/>
      <c r="UW481" s="1"/>
      <c r="UX481" s="1"/>
      <c r="UY481" s="1"/>
      <c r="UZ481" s="1"/>
      <c r="VA481" s="1"/>
      <c r="VB481" s="1"/>
      <c r="VC481" s="1"/>
      <c r="VD481" s="1"/>
      <c r="VE481" s="1"/>
      <c r="VF481" s="1"/>
      <c r="VG481" s="1"/>
      <c r="VH481" s="1"/>
      <c r="VI481" s="1"/>
      <c r="VJ481" s="1"/>
      <c r="VK481" s="1"/>
      <c r="VL481" s="1"/>
      <c r="VM481" s="1"/>
      <c r="VN481" s="1"/>
      <c r="VO481" s="1"/>
      <c r="VP481" s="1"/>
      <c r="VQ481" s="1"/>
      <c r="VR481" s="1"/>
      <c r="VS481" s="1"/>
      <c r="VT481" s="1"/>
      <c r="VU481" s="1"/>
      <c r="VV481" s="1"/>
      <c r="VW481" s="1"/>
      <c r="VX481" s="1"/>
      <c r="VY481" s="1"/>
      <c r="VZ481" s="1"/>
      <c r="WA481" s="1"/>
      <c r="WB481" s="1"/>
      <c r="WC481" s="1"/>
      <c r="WD481" s="1"/>
      <c r="WE481" s="1"/>
      <c r="WF481" s="1"/>
      <c r="WG481" s="1"/>
      <c r="WH481" s="1"/>
      <c r="WI481" s="1"/>
      <c r="WJ481" s="1"/>
      <c r="WK481" s="1"/>
      <c r="WL481" s="1"/>
      <c r="WM481" s="1"/>
      <c r="WN481" s="1"/>
      <c r="WO481" s="1"/>
      <c r="WP481" s="1"/>
      <c r="WQ481" s="1"/>
      <c r="WR481" s="1"/>
      <c r="WS481" s="1"/>
      <c r="WT481" s="1"/>
      <c r="WU481" s="1"/>
      <c r="WV481" s="1"/>
      <c r="WW481" s="1"/>
      <c r="WX481" s="1"/>
      <c r="WY481" s="1"/>
      <c r="WZ481" s="1"/>
      <c r="XA481" s="1"/>
      <c r="XB481" s="1"/>
      <c r="XC481" s="1"/>
      <c r="XD481" s="1"/>
      <c r="XE481" s="1"/>
      <c r="XF481" s="1"/>
      <c r="XG481" s="1"/>
      <c r="XH481" s="1"/>
      <c r="XI481" s="1"/>
      <c r="XJ481" s="1"/>
      <c r="XK481" s="1"/>
      <c r="XL481" s="1"/>
      <c r="XM481" s="1"/>
      <c r="XN481" s="1"/>
      <c r="XO481" s="1"/>
      <c r="XP481" s="1"/>
      <c r="XQ481" s="1"/>
      <c r="XR481" s="1"/>
      <c r="XS481" s="1"/>
      <c r="XT481" s="1"/>
      <c r="XU481" s="1"/>
      <c r="XV481" s="1"/>
      <c r="XW481" s="1"/>
      <c r="XX481" s="1"/>
      <c r="XY481" s="1"/>
      <c r="XZ481" s="1"/>
      <c r="YA481" s="1"/>
      <c r="YB481" s="1"/>
      <c r="YC481" s="1"/>
      <c r="YD481" s="1"/>
      <c r="YE481" s="1"/>
      <c r="YF481" s="1"/>
      <c r="YG481" s="1"/>
      <c r="YH481" s="1"/>
      <c r="YI481" s="1"/>
      <c r="YJ481" s="1"/>
      <c r="YK481" s="1"/>
      <c r="YL481" s="1"/>
      <c r="YM481" s="1"/>
      <c r="YN481" s="1"/>
      <c r="YO481" s="1"/>
      <c r="YP481" s="1"/>
      <c r="YQ481" s="1"/>
      <c r="YR481" s="1"/>
      <c r="YS481" s="1"/>
      <c r="YT481" s="1"/>
      <c r="YU481" s="1"/>
      <c r="YV481" s="1"/>
      <c r="YW481" s="1"/>
      <c r="YX481" s="1"/>
      <c r="YY481" s="1"/>
      <c r="YZ481" s="1"/>
      <c r="ZA481" s="1"/>
      <c r="ZB481" s="1"/>
      <c r="ZC481" s="1"/>
      <c r="ZD481" s="1"/>
      <c r="ZE481" s="1"/>
      <c r="ZF481" s="1"/>
      <c r="ZG481" s="1"/>
      <c r="ZH481" s="1"/>
      <c r="ZI481" s="1"/>
      <c r="ZJ481" s="1"/>
      <c r="ZK481" s="1"/>
      <c r="ZL481" s="1"/>
      <c r="ZM481" s="1"/>
      <c r="ZN481" s="1"/>
      <c r="ZO481" s="1"/>
      <c r="ZP481" s="1"/>
      <c r="ZQ481" s="1"/>
      <c r="ZR481" s="1"/>
      <c r="ZS481" s="1"/>
      <c r="ZT481" s="1"/>
      <c r="ZU481" s="1"/>
      <c r="ZV481" s="1"/>
      <c r="ZW481" s="1"/>
      <c r="ZX481" s="1"/>
      <c r="ZY481" s="1"/>
      <c r="ZZ481" s="1"/>
      <c r="AAA481" s="1"/>
      <c r="AAB481" s="1"/>
      <c r="AAC481" s="1"/>
      <c r="AAD481" s="1"/>
      <c r="AAE481" s="1"/>
      <c r="AAF481" s="1"/>
      <c r="AAG481" s="1"/>
      <c r="AAH481" s="1"/>
      <c r="AAI481" s="1"/>
      <c r="AAJ481" s="1"/>
      <c r="AAK481" s="1"/>
      <c r="AAL481" s="1"/>
      <c r="AAM481" s="1"/>
      <c r="AAN481" s="1"/>
      <c r="AAO481" s="1"/>
      <c r="AAP481" s="1"/>
      <c r="AAQ481" s="1"/>
      <c r="AAR481" s="1"/>
      <c r="AAS481" s="1"/>
      <c r="AAT481" s="1"/>
      <c r="AAU481" s="1"/>
      <c r="AAV481" s="1"/>
      <c r="AAW481" s="1"/>
      <c r="AAX481" s="1"/>
      <c r="AAY481" s="1"/>
      <c r="AAZ481" s="1"/>
      <c r="ABA481" s="1"/>
      <c r="ABB481" s="1"/>
      <c r="ABC481" s="1"/>
      <c r="ABD481" s="1"/>
      <c r="ABE481" s="1"/>
      <c r="ABF481" s="1"/>
      <c r="ABG481" s="1"/>
      <c r="ABH481" s="1"/>
      <c r="ABI481" s="1"/>
      <c r="ABJ481" s="1"/>
      <c r="ABK481" s="1"/>
      <c r="ABL481" s="1"/>
      <c r="ABM481" s="1"/>
      <c r="ABN481" s="1"/>
      <c r="ABO481" s="1"/>
    </row>
    <row r="482" spans="1:743" x14ac:dyDescent="0.25">
      <c r="A482" s="93"/>
      <c r="B482" s="2"/>
      <c r="C482" s="2"/>
      <c r="D482" s="2"/>
      <c r="E482" s="2"/>
      <c r="F482" s="2"/>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c r="KB482" s="4"/>
      <c r="KC482" s="4"/>
      <c r="KD482" s="4"/>
      <c r="KE482" s="4"/>
      <c r="KF482" s="4"/>
      <c r="KG482" s="4"/>
      <c r="KH482" s="4"/>
      <c r="KI482" s="4"/>
      <c r="KJ482" s="4"/>
      <c r="KK482" s="4"/>
      <c r="KL482" s="4"/>
      <c r="KM482" s="4"/>
      <c r="KN482" s="4"/>
      <c r="KO482" s="4"/>
      <c r="KP482" s="4"/>
      <c r="KQ482" s="4"/>
      <c r="KR482" s="4"/>
      <c r="KS482" s="4"/>
      <c r="KT482" s="4"/>
      <c r="KU482" s="4"/>
      <c r="KV482" s="4"/>
      <c r="KW482" s="4"/>
      <c r="KX482" s="4"/>
      <c r="KY482" s="4"/>
      <c r="KZ482" s="4"/>
      <c r="LA482" s="4"/>
      <c r="LB482" s="4"/>
      <c r="LC482" s="4"/>
      <c r="LD482" s="4"/>
      <c r="LE482" s="4"/>
      <c r="LF482" s="4"/>
      <c r="LG482" s="4"/>
      <c r="LH482" s="4"/>
      <c r="LI482" s="4"/>
      <c r="LJ482" s="4"/>
      <c r="LK482" s="4"/>
      <c r="LL482" s="4"/>
      <c r="LM482" s="4"/>
      <c r="LN482" s="4"/>
      <c r="LO482" s="4"/>
      <c r="LP482" s="4"/>
      <c r="LQ482" s="4"/>
      <c r="LR482" s="4"/>
      <c r="LS482" s="4"/>
      <c r="LT482" s="4"/>
      <c r="LU482" s="4"/>
      <c r="LV482" s="4"/>
      <c r="LW482" s="4"/>
      <c r="LX482" s="4"/>
      <c r="LY482" s="4"/>
      <c r="LZ482" s="4"/>
      <c r="MA482" s="4"/>
      <c r="MB482" s="4"/>
      <c r="MC482" s="4"/>
      <c r="MD482" s="4"/>
      <c r="ME482" s="4"/>
      <c r="MF482" s="4"/>
      <c r="MG482" s="4"/>
      <c r="MH482" s="4"/>
      <c r="MI482" s="4"/>
      <c r="MJ482" s="4"/>
      <c r="MK482" s="4"/>
      <c r="ML482" s="4"/>
      <c r="MM482" s="4"/>
      <c r="MN482" s="4"/>
      <c r="MO482" s="4"/>
      <c r="MP482" s="4"/>
      <c r="MQ482" s="4"/>
      <c r="MR482" s="4"/>
      <c r="MS482" s="4"/>
      <c r="MT482" s="4"/>
      <c r="MU482" s="3"/>
      <c r="MV482" s="3"/>
      <c r="MW482" s="3"/>
      <c r="MX482" s="3"/>
      <c r="MY482" s="3"/>
      <c r="MZ482" s="3"/>
      <c r="NA482" s="3"/>
      <c r="NB482" s="3"/>
      <c r="NC482" s="3"/>
      <c r="ND482" s="3"/>
      <c r="NE482" s="3"/>
      <c r="NF482" s="3"/>
      <c r="NG482" s="3"/>
      <c r="NH482" s="3"/>
      <c r="NI482" s="3"/>
      <c r="NJ482" s="3"/>
      <c r="NK482" s="3"/>
      <c r="NL482" s="3"/>
      <c r="NM482" s="3"/>
      <c r="NN482" s="3"/>
      <c r="NO482" s="3"/>
      <c r="NP482" s="3"/>
      <c r="NQ482" s="3"/>
      <c r="NR482" s="3"/>
      <c r="NS482" s="3"/>
      <c r="NT482" s="3"/>
      <c r="NU482" s="3"/>
      <c r="NV482" s="3"/>
      <c r="NW482" s="3"/>
      <c r="NX482" s="3"/>
      <c r="NY482" s="3"/>
      <c r="NZ482" s="3"/>
      <c r="OA482" s="3"/>
      <c r="OB482" s="3"/>
      <c r="OC482" s="3"/>
      <c r="OD482" s="3"/>
      <c r="OE482" s="3"/>
      <c r="OF482" s="3"/>
      <c r="OG482" s="3"/>
      <c r="OH482" s="3"/>
      <c r="OI482" s="3"/>
      <c r="OJ482" s="3"/>
      <c r="OK482" s="3"/>
      <c r="OL482" s="3"/>
      <c r="OM482" s="3"/>
      <c r="ON482" s="3"/>
      <c r="OO482" s="3"/>
      <c r="OP482" s="3"/>
      <c r="OQ482" s="3"/>
      <c r="OR482" s="3"/>
      <c r="OS482" s="3"/>
      <c r="OT482" s="3"/>
      <c r="OU482" s="3"/>
      <c r="OV482" s="3"/>
      <c r="OW482" s="3"/>
      <c r="OX482" s="3"/>
      <c r="OY482" s="3"/>
      <c r="OZ482" s="3"/>
      <c r="PA482" s="3"/>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row>
    <row r="483" spans="1:743" x14ac:dyDescent="0.25">
      <c r="A483" s="93"/>
      <c r="B483" s="2"/>
      <c r="C483" s="2"/>
      <c r="D483" s="2"/>
      <c r="E483" s="2"/>
      <c r="F483" s="2"/>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c r="KB483" s="4"/>
      <c r="KC483" s="4"/>
      <c r="KD483" s="4"/>
      <c r="KE483" s="4"/>
      <c r="KF483" s="4"/>
      <c r="KG483" s="4"/>
      <c r="KH483" s="4"/>
      <c r="KI483" s="4"/>
      <c r="KJ483" s="4"/>
      <c r="KK483" s="4"/>
      <c r="KL483" s="4"/>
      <c r="KM483" s="4"/>
      <c r="KN483" s="4"/>
      <c r="KO483" s="4"/>
      <c r="KP483" s="4"/>
      <c r="KQ483" s="4"/>
      <c r="KR483" s="4"/>
      <c r="KS483" s="4"/>
      <c r="KT483" s="4"/>
      <c r="KU483" s="4"/>
      <c r="KV483" s="4"/>
      <c r="KW483" s="4"/>
      <c r="KX483" s="4"/>
      <c r="KY483" s="4"/>
      <c r="KZ483" s="4"/>
      <c r="LA483" s="4"/>
      <c r="LB483" s="4"/>
      <c r="LC483" s="4"/>
      <c r="LD483" s="4"/>
      <c r="LE483" s="4"/>
      <c r="LF483" s="4"/>
      <c r="LG483" s="4"/>
      <c r="LH483" s="4"/>
      <c r="LI483" s="4"/>
      <c r="LJ483" s="4"/>
      <c r="LK483" s="4"/>
      <c r="LL483" s="4"/>
      <c r="LM483" s="4"/>
      <c r="LN483" s="4"/>
      <c r="LO483" s="4"/>
      <c r="LP483" s="4"/>
      <c r="LQ483" s="4"/>
      <c r="LR483" s="4"/>
      <c r="LS483" s="4"/>
      <c r="LT483" s="4"/>
      <c r="LU483" s="4"/>
      <c r="LV483" s="4"/>
      <c r="LW483" s="4"/>
      <c r="LX483" s="4"/>
      <c r="LY483" s="4"/>
      <c r="LZ483" s="4"/>
      <c r="MA483" s="4"/>
      <c r="MB483" s="4"/>
      <c r="MC483" s="4"/>
      <c r="MD483" s="4"/>
      <c r="ME483" s="4"/>
      <c r="MF483" s="4"/>
      <c r="MG483" s="4"/>
      <c r="MH483" s="4"/>
      <c r="MI483" s="4"/>
      <c r="MJ483" s="4"/>
      <c r="MK483" s="4"/>
      <c r="ML483" s="4"/>
      <c r="MM483" s="4"/>
      <c r="MN483" s="4"/>
      <c r="MO483" s="4"/>
      <c r="MP483" s="4"/>
      <c r="MQ483" s="4"/>
      <c r="MR483" s="4"/>
      <c r="MS483" s="4"/>
      <c r="MT483" s="4"/>
      <c r="MU483" s="3"/>
      <c r="MV483" s="3"/>
      <c r="MW483" s="3"/>
      <c r="MX483" s="3"/>
      <c r="MY483" s="3"/>
      <c r="MZ483" s="3"/>
      <c r="NA483" s="3"/>
      <c r="NB483" s="3"/>
      <c r="NC483" s="3"/>
      <c r="ND483" s="3"/>
      <c r="NE483" s="3"/>
      <c r="NF483" s="3"/>
      <c r="NG483" s="3"/>
      <c r="NH483" s="3"/>
      <c r="NI483" s="3"/>
      <c r="NJ483" s="3"/>
      <c r="NK483" s="3"/>
      <c r="NL483" s="3"/>
      <c r="NM483" s="3"/>
      <c r="NN483" s="3"/>
      <c r="NO483" s="3"/>
      <c r="NP483" s="3"/>
      <c r="NQ483" s="3"/>
      <c r="NR483" s="3"/>
      <c r="NS483" s="3"/>
      <c r="NT483" s="3"/>
      <c r="NU483" s="3"/>
      <c r="NV483" s="3"/>
      <c r="NW483" s="3"/>
      <c r="NX483" s="3"/>
      <c r="NY483" s="3"/>
      <c r="NZ483" s="3"/>
      <c r="OA483" s="3"/>
      <c r="OB483" s="3"/>
      <c r="OC483" s="3"/>
      <c r="OD483" s="3"/>
      <c r="OE483" s="3"/>
      <c r="OF483" s="3"/>
      <c r="OG483" s="3"/>
      <c r="OH483" s="3"/>
      <c r="OI483" s="3"/>
      <c r="OJ483" s="3"/>
      <c r="OK483" s="3"/>
      <c r="OL483" s="3"/>
      <c r="OM483" s="3"/>
      <c r="ON483" s="3"/>
      <c r="OO483" s="3"/>
      <c r="OP483" s="3"/>
      <c r="OQ483" s="3"/>
      <c r="OR483" s="3"/>
      <c r="OS483" s="3"/>
      <c r="OT483" s="3"/>
      <c r="OU483" s="3"/>
      <c r="OV483" s="3"/>
      <c r="OW483" s="3"/>
      <c r="OX483" s="3"/>
      <c r="OY483" s="3"/>
      <c r="OZ483" s="3"/>
      <c r="PA483" s="3"/>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c r="RD483" s="1"/>
      <c r="RE483" s="1"/>
      <c r="RF483" s="1"/>
      <c r="RG483" s="1"/>
      <c r="RH483" s="1"/>
      <c r="RI483" s="1"/>
      <c r="RJ483" s="1"/>
      <c r="RK483" s="1"/>
      <c r="RL483" s="1"/>
      <c r="RM483" s="1"/>
      <c r="RN483" s="1"/>
      <c r="RO483" s="1"/>
      <c r="RP483" s="1"/>
      <c r="RQ483" s="1"/>
      <c r="RR483" s="1"/>
      <c r="RS483" s="1"/>
      <c r="RT483" s="1"/>
      <c r="RU483" s="1"/>
      <c r="RV483" s="1"/>
      <c r="RW483" s="1"/>
      <c r="RX483" s="1"/>
      <c r="RY483" s="1"/>
      <c r="RZ483" s="1"/>
      <c r="SA483" s="1"/>
      <c r="SB483" s="1"/>
      <c r="SC483" s="1"/>
      <c r="SD483" s="1"/>
      <c r="SE483" s="1"/>
      <c r="SF483" s="1"/>
      <c r="SG483" s="1"/>
      <c r="SH483" s="1"/>
      <c r="SI483" s="1"/>
      <c r="SJ483" s="1"/>
      <c r="SK483" s="1"/>
      <c r="SL483" s="1"/>
      <c r="SM483" s="1"/>
      <c r="SN483" s="1"/>
      <c r="SO483" s="1"/>
      <c r="SP483" s="1"/>
      <c r="SQ483" s="1"/>
      <c r="SR483" s="1"/>
      <c r="SS483" s="1"/>
      <c r="ST483" s="1"/>
      <c r="SU483" s="1"/>
      <c r="SV483" s="1"/>
      <c r="SW483" s="1"/>
      <c r="SX483" s="1"/>
      <c r="SY483" s="1"/>
      <c r="SZ483" s="1"/>
      <c r="TA483" s="1"/>
      <c r="TB483" s="1"/>
      <c r="TC483" s="1"/>
      <c r="TD483" s="1"/>
      <c r="TE483" s="1"/>
      <c r="TF483" s="1"/>
      <c r="TG483" s="1"/>
      <c r="TH483" s="1"/>
      <c r="TI483" s="1"/>
      <c r="TJ483" s="1"/>
      <c r="TK483" s="1"/>
      <c r="TL483" s="1"/>
      <c r="TM483" s="1"/>
      <c r="TN483" s="1"/>
      <c r="TO483" s="1"/>
      <c r="TP483" s="1"/>
      <c r="TQ483" s="1"/>
      <c r="TR483" s="1"/>
      <c r="TS483" s="1"/>
      <c r="TT483" s="1"/>
      <c r="TU483" s="1"/>
      <c r="TV483" s="1"/>
      <c r="TW483" s="1"/>
      <c r="TX483" s="1"/>
      <c r="TY483" s="1"/>
      <c r="TZ483" s="1"/>
      <c r="UA483" s="1"/>
      <c r="UB483" s="1"/>
      <c r="UC483" s="1"/>
      <c r="UD483" s="1"/>
      <c r="UE483" s="1"/>
      <c r="UF483" s="1"/>
      <c r="UG483" s="1"/>
      <c r="UH483" s="1"/>
      <c r="UI483" s="1"/>
      <c r="UJ483" s="1"/>
      <c r="UK483" s="1"/>
      <c r="UL483" s="1"/>
      <c r="UM483" s="1"/>
      <c r="UN483" s="1"/>
      <c r="UO483" s="1"/>
      <c r="UP483" s="1"/>
      <c r="UQ483" s="1"/>
      <c r="UR483" s="1"/>
      <c r="US483" s="1"/>
      <c r="UT483" s="1"/>
      <c r="UU483" s="1"/>
      <c r="UV483" s="1"/>
      <c r="UW483" s="1"/>
      <c r="UX483" s="1"/>
      <c r="UY483" s="1"/>
      <c r="UZ483" s="1"/>
      <c r="VA483" s="1"/>
      <c r="VB483" s="1"/>
      <c r="VC483" s="1"/>
      <c r="VD483" s="1"/>
      <c r="VE483" s="1"/>
      <c r="VF483" s="1"/>
      <c r="VG483" s="1"/>
      <c r="VH483" s="1"/>
      <c r="VI483" s="1"/>
      <c r="VJ483" s="1"/>
      <c r="VK483" s="1"/>
      <c r="VL483" s="1"/>
      <c r="VM483" s="1"/>
      <c r="VN483" s="1"/>
      <c r="VO483" s="1"/>
      <c r="VP483" s="1"/>
      <c r="VQ483" s="1"/>
      <c r="VR483" s="1"/>
      <c r="VS483" s="1"/>
      <c r="VT483" s="1"/>
      <c r="VU483" s="1"/>
      <c r="VV483" s="1"/>
      <c r="VW483" s="1"/>
      <c r="VX483" s="1"/>
      <c r="VY483" s="1"/>
      <c r="VZ483" s="1"/>
      <c r="WA483" s="1"/>
      <c r="WB483" s="1"/>
      <c r="WC483" s="1"/>
      <c r="WD483" s="1"/>
      <c r="WE483" s="1"/>
      <c r="WF483" s="1"/>
      <c r="WG483" s="1"/>
      <c r="WH483" s="1"/>
      <c r="WI483" s="1"/>
      <c r="WJ483" s="1"/>
      <c r="WK483" s="1"/>
      <c r="WL483" s="1"/>
      <c r="WM483" s="1"/>
      <c r="WN483" s="1"/>
      <c r="WO483" s="1"/>
      <c r="WP483" s="1"/>
      <c r="WQ483" s="1"/>
      <c r="WR483" s="1"/>
      <c r="WS483" s="1"/>
      <c r="WT483" s="1"/>
      <c r="WU483" s="1"/>
      <c r="WV483" s="1"/>
      <c r="WW483" s="1"/>
      <c r="WX483" s="1"/>
      <c r="WY483" s="1"/>
      <c r="WZ483" s="1"/>
      <c r="XA483" s="1"/>
      <c r="XB483" s="1"/>
      <c r="XC483" s="1"/>
      <c r="XD483" s="1"/>
      <c r="XE483" s="1"/>
      <c r="XF483" s="1"/>
      <c r="XG483" s="1"/>
      <c r="XH483" s="1"/>
      <c r="XI483" s="1"/>
      <c r="XJ483" s="1"/>
      <c r="XK483" s="1"/>
      <c r="XL483" s="1"/>
      <c r="XM483" s="1"/>
      <c r="XN483" s="1"/>
      <c r="XO483" s="1"/>
      <c r="XP483" s="1"/>
      <c r="XQ483" s="1"/>
      <c r="XR483" s="1"/>
      <c r="XS483" s="1"/>
      <c r="XT483" s="1"/>
      <c r="XU483" s="1"/>
      <c r="XV483" s="1"/>
      <c r="XW483" s="1"/>
      <c r="XX483" s="1"/>
      <c r="XY483" s="1"/>
      <c r="XZ483" s="1"/>
      <c r="YA483" s="1"/>
      <c r="YB483" s="1"/>
      <c r="YC483" s="1"/>
      <c r="YD483" s="1"/>
      <c r="YE483" s="1"/>
      <c r="YF483" s="1"/>
      <c r="YG483" s="1"/>
      <c r="YH483" s="1"/>
      <c r="YI483" s="1"/>
      <c r="YJ483" s="1"/>
      <c r="YK483" s="1"/>
      <c r="YL483" s="1"/>
      <c r="YM483" s="1"/>
      <c r="YN483" s="1"/>
      <c r="YO483" s="1"/>
      <c r="YP483" s="1"/>
      <c r="YQ483" s="1"/>
      <c r="YR483" s="1"/>
      <c r="YS483" s="1"/>
      <c r="YT483" s="1"/>
      <c r="YU483" s="1"/>
      <c r="YV483" s="1"/>
      <c r="YW483" s="1"/>
      <c r="YX483" s="1"/>
      <c r="YY483" s="1"/>
      <c r="YZ483" s="1"/>
      <c r="ZA483" s="1"/>
      <c r="ZB483" s="1"/>
      <c r="ZC483" s="1"/>
      <c r="ZD483" s="1"/>
      <c r="ZE483" s="1"/>
      <c r="ZF483" s="1"/>
      <c r="ZG483" s="1"/>
      <c r="ZH483" s="1"/>
      <c r="ZI483" s="1"/>
      <c r="ZJ483" s="1"/>
      <c r="ZK483" s="1"/>
      <c r="ZL483" s="1"/>
      <c r="ZM483" s="1"/>
      <c r="ZN483" s="1"/>
      <c r="ZO483" s="1"/>
      <c r="ZP483" s="1"/>
      <c r="ZQ483" s="1"/>
      <c r="ZR483" s="1"/>
      <c r="ZS483" s="1"/>
      <c r="ZT483" s="1"/>
      <c r="ZU483" s="1"/>
      <c r="ZV483" s="1"/>
      <c r="ZW483" s="1"/>
      <c r="ZX483" s="1"/>
      <c r="ZY483" s="1"/>
      <c r="ZZ483" s="1"/>
      <c r="AAA483" s="1"/>
      <c r="AAB483" s="1"/>
      <c r="AAC483" s="1"/>
      <c r="AAD483" s="1"/>
      <c r="AAE483" s="1"/>
      <c r="AAF483" s="1"/>
      <c r="AAG483" s="1"/>
      <c r="AAH483" s="1"/>
      <c r="AAI483" s="1"/>
      <c r="AAJ483" s="1"/>
      <c r="AAK483" s="1"/>
      <c r="AAL483" s="1"/>
      <c r="AAM483" s="1"/>
      <c r="AAN483" s="1"/>
      <c r="AAO483" s="1"/>
      <c r="AAP483" s="1"/>
      <c r="AAQ483" s="1"/>
      <c r="AAR483" s="1"/>
      <c r="AAS483" s="1"/>
      <c r="AAT483" s="1"/>
      <c r="AAU483" s="1"/>
      <c r="AAV483" s="1"/>
      <c r="AAW483" s="1"/>
      <c r="AAX483" s="1"/>
      <c r="AAY483" s="1"/>
      <c r="AAZ483" s="1"/>
      <c r="ABA483" s="1"/>
      <c r="ABB483" s="1"/>
      <c r="ABC483" s="1"/>
      <c r="ABD483" s="1"/>
      <c r="ABE483" s="1"/>
      <c r="ABF483" s="1"/>
      <c r="ABG483" s="1"/>
      <c r="ABH483" s="1"/>
      <c r="ABI483" s="1"/>
      <c r="ABJ483" s="1"/>
      <c r="ABK483" s="1"/>
      <c r="ABL483" s="1"/>
      <c r="ABM483" s="1"/>
      <c r="ABN483" s="1"/>
      <c r="ABO483" s="1"/>
    </row>
    <row r="484" spans="1:743" x14ac:dyDescent="0.25">
      <c r="A484" s="93"/>
      <c r="B484" s="2"/>
      <c r="C484" s="2"/>
      <c r="D484" s="2"/>
      <c r="E484" s="2"/>
      <c r="F484" s="2"/>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c r="KB484" s="4"/>
      <c r="KC484" s="4"/>
      <c r="KD484" s="4"/>
      <c r="KE484" s="4"/>
      <c r="KF484" s="4"/>
      <c r="KG484" s="4"/>
      <c r="KH484" s="4"/>
      <c r="KI484" s="4"/>
      <c r="KJ484" s="4"/>
      <c r="KK484" s="4"/>
      <c r="KL484" s="4"/>
      <c r="KM484" s="4"/>
      <c r="KN484" s="4"/>
      <c r="KO484" s="4"/>
      <c r="KP484" s="4"/>
      <c r="KQ484" s="4"/>
      <c r="KR484" s="4"/>
      <c r="KS484" s="4"/>
      <c r="KT484" s="4"/>
      <c r="KU484" s="4"/>
      <c r="KV484" s="4"/>
      <c r="KW484" s="4"/>
      <c r="KX484" s="4"/>
      <c r="KY484" s="4"/>
      <c r="KZ484" s="4"/>
      <c r="LA484" s="4"/>
      <c r="LB484" s="4"/>
      <c r="LC484" s="4"/>
      <c r="LD484" s="4"/>
      <c r="LE484" s="4"/>
      <c r="LF484" s="4"/>
      <c r="LG484" s="4"/>
      <c r="LH484" s="4"/>
      <c r="LI484" s="4"/>
      <c r="LJ484" s="4"/>
      <c r="LK484" s="4"/>
      <c r="LL484" s="4"/>
      <c r="LM484" s="4"/>
      <c r="LN484" s="4"/>
      <c r="LO484" s="4"/>
      <c r="LP484" s="4"/>
      <c r="LQ484" s="4"/>
      <c r="LR484" s="4"/>
      <c r="LS484" s="4"/>
      <c r="LT484" s="4"/>
      <c r="LU484" s="4"/>
      <c r="LV484" s="4"/>
      <c r="LW484" s="4"/>
      <c r="LX484" s="4"/>
      <c r="LY484" s="4"/>
      <c r="LZ484" s="4"/>
      <c r="MA484" s="4"/>
      <c r="MB484" s="4"/>
      <c r="MC484" s="4"/>
      <c r="MD484" s="4"/>
      <c r="ME484" s="4"/>
      <c r="MF484" s="4"/>
      <c r="MG484" s="4"/>
      <c r="MH484" s="4"/>
      <c r="MI484" s="4"/>
      <c r="MJ484" s="4"/>
      <c r="MK484" s="4"/>
      <c r="ML484" s="4"/>
      <c r="MM484" s="4"/>
      <c r="MN484" s="4"/>
      <c r="MO484" s="4"/>
      <c r="MP484" s="4"/>
      <c r="MQ484" s="4"/>
      <c r="MR484" s="4"/>
      <c r="MS484" s="4"/>
      <c r="MT484" s="4"/>
      <c r="MU484" s="3"/>
      <c r="MV484" s="3"/>
      <c r="MW484" s="3"/>
      <c r="MX484" s="3"/>
      <c r="MY484" s="3"/>
      <c r="MZ484" s="3"/>
      <c r="NA484" s="3"/>
      <c r="NB484" s="3"/>
      <c r="NC484" s="3"/>
      <c r="ND484" s="3"/>
      <c r="NE484" s="3"/>
      <c r="NF484" s="3"/>
      <c r="NG484" s="3"/>
      <c r="NH484" s="3"/>
      <c r="NI484" s="3"/>
      <c r="NJ484" s="3"/>
      <c r="NK484" s="3"/>
      <c r="NL484" s="3"/>
      <c r="NM484" s="3"/>
      <c r="NN484" s="3"/>
      <c r="NO484" s="3"/>
      <c r="NP484" s="3"/>
      <c r="NQ484" s="3"/>
      <c r="NR484" s="3"/>
      <c r="NS484" s="3"/>
      <c r="NT484" s="3"/>
      <c r="NU484" s="3"/>
      <c r="NV484" s="3"/>
      <c r="NW484" s="3"/>
      <c r="NX484" s="3"/>
      <c r="NY484" s="3"/>
      <c r="NZ484" s="3"/>
      <c r="OA484" s="3"/>
      <c r="OB484" s="3"/>
      <c r="OC484" s="3"/>
      <c r="OD484" s="3"/>
      <c r="OE484" s="3"/>
      <c r="OF484" s="3"/>
      <c r="OG484" s="3"/>
      <c r="OH484" s="3"/>
      <c r="OI484" s="3"/>
      <c r="OJ484" s="3"/>
      <c r="OK484" s="3"/>
      <c r="OL484" s="3"/>
      <c r="OM484" s="3"/>
      <c r="ON484" s="3"/>
      <c r="OO484" s="3"/>
      <c r="OP484" s="3"/>
      <c r="OQ484" s="3"/>
      <c r="OR484" s="3"/>
      <c r="OS484" s="3"/>
      <c r="OT484" s="3"/>
      <c r="OU484" s="3"/>
      <c r="OV484" s="3"/>
      <c r="OW484" s="3"/>
      <c r="OX484" s="3"/>
      <c r="OY484" s="3"/>
      <c r="OZ484" s="3"/>
      <c r="PA484" s="3"/>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c r="QW484" s="1"/>
      <c r="QX484" s="1"/>
      <c r="QY484" s="1"/>
      <c r="QZ484" s="1"/>
      <c r="RA484" s="1"/>
      <c r="RB484" s="1"/>
      <c r="RC484" s="1"/>
      <c r="RD484" s="1"/>
      <c r="RE484" s="1"/>
      <c r="RF484" s="1"/>
      <c r="RG484" s="1"/>
      <c r="RH484" s="1"/>
      <c r="RI484" s="1"/>
      <c r="RJ484" s="1"/>
      <c r="RK484" s="1"/>
      <c r="RL484" s="1"/>
      <c r="RM484" s="1"/>
      <c r="RN484" s="1"/>
      <c r="RO484" s="1"/>
      <c r="RP484" s="1"/>
      <c r="RQ484" s="1"/>
      <c r="RR484" s="1"/>
      <c r="RS484" s="1"/>
      <c r="RT484" s="1"/>
      <c r="RU484" s="1"/>
      <c r="RV484" s="1"/>
      <c r="RW484" s="1"/>
      <c r="RX484" s="1"/>
      <c r="RY484" s="1"/>
      <c r="RZ484" s="1"/>
      <c r="SA484" s="1"/>
      <c r="SB484" s="1"/>
      <c r="SC484" s="1"/>
      <c r="SD484" s="1"/>
      <c r="SE484" s="1"/>
      <c r="SF484" s="1"/>
      <c r="SG484" s="1"/>
      <c r="SH484" s="1"/>
      <c r="SI484" s="1"/>
      <c r="SJ484" s="1"/>
      <c r="SK484" s="1"/>
      <c r="SL484" s="1"/>
      <c r="SM484" s="1"/>
      <c r="SN484" s="1"/>
      <c r="SO484" s="1"/>
      <c r="SP484" s="1"/>
      <c r="SQ484" s="1"/>
      <c r="SR484" s="1"/>
      <c r="SS484" s="1"/>
      <c r="ST484" s="1"/>
      <c r="SU484" s="1"/>
      <c r="SV484" s="1"/>
      <c r="SW484" s="1"/>
      <c r="SX484" s="1"/>
      <c r="SY484" s="1"/>
      <c r="SZ484" s="1"/>
      <c r="TA484" s="1"/>
      <c r="TB484" s="1"/>
      <c r="TC484" s="1"/>
      <c r="TD484" s="1"/>
      <c r="TE484" s="1"/>
      <c r="TF484" s="1"/>
      <c r="TG484" s="1"/>
      <c r="TH484" s="1"/>
      <c r="TI484" s="1"/>
      <c r="TJ484" s="1"/>
      <c r="TK484" s="1"/>
      <c r="TL484" s="1"/>
      <c r="TM484" s="1"/>
      <c r="TN484" s="1"/>
      <c r="TO484" s="1"/>
      <c r="TP484" s="1"/>
      <c r="TQ484" s="1"/>
      <c r="TR484" s="1"/>
      <c r="TS484" s="1"/>
      <c r="TT484" s="1"/>
      <c r="TU484" s="1"/>
      <c r="TV484" s="1"/>
      <c r="TW484" s="1"/>
      <c r="TX484" s="1"/>
      <c r="TY484" s="1"/>
      <c r="TZ484" s="1"/>
      <c r="UA484" s="1"/>
      <c r="UB484" s="1"/>
      <c r="UC484" s="1"/>
      <c r="UD484" s="1"/>
      <c r="UE484" s="1"/>
      <c r="UF484" s="1"/>
      <c r="UG484" s="1"/>
      <c r="UH484" s="1"/>
      <c r="UI484" s="1"/>
      <c r="UJ484" s="1"/>
      <c r="UK484" s="1"/>
      <c r="UL484" s="1"/>
      <c r="UM484" s="1"/>
      <c r="UN484" s="1"/>
      <c r="UO484" s="1"/>
      <c r="UP484" s="1"/>
      <c r="UQ484" s="1"/>
      <c r="UR484" s="1"/>
      <c r="US484" s="1"/>
      <c r="UT484" s="1"/>
      <c r="UU484" s="1"/>
      <c r="UV484" s="1"/>
      <c r="UW484" s="1"/>
      <c r="UX484" s="1"/>
      <c r="UY484" s="1"/>
      <c r="UZ484" s="1"/>
      <c r="VA484" s="1"/>
      <c r="VB484" s="1"/>
      <c r="VC484" s="1"/>
      <c r="VD484" s="1"/>
      <c r="VE484" s="1"/>
      <c r="VF484" s="1"/>
      <c r="VG484" s="1"/>
      <c r="VH484" s="1"/>
      <c r="VI484" s="1"/>
      <c r="VJ484" s="1"/>
      <c r="VK484" s="1"/>
      <c r="VL484" s="1"/>
      <c r="VM484" s="1"/>
      <c r="VN484" s="1"/>
      <c r="VO484" s="1"/>
      <c r="VP484" s="1"/>
      <c r="VQ484" s="1"/>
      <c r="VR484" s="1"/>
      <c r="VS484" s="1"/>
      <c r="VT484" s="1"/>
      <c r="VU484" s="1"/>
      <c r="VV484" s="1"/>
      <c r="VW484" s="1"/>
      <c r="VX484" s="1"/>
      <c r="VY484" s="1"/>
      <c r="VZ484" s="1"/>
      <c r="WA484" s="1"/>
      <c r="WB484" s="1"/>
      <c r="WC484" s="1"/>
      <c r="WD484" s="1"/>
      <c r="WE484" s="1"/>
      <c r="WF484" s="1"/>
      <c r="WG484" s="1"/>
      <c r="WH484" s="1"/>
      <c r="WI484" s="1"/>
      <c r="WJ484" s="1"/>
      <c r="WK484" s="1"/>
      <c r="WL484" s="1"/>
      <c r="WM484" s="1"/>
      <c r="WN484" s="1"/>
      <c r="WO484" s="1"/>
      <c r="WP484" s="1"/>
      <c r="WQ484" s="1"/>
      <c r="WR484" s="1"/>
      <c r="WS484" s="1"/>
      <c r="WT484" s="1"/>
      <c r="WU484" s="1"/>
      <c r="WV484" s="1"/>
      <c r="WW484" s="1"/>
      <c r="WX484" s="1"/>
      <c r="WY484" s="1"/>
      <c r="WZ484" s="1"/>
      <c r="XA484" s="1"/>
      <c r="XB484" s="1"/>
      <c r="XC484" s="1"/>
      <c r="XD484" s="1"/>
      <c r="XE484" s="1"/>
      <c r="XF484" s="1"/>
      <c r="XG484" s="1"/>
      <c r="XH484" s="1"/>
      <c r="XI484" s="1"/>
      <c r="XJ484" s="1"/>
      <c r="XK484" s="1"/>
      <c r="XL484" s="1"/>
      <c r="XM484" s="1"/>
      <c r="XN484" s="1"/>
      <c r="XO484" s="1"/>
      <c r="XP484" s="1"/>
      <c r="XQ484" s="1"/>
      <c r="XR484" s="1"/>
      <c r="XS484" s="1"/>
      <c r="XT484" s="1"/>
      <c r="XU484" s="1"/>
      <c r="XV484" s="1"/>
      <c r="XW484" s="1"/>
      <c r="XX484" s="1"/>
      <c r="XY484" s="1"/>
      <c r="XZ484" s="1"/>
      <c r="YA484" s="1"/>
      <c r="YB484" s="1"/>
      <c r="YC484" s="1"/>
      <c r="YD484" s="1"/>
      <c r="YE484" s="1"/>
      <c r="YF484" s="1"/>
      <c r="YG484" s="1"/>
      <c r="YH484" s="1"/>
      <c r="YI484" s="1"/>
      <c r="YJ484" s="1"/>
      <c r="YK484" s="1"/>
      <c r="YL484" s="1"/>
      <c r="YM484" s="1"/>
      <c r="YN484" s="1"/>
      <c r="YO484" s="1"/>
      <c r="YP484" s="1"/>
      <c r="YQ484" s="1"/>
      <c r="YR484" s="1"/>
      <c r="YS484" s="1"/>
      <c r="YT484" s="1"/>
      <c r="YU484" s="1"/>
      <c r="YV484" s="1"/>
      <c r="YW484" s="1"/>
      <c r="YX484" s="1"/>
      <c r="YY484" s="1"/>
      <c r="YZ484" s="1"/>
      <c r="ZA484" s="1"/>
      <c r="ZB484" s="1"/>
      <c r="ZC484" s="1"/>
      <c r="ZD484" s="1"/>
      <c r="ZE484" s="1"/>
      <c r="ZF484" s="1"/>
      <c r="ZG484" s="1"/>
      <c r="ZH484" s="1"/>
      <c r="ZI484" s="1"/>
      <c r="ZJ484" s="1"/>
      <c r="ZK484" s="1"/>
      <c r="ZL484" s="1"/>
      <c r="ZM484" s="1"/>
      <c r="ZN484" s="1"/>
      <c r="ZO484" s="1"/>
      <c r="ZP484" s="1"/>
      <c r="ZQ484" s="1"/>
      <c r="ZR484" s="1"/>
      <c r="ZS484" s="1"/>
      <c r="ZT484" s="1"/>
      <c r="ZU484" s="1"/>
      <c r="ZV484" s="1"/>
      <c r="ZW484" s="1"/>
      <c r="ZX484" s="1"/>
      <c r="ZY484" s="1"/>
      <c r="ZZ484" s="1"/>
      <c r="AAA484" s="1"/>
      <c r="AAB484" s="1"/>
      <c r="AAC484" s="1"/>
      <c r="AAD484" s="1"/>
      <c r="AAE484" s="1"/>
      <c r="AAF484" s="1"/>
      <c r="AAG484" s="1"/>
      <c r="AAH484" s="1"/>
      <c r="AAI484" s="1"/>
      <c r="AAJ484" s="1"/>
      <c r="AAK484" s="1"/>
      <c r="AAL484" s="1"/>
      <c r="AAM484" s="1"/>
      <c r="AAN484" s="1"/>
      <c r="AAO484" s="1"/>
      <c r="AAP484" s="1"/>
      <c r="AAQ484" s="1"/>
      <c r="AAR484" s="1"/>
      <c r="AAS484" s="1"/>
      <c r="AAT484" s="1"/>
      <c r="AAU484" s="1"/>
      <c r="AAV484" s="1"/>
      <c r="AAW484" s="1"/>
      <c r="AAX484" s="1"/>
      <c r="AAY484" s="1"/>
      <c r="AAZ484" s="1"/>
      <c r="ABA484" s="1"/>
      <c r="ABB484" s="1"/>
      <c r="ABC484" s="1"/>
      <c r="ABD484" s="1"/>
      <c r="ABE484" s="1"/>
      <c r="ABF484" s="1"/>
      <c r="ABG484" s="1"/>
      <c r="ABH484" s="1"/>
      <c r="ABI484" s="1"/>
      <c r="ABJ484" s="1"/>
      <c r="ABK484" s="1"/>
      <c r="ABL484" s="1"/>
      <c r="ABM484" s="1"/>
      <c r="ABN484" s="1"/>
      <c r="ABO484" s="1"/>
    </row>
    <row r="485" spans="1:743" x14ac:dyDescent="0.25">
      <c r="A485" s="93"/>
      <c r="B485" s="2"/>
      <c r="C485" s="2"/>
      <c r="D485" s="2"/>
      <c r="E485" s="2"/>
      <c r="F485" s="2"/>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c r="KB485" s="4"/>
      <c r="KC485" s="4"/>
      <c r="KD485" s="4"/>
      <c r="KE485" s="4"/>
      <c r="KF485" s="4"/>
      <c r="KG485" s="4"/>
      <c r="KH485" s="4"/>
      <c r="KI485" s="4"/>
      <c r="KJ485" s="4"/>
      <c r="KK485" s="4"/>
      <c r="KL485" s="4"/>
      <c r="KM485" s="4"/>
      <c r="KN485" s="4"/>
      <c r="KO485" s="4"/>
      <c r="KP485" s="4"/>
      <c r="KQ485" s="4"/>
      <c r="KR485" s="4"/>
      <c r="KS485" s="4"/>
      <c r="KT485" s="4"/>
      <c r="KU485" s="4"/>
      <c r="KV485" s="4"/>
      <c r="KW485" s="4"/>
      <c r="KX485" s="4"/>
      <c r="KY485" s="4"/>
      <c r="KZ485" s="4"/>
      <c r="LA485" s="4"/>
      <c r="LB485" s="4"/>
      <c r="LC485" s="4"/>
      <c r="LD485" s="4"/>
      <c r="LE485" s="4"/>
      <c r="LF485" s="4"/>
      <c r="LG485" s="4"/>
      <c r="LH485" s="4"/>
      <c r="LI485" s="4"/>
      <c r="LJ485" s="4"/>
      <c r="LK485" s="4"/>
      <c r="LL485" s="4"/>
      <c r="LM485" s="4"/>
      <c r="LN485" s="4"/>
      <c r="LO485" s="4"/>
      <c r="LP485" s="4"/>
      <c r="LQ485" s="4"/>
      <c r="LR485" s="4"/>
      <c r="LS485" s="4"/>
      <c r="LT485" s="4"/>
      <c r="LU485" s="4"/>
      <c r="LV485" s="4"/>
      <c r="LW485" s="4"/>
      <c r="LX485" s="4"/>
      <c r="LY485" s="4"/>
      <c r="LZ485" s="4"/>
      <c r="MA485" s="4"/>
      <c r="MB485" s="4"/>
      <c r="MC485" s="4"/>
      <c r="MD485" s="4"/>
      <c r="ME485" s="4"/>
      <c r="MF485" s="4"/>
      <c r="MG485" s="4"/>
      <c r="MH485" s="4"/>
      <c r="MI485" s="4"/>
      <c r="MJ485" s="4"/>
      <c r="MK485" s="4"/>
      <c r="ML485" s="4"/>
      <c r="MM485" s="4"/>
      <c r="MN485" s="4"/>
      <c r="MO485" s="4"/>
      <c r="MP485" s="4"/>
      <c r="MQ485" s="4"/>
      <c r="MR485" s="4"/>
      <c r="MS485" s="4"/>
      <c r="MT485" s="4"/>
      <c r="MU485" s="3"/>
      <c r="MV485" s="3"/>
      <c r="MW485" s="3"/>
      <c r="MX485" s="3"/>
      <c r="MY485" s="3"/>
      <c r="MZ485" s="3"/>
      <c r="NA485" s="3"/>
      <c r="NB485" s="3"/>
      <c r="NC485" s="3"/>
      <c r="ND485" s="3"/>
      <c r="NE485" s="3"/>
      <c r="NF485" s="3"/>
      <c r="NG485" s="3"/>
      <c r="NH485" s="3"/>
      <c r="NI485" s="3"/>
      <c r="NJ485" s="3"/>
      <c r="NK485" s="3"/>
      <c r="NL485" s="3"/>
      <c r="NM485" s="3"/>
      <c r="NN485" s="3"/>
      <c r="NO485" s="3"/>
      <c r="NP485" s="3"/>
      <c r="NQ485" s="3"/>
      <c r="NR485" s="3"/>
      <c r="NS485" s="3"/>
      <c r="NT485" s="3"/>
      <c r="NU485" s="3"/>
      <c r="NV485" s="3"/>
      <c r="NW485" s="3"/>
      <c r="NX485" s="3"/>
      <c r="NY485" s="3"/>
      <c r="NZ485" s="3"/>
      <c r="OA485" s="3"/>
      <c r="OB485" s="3"/>
      <c r="OC485" s="3"/>
      <c r="OD485" s="3"/>
      <c r="OE485" s="3"/>
      <c r="OF485" s="3"/>
      <c r="OG485" s="3"/>
      <c r="OH485" s="3"/>
      <c r="OI485" s="3"/>
      <c r="OJ485" s="3"/>
      <c r="OK485" s="3"/>
      <c r="OL485" s="3"/>
      <c r="OM485" s="3"/>
      <c r="ON485" s="3"/>
      <c r="OO485" s="3"/>
      <c r="OP485" s="3"/>
      <c r="OQ485" s="3"/>
      <c r="OR485" s="3"/>
      <c r="OS485" s="3"/>
      <c r="OT485" s="3"/>
      <c r="OU485" s="3"/>
      <c r="OV485" s="3"/>
      <c r="OW485" s="3"/>
      <c r="OX485" s="3"/>
      <c r="OY485" s="3"/>
      <c r="OZ485" s="3"/>
      <c r="PA485" s="3"/>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c r="QW485" s="1"/>
      <c r="QX485" s="1"/>
      <c r="QY485" s="1"/>
      <c r="QZ485" s="1"/>
      <c r="RA485" s="1"/>
      <c r="RB485" s="1"/>
      <c r="RC485" s="1"/>
      <c r="RD485" s="1"/>
      <c r="RE485" s="1"/>
      <c r="RF485" s="1"/>
      <c r="RG485" s="1"/>
      <c r="RH485" s="1"/>
      <c r="RI485" s="1"/>
      <c r="RJ485" s="1"/>
      <c r="RK485" s="1"/>
      <c r="RL485" s="1"/>
      <c r="RM485" s="1"/>
      <c r="RN485" s="1"/>
      <c r="RO485" s="1"/>
      <c r="RP485" s="1"/>
      <c r="RQ485" s="1"/>
      <c r="RR485" s="1"/>
      <c r="RS485" s="1"/>
      <c r="RT485" s="1"/>
      <c r="RU485" s="1"/>
      <c r="RV485" s="1"/>
      <c r="RW485" s="1"/>
      <c r="RX485" s="1"/>
      <c r="RY485" s="1"/>
      <c r="RZ485" s="1"/>
      <c r="SA485" s="1"/>
      <c r="SB485" s="1"/>
      <c r="SC485" s="1"/>
      <c r="SD485" s="1"/>
      <c r="SE485" s="1"/>
      <c r="SF485" s="1"/>
      <c r="SG485" s="1"/>
      <c r="SH485" s="1"/>
      <c r="SI485" s="1"/>
      <c r="SJ485" s="1"/>
      <c r="SK485" s="1"/>
      <c r="SL485" s="1"/>
      <c r="SM485" s="1"/>
      <c r="SN485" s="1"/>
      <c r="SO485" s="1"/>
      <c r="SP485" s="1"/>
      <c r="SQ485" s="1"/>
      <c r="SR485" s="1"/>
      <c r="SS485" s="1"/>
      <c r="ST485" s="1"/>
      <c r="SU485" s="1"/>
      <c r="SV485" s="1"/>
      <c r="SW485" s="1"/>
      <c r="SX485" s="1"/>
      <c r="SY485" s="1"/>
      <c r="SZ485" s="1"/>
      <c r="TA485" s="1"/>
      <c r="TB485" s="1"/>
      <c r="TC485" s="1"/>
      <c r="TD485" s="1"/>
      <c r="TE485" s="1"/>
      <c r="TF485" s="1"/>
      <c r="TG485" s="1"/>
      <c r="TH485" s="1"/>
      <c r="TI485" s="1"/>
      <c r="TJ485" s="1"/>
      <c r="TK485" s="1"/>
      <c r="TL485" s="1"/>
      <c r="TM485" s="1"/>
      <c r="TN485" s="1"/>
      <c r="TO485" s="1"/>
      <c r="TP485" s="1"/>
      <c r="TQ485" s="1"/>
      <c r="TR485" s="1"/>
      <c r="TS485" s="1"/>
      <c r="TT485" s="1"/>
      <c r="TU485" s="1"/>
      <c r="TV485" s="1"/>
      <c r="TW485" s="1"/>
      <c r="TX485" s="1"/>
      <c r="TY485" s="1"/>
      <c r="TZ485" s="1"/>
      <c r="UA485" s="1"/>
      <c r="UB485" s="1"/>
      <c r="UC485" s="1"/>
      <c r="UD485" s="1"/>
      <c r="UE485" s="1"/>
      <c r="UF485" s="1"/>
      <c r="UG485" s="1"/>
      <c r="UH485" s="1"/>
      <c r="UI485" s="1"/>
      <c r="UJ485" s="1"/>
      <c r="UK485" s="1"/>
      <c r="UL485" s="1"/>
      <c r="UM485" s="1"/>
      <c r="UN485" s="1"/>
      <c r="UO485" s="1"/>
      <c r="UP485" s="1"/>
      <c r="UQ485" s="1"/>
      <c r="UR485" s="1"/>
      <c r="US485" s="1"/>
      <c r="UT485" s="1"/>
      <c r="UU485" s="1"/>
      <c r="UV485" s="1"/>
      <c r="UW485" s="1"/>
      <c r="UX485" s="1"/>
      <c r="UY485" s="1"/>
      <c r="UZ485" s="1"/>
      <c r="VA485" s="1"/>
      <c r="VB485" s="1"/>
      <c r="VC485" s="1"/>
      <c r="VD485" s="1"/>
      <c r="VE485" s="1"/>
      <c r="VF485" s="1"/>
      <c r="VG485" s="1"/>
      <c r="VH485" s="1"/>
      <c r="VI485" s="1"/>
      <c r="VJ485" s="1"/>
      <c r="VK485" s="1"/>
      <c r="VL485" s="1"/>
      <c r="VM485" s="1"/>
      <c r="VN485" s="1"/>
      <c r="VO485" s="1"/>
      <c r="VP485" s="1"/>
      <c r="VQ485" s="1"/>
      <c r="VR485" s="1"/>
      <c r="VS485" s="1"/>
      <c r="VT485" s="1"/>
      <c r="VU485" s="1"/>
      <c r="VV485" s="1"/>
      <c r="VW485" s="1"/>
      <c r="VX485" s="1"/>
      <c r="VY485" s="1"/>
      <c r="VZ485" s="1"/>
      <c r="WA485" s="1"/>
      <c r="WB485" s="1"/>
      <c r="WC485" s="1"/>
      <c r="WD485" s="1"/>
      <c r="WE485" s="1"/>
      <c r="WF485" s="1"/>
      <c r="WG485" s="1"/>
      <c r="WH485" s="1"/>
      <c r="WI485" s="1"/>
      <c r="WJ485" s="1"/>
      <c r="WK485" s="1"/>
      <c r="WL485" s="1"/>
      <c r="WM485" s="1"/>
      <c r="WN485" s="1"/>
      <c r="WO485" s="1"/>
      <c r="WP485" s="1"/>
      <c r="WQ485" s="1"/>
      <c r="WR485" s="1"/>
      <c r="WS485" s="1"/>
      <c r="WT485" s="1"/>
      <c r="WU485" s="1"/>
      <c r="WV485" s="1"/>
      <c r="WW485" s="1"/>
      <c r="WX485" s="1"/>
      <c r="WY485" s="1"/>
      <c r="WZ485" s="1"/>
      <c r="XA485" s="1"/>
      <c r="XB485" s="1"/>
      <c r="XC485" s="1"/>
      <c r="XD485" s="1"/>
      <c r="XE485" s="1"/>
      <c r="XF485" s="1"/>
      <c r="XG485" s="1"/>
      <c r="XH485" s="1"/>
      <c r="XI485" s="1"/>
      <c r="XJ485" s="1"/>
      <c r="XK485" s="1"/>
      <c r="XL485" s="1"/>
      <c r="XM485" s="1"/>
      <c r="XN485" s="1"/>
      <c r="XO485" s="1"/>
      <c r="XP485" s="1"/>
      <c r="XQ485" s="1"/>
      <c r="XR485" s="1"/>
      <c r="XS485" s="1"/>
      <c r="XT485" s="1"/>
      <c r="XU485" s="1"/>
      <c r="XV485" s="1"/>
      <c r="XW485" s="1"/>
      <c r="XX485" s="1"/>
      <c r="XY485" s="1"/>
      <c r="XZ485" s="1"/>
      <c r="YA485" s="1"/>
      <c r="YB485" s="1"/>
      <c r="YC485" s="1"/>
      <c r="YD485" s="1"/>
      <c r="YE485" s="1"/>
      <c r="YF485" s="1"/>
      <c r="YG485" s="1"/>
      <c r="YH485" s="1"/>
      <c r="YI485" s="1"/>
      <c r="YJ485" s="1"/>
      <c r="YK485" s="1"/>
      <c r="YL485" s="1"/>
      <c r="YM485" s="1"/>
      <c r="YN485" s="1"/>
      <c r="YO485" s="1"/>
      <c r="YP485" s="1"/>
      <c r="YQ485" s="1"/>
      <c r="YR485" s="1"/>
      <c r="YS485" s="1"/>
      <c r="YT485" s="1"/>
      <c r="YU485" s="1"/>
      <c r="YV485" s="1"/>
      <c r="YW485" s="1"/>
      <c r="YX485" s="1"/>
      <c r="YY485" s="1"/>
      <c r="YZ485" s="1"/>
      <c r="ZA485" s="1"/>
      <c r="ZB485" s="1"/>
      <c r="ZC485" s="1"/>
      <c r="ZD485" s="1"/>
      <c r="ZE485" s="1"/>
      <c r="ZF485" s="1"/>
      <c r="ZG485" s="1"/>
      <c r="ZH485" s="1"/>
      <c r="ZI485" s="1"/>
      <c r="ZJ485" s="1"/>
      <c r="ZK485" s="1"/>
      <c r="ZL485" s="1"/>
      <c r="ZM485" s="1"/>
      <c r="ZN485" s="1"/>
      <c r="ZO485" s="1"/>
      <c r="ZP485" s="1"/>
      <c r="ZQ485" s="1"/>
      <c r="ZR485" s="1"/>
      <c r="ZS485" s="1"/>
      <c r="ZT485" s="1"/>
      <c r="ZU485" s="1"/>
      <c r="ZV485" s="1"/>
      <c r="ZW485" s="1"/>
      <c r="ZX485" s="1"/>
      <c r="ZY485" s="1"/>
      <c r="ZZ485" s="1"/>
      <c r="AAA485" s="1"/>
      <c r="AAB485" s="1"/>
      <c r="AAC485" s="1"/>
      <c r="AAD485" s="1"/>
      <c r="AAE485" s="1"/>
      <c r="AAF485" s="1"/>
      <c r="AAG485" s="1"/>
      <c r="AAH485" s="1"/>
      <c r="AAI485" s="1"/>
      <c r="AAJ485" s="1"/>
      <c r="AAK485" s="1"/>
      <c r="AAL485" s="1"/>
      <c r="AAM485" s="1"/>
      <c r="AAN485" s="1"/>
      <c r="AAO485" s="1"/>
      <c r="AAP485" s="1"/>
      <c r="AAQ485" s="1"/>
      <c r="AAR485" s="1"/>
      <c r="AAS485" s="1"/>
      <c r="AAT485" s="1"/>
      <c r="AAU485" s="1"/>
      <c r="AAV485" s="1"/>
      <c r="AAW485" s="1"/>
      <c r="AAX485" s="1"/>
      <c r="AAY485" s="1"/>
      <c r="AAZ485" s="1"/>
      <c r="ABA485" s="1"/>
      <c r="ABB485" s="1"/>
      <c r="ABC485" s="1"/>
      <c r="ABD485" s="1"/>
      <c r="ABE485" s="1"/>
      <c r="ABF485" s="1"/>
      <c r="ABG485" s="1"/>
      <c r="ABH485" s="1"/>
      <c r="ABI485" s="1"/>
      <c r="ABJ485" s="1"/>
      <c r="ABK485" s="1"/>
      <c r="ABL485" s="1"/>
      <c r="ABM485" s="1"/>
      <c r="ABN485" s="1"/>
      <c r="ABO485" s="1"/>
    </row>
    <row r="486" spans="1:743" x14ac:dyDescent="0.25">
      <c r="A486" s="93"/>
      <c r="B486" s="2"/>
      <c r="C486" s="2"/>
      <c r="D486" s="2"/>
      <c r="E486" s="2"/>
      <c r="F486" s="2"/>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3"/>
      <c r="MV486" s="3"/>
      <c r="MW486" s="3"/>
      <c r="MX486" s="3"/>
      <c r="MY486" s="3"/>
      <c r="MZ486" s="3"/>
      <c r="NA486" s="3"/>
      <c r="NB486" s="3"/>
      <c r="NC486" s="3"/>
      <c r="ND486" s="3"/>
      <c r="NE486" s="3"/>
      <c r="NF486" s="3"/>
      <c r="NG486" s="3"/>
      <c r="NH486" s="3"/>
      <c r="NI486" s="3"/>
      <c r="NJ486" s="3"/>
      <c r="NK486" s="3"/>
      <c r="NL486" s="3"/>
      <c r="NM486" s="3"/>
      <c r="NN486" s="3"/>
      <c r="NO486" s="3"/>
      <c r="NP486" s="3"/>
      <c r="NQ486" s="3"/>
      <c r="NR486" s="3"/>
      <c r="NS486" s="3"/>
      <c r="NT486" s="3"/>
      <c r="NU486" s="3"/>
      <c r="NV486" s="3"/>
      <c r="NW486" s="3"/>
      <c r="NX486" s="3"/>
      <c r="NY486" s="3"/>
      <c r="NZ486" s="3"/>
      <c r="OA486" s="3"/>
      <c r="OB486" s="3"/>
      <c r="OC486" s="3"/>
      <c r="OD486" s="3"/>
      <c r="OE486" s="3"/>
      <c r="OF486" s="3"/>
      <c r="OG486" s="3"/>
      <c r="OH486" s="3"/>
      <c r="OI486" s="3"/>
      <c r="OJ486" s="3"/>
      <c r="OK486" s="3"/>
      <c r="OL486" s="3"/>
      <c r="OM486" s="3"/>
      <c r="ON486" s="3"/>
      <c r="OO486" s="3"/>
      <c r="OP486" s="3"/>
      <c r="OQ486" s="3"/>
      <c r="OR486" s="3"/>
      <c r="OS486" s="3"/>
      <c r="OT486" s="3"/>
      <c r="OU486" s="3"/>
      <c r="OV486" s="3"/>
      <c r="OW486" s="3"/>
      <c r="OX486" s="3"/>
      <c r="OY486" s="3"/>
      <c r="OZ486" s="3"/>
      <c r="PA486" s="3"/>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c r="RD486" s="1"/>
      <c r="RE486" s="1"/>
      <c r="RF486" s="1"/>
      <c r="RG486" s="1"/>
      <c r="RH486" s="1"/>
      <c r="RI486" s="1"/>
      <c r="RJ486" s="1"/>
      <c r="RK486" s="1"/>
      <c r="RL486" s="1"/>
      <c r="RM486" s="1"/>
      <c r="RN486" s="1"/>
      <c r="RO486" s="1"/>
      <c r="RP486" s="1"/>
      <c r="RQ486" s="1"/>
      <c r="RR486" s="1"/>
      <c r="RS486" s="1"/>
      <c r="RT486" s="1"/>
      <c r="RU486" s="1"/>
      <c r="RV486" s="1"/>
      <c r="RW486" s="1"/>
      <c r="RX486" s="1"/>
      <c r="RY486" s="1"/>
      <c r="RZ486" s="1"/>
      <c r="SA486" s="1"/>
      <c r="SB486" s="1"/>
      <c r="SC486" s="1"/>
      <c r="SD486" s="1"/>
      <c r="SE486" s="1"/>
      <c r="SF486" s="1"/>
      <c r="SG486" s="1"/>
      <c r="SH486" s="1"/>
      <c r="SI486" s="1"/>
      <c r="SJ486" s="1"/>
      <c r="SK486" s="1"/>
      <c r="SL486" s="1"/>
      <c r="SM486" s="1"/>
      <c r="SN486" s="1"/>
      <c r="SO486" s="1"/>
      <c r="SP486" s="1"/>
      <c r="SQ486" s="1"/>
      <c r="SR486" s="1"/>
      <c r="SS486" s="1"/>
      <c r="ST486" s="1"/>
      <c r="SU486" s="1"/>
      <c r="SV486" s="1"/>
      <c r="SW486" s="1"/>
      <c r="SX486" s="1"/>
      <c r="SY486" s="1"/>
      <c r="SZ486" s="1"/>
      <c r="TA486" s="1"/>
      <c r="TB486" s="1"/>
      <c r="TC486" s="1"/>
      <c r="TD486" s="1"/>
      <c r="TE486" s="1"/>
      <c r="TF486" s="1"/>
      <c r="TG486" s="1"/>
      <c r="TH486" s="1"/>
      <c r="TI486" s="1"/>
      <c r="TJ486" s="1"/>
      <c r="TK486" s="1"/>
      <c r="TL486" s="1"/>
      <c r="TM486" s="1"/>
      <c r="TN486" s="1"/>
      <c r="TO486" s="1"/>
      <c r="TP486" s="1"/>
      <c r="TQ486" s="1"/>
      <c r="TR486" s="1"/>
      <c r="TS486" s="1"/>
      <c r="TT486" s="1"/>
      <c r="TU486" s="1"/>
      <c r="TV486" s="1"/>
      <c r="TW486" s="1"/>
      <c r="TX486" s="1"/>
      <c r="TY486" s="1"/>
      <c r="TZ486" s="1"/>
      <c r="UA486" s="1"/>
      <c r="UB486" s="1"/>
      <c r="UC486" s="1"/>
      <c r="UD486" s="1"/>
      <c r="UE486" s="1"/>
      <c r="UF486" s="1"/>
      <c r="UG486" s="1"/>
      <c r="UH486" s="1"/>
      <c r="UI486" s="1"/>
      <c r="UJ486" s="1"/>
      <c r="UK486" s="1"/>
      <c r="UL486" s="1"/>
      <c r="UM486" s="1"/>
      <c r="UN486" s="1"/>
      <c r="UO486" s="1"/>
      <c r="UP486" s="1"/>
      <c r="UQ486" s="1"/>
      <c r="UR486" s="1"/>
      <c r="US486" s="1"/>
      <c r="UT486" s="1"/>
      <c r="UU486" s="1"/>
      <c r="UV486" s="1"/>
      <c r="UW486" s="1"/>
      <c r="UX486" s="1"/>
      <c r="UY486" s="1"/>
      <c r="UZ486" s="1"/>
      <c r="VA486" s="1"/>
      <c r="VB486" s="1"/>
      <c r="VC486" s="1"/>
      <c r="VD486" s="1"/>
      <c r="VE486" s="1"/>
      <c r="VF486" s="1"/>
      <c r="VG486" s="1"/>
      <c r="VH486" s="1"/>
      <c r="VI486" s="1"/>
      <c r="VJ486" s="1"/>
      <c r="VK486" s="1"/>
      <c r="VL486" s="1"/>
      <c r="VM486" s="1"/>
      <c r="VN486" s="1"/>
      <c r="VO486" s="1"/>
      <c r="VP486" s="1"/>
      <c r="VQ486" s="1"/>
      <c r="VR486" s="1"/>
      <c r="VS486" s="1"/>
      <c r="VT486" s="1"/>
      <c r="VU486" s="1"/>
      <c r="VV486" s="1"/>
      <c r="VW486" s="1"/>
      <c r="VX486" s="1"/>
      <c r="VY486" s="1"/>
      <c r="VZ486" s="1"/>
      <c r="WA486" s="1"/>
      <c r="WB486" s="1"/>
      <c r="WC486" s="1"/>
      <c r="WD486" s="1"/>
      <c r="WE486" s="1"/>
      <c r="WF486" s="1"/>
      <c r="WG486" s="1"/>
      <c r="WH486" s="1"/>
      <c r="WI486" s="1"/>
      <c r="WJ486" s="1"/>
      <c r="WK486" s="1"/>
      <c r="WL486" s="1"/>
      <c r="WM486" s="1"/>
      <c r="WN486" s="1"/>
      <c r="WO486" s="1"/>
      <c r="WP486" s="1"/>
      <c r="WQ486" s="1"/>
      <c r="WR486" s="1"/>
      <c r="WS486" s="1"/>
      <c r="WT486" s="1"/>
      <c r="WU486" s="1"/>
      <c r="WV486" s="1"/>
      <c r="WW486" s="1"/>
      <c r="WX486" s="1"/>
      <c r="WY486" s="1"/>
      <c r="WZ486" s="1"/>
      <c r="XA486" s="1"/>
      <c r="XB486" s="1"/>
      <c r="XC486" s="1"/>
      <c r="XD486" s="1"/>
      <c r="XE486" s="1"/>
      <c r="XF486" s="1"/>
      <c r="XG486" s="1"/>
      <c r="XH486" s="1"/>
      <c r="XI486" s="1"/>
      <c r="XJ486" s="1"/>
      <c r="XK486" s="1"/>
      <c r="XL486" s="1"/>
      <c r="XM486" s="1"/>
      <c r="XN486" s="1"/>
      <c r="XO486" s="1"/>
      <c r="XP486" s="1"/>
      <c r="XQ486" s="1"/>
      <c r="XR486" s="1"/>
      <c r="XS486" s="1"/>
      <c r="XT486" s="1"/>
      <c r="XU486" s="1"/>
      <c r="XV486" s="1"/>
      <c r="XW486" s="1"/>
      <c r="XX486" s="1"/>
      <c r="XY486" s="1"/>
      <c r="XZ486" s="1"/>
      <c r="YA486" s="1"/>
      <c r="YB486" s="1"/>
      <c r="YC486" s="1"/>
      <c r="YD486" s="1"/>
      <c r="YE486" s="1"/>
      <c r="YF486" s="1"/>
      <c r="YG486" s="1"/>
      <c r="YH486" s="1"/>
      <c r="YI486" s="1"/>
      <c r="YJ486" s="1"/>
      <c r="YK486" s="1"/>
      <c r="YL486" s="1"/>
      <c r="YM486" s="1"/>
      <c r="YN486" s="1"/>
      <c r="YO486" s="1"/>
      <c r="YP486" s="1"/>
      <c r="YQ486" s="1"/>
      <c r="YR486" s="1"/>
      <c r="YS486" s="1"/>
      <c r="YT486" s="1"/>
      <c r="YU486" s="1"/>
      <c r="YV486" s="1"/>
      <c r="YW486" s="1"/>
      <c r="YX486" s="1"/>
      <c r="YY486" s="1"/>
      <c r="YZ486" s="1"/>
      <c r="ZA486" s="1"/>
      <c r="ZB486" s="1"/>
      <c r="ZC486" s="1"/>
      <c r="ZD486" s="1"/>
      <c r="ZE486" s="1"/>
      <c r="ZF486" s="1"/>
      <c r="ZG486" s="1"/>
      <c r="ZH486" s="1"/>
      <c r="ZI486" s="1"/>
      <c r="ZJ486" s="1"/>
      <c r="ZK486" s="1"/>
      <c r="ZL486" s="1"/>
      <c r="ZM486" s="1"/>
      <c r="ZN486" s="1"/>
      <c r="ZO486" s="1"/>
      <c r="ZP486" s="1"/>
      <c r="ZQ486" s="1"/>
      <c r="ZR486" s="1"/>
      <c r="ZS486" s="1"/>
      <c r="ZT486" s="1"/>
      <c r="ZU486" s="1"/>
      <c r="ZV486" s="1"/>
      <c r="ZW486" s="1"/>
      <c r="ZX486" s="1"/>
      <c r="ZY486" s="1"/>
      <c r="ZZ486" s="1"/>
      <c r="AAA486" s="1"/>
      <c r="AAB486" s="1"/>
      <c r="AAC486" s="1"/>
      <c r="AAD486" s="1"/>
      <c r="AAE486" s="1"/>
      <c r="AAF486" s="1"/>
      <c r="AAG486" s="1"/>
      <c r="AAH486" s="1"/>
      <c r="AAI486" s="1"/>
      <c r="AAJ486" s="1"/>
      <c r="AAK486" s="1"/>
      <c r="AAL486" s="1"/>
      <c r="AAM486" s="1"/>
      <c r="AAN486" s="1"/>
      <c r="AAO486" s="1"/>
      <c r="AAP486" s="1"/>
      <c r="AAQ486" s="1"/>
      <c r="AAR486" s="1"/>
      <c r="AAS486" s="1"/>
      <c r="AAT486" s="1"/>
      <c r="AAU486" s="1"/>
      <c r="AAV486" s="1"/>
      <c r="AAW486" s="1"/>
      <c r="AAX486" s="1"/>
      <c r="AAY486" s="1"/>
      <c r="AAZ486" s="1"/>
      <c r="ABA486" s="1"/>
      <c r="ABB486" s="1"/>
      <c r="ABC486" s="1"/>
      <c r="ABD486" s="1"/>
      <c r="ABE486" s="1"/>
      <c r="ABF486" s="1"/>
      <c r="ABG486" s="1"/>
      <c r="ABH486" s="1"/>
      <c r="ABI486" s="1"/>
      <c r="ABJ486" s="1"/>
      <c r="ABK486" s="1"/>
      <c r="ABL486" s="1"/>
      <c r="ABM486" s="1"/>
      <c r="ABN486" s="1"/>
      <c r="ABO486" s="1"/>
    </row>
    <row r="487" spans="1:743" x14ac:dyDescent="0.25">
      <c r="A487" s="93"/>
      <c r="B487" s="2"/>
      <c r="C487" s="2"/>
      <c r="D487" s="2"/>
      <c r="E487" s="2"/>
      <c r="F487" s="2"/>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3"/>
      <c r="MV487" s="3"/>
      <c r="MW487" s="3"/>
      <c r="MX487" s="3"/>
      <c r="MY487" s="3"/>
      <c r="MZ487" s="3"/>
      <c r="NA487" s="3"/>
      <c r="NB487" s="3"/>
      <c r="NC487" s="3"/>
      <c r="ND487" s="3"/>
      <c r="NE487" s="3"/>
      <c r="NF487" s="3"/>
      <c r="NG487" s="3"/>
      <c r="NH487" s="3"/>
      <c r="NI487" s="3"/>
      <c r="NJ487" s="3"/>
      <c r="NK487" s="3"/>
      <c r="NL487" s="3"/>
      <c r="NM487" s="3"/>
      <c r="NN487" s="3"/>
      <c r="NO487" s="3"/>
      <c r="NP487" s="3"/>
      <c r="NQ487" s="3"/>
      <c r="NR487" s="3"/>
      <c r="NS487" s="3"/>
      <c r="NT487" s="3"/>
      <c r="NU487" s="3"/>
      <c r="NV487" s="3"/>
      <c r="NW487" s="3"/>
      <c r="NX487" s="3"/>
      <c r="NY487" s="3"/>
      <c r="NZ487" s="3"/>
      <c r="OA487" s="3"/>
      <c r="OB487" s="3"/>
      <c r="OC487" s="3"/>
      <c r="OD487" s="3"/>
      <c r="OE487" s="3"/>
      <c r="OF487" s="3"/>
      <c r="OG487" s="3"/>
      <c r="OH487" s="3"/>
      <c r="OI487" s="3"/>
      <c r="OJ487" s="3"/>
      <c r="OK487" s="3"/>
      <c r="OL487" s="3"/>
      <c r="OM487" s="3"/>
      <c r="ON487" s="3"/>
      <c r="OO487" s="3"/>
      <c r="OP487" s="3"/>
      <c r="OQ487" s="3"/>
      <c r="OR487" s="3"/>
      <c r="OS487" s="3"/>
      <c r="OT487" s="3"/>
      <c r="OU487" s="3"/>
      <c r="OV487" s="3"/>
      <c r="OW487" s="3"/>
      <c r="OX487" s="3"/>
      <c r="OY487" s="3"/>
      <c r="OZ487" s="3"/>
      <c r="PA487" s="3"/>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c r="UJ487" s="1"/>
      <c r="UK487" s="1"/>
      <c r="UL487" s="1"/>
      <c r="UM487" s="1"/>
      <c r="UN487" s="1"/>
      <c r="UO487" s="1"/>
      <c r="UP487" s="1"/>
      <c r="UQ487" s="1"/>
      <c r="UR487" s="1"/>
      <c r="US487" s="1"/>
      <c r="UT487" s="1"/>
      <c r="UU487" s="1"/>
      <c r="UV487" s="1"/>
      <c r="UW487" s="1"/>
      <c r="UX487" s="1"/>
      <c r="UY487" s="1"/>
      <c r="UZ487" s="1"/>
      <c r="VA487" s="1"/>
      <c r="VB487" s="1"/>
      <c r="VC487" s="1"/>
      <c r="VD487" s="1"/>
      <c r="VE487" s="1"/>
      <c r="VF487" s="1"/>
      <c r="VG487" s="1"/>
      <c r="VH487" s="1"/>
      <c r="VI487" s="1"/>
      <c r="VJ487" s="1"/>
      <c r="VK487" s="1"/>
      <c r="VL487" s="1"/>
      <c r="VM487" s="1"/>
      <c r="VN487" s="1"/>
      <c r="VO487" s="1"/>
      <c r="VP487" s="1"/>
      <c r="VQ487" s="1"/>
      <c r="VR487" s="1"/>
      <c r="VS487" s="1"/>
      <c r="VT487" s="1"/>
      <c r="VU487" s="1"/>
      <c r="VV487" s="1"/>
      <c r="VW487" s="1"/>
      <c r="VX487" s="1"/>
      <c r="VY487" s="1"/>
      <c r="VZ487" s="1"/>
      <c r="WA487" s="1"/>
      <c r="WB487" s="1"/>
      <c r="WC487" s="1"/>
      <c r="WD487" s="1"/>
      <c r="WE487" s="1"/>
      <c r="WF487" s="1"/>
      <c r="WG487" s="1"/>
      <c r="WH487" s="1"/>
      <c r="WI487" s="1"/>
      <c r="WJ487" s="1"/>
      <c r="WK487" s="1"/>
      <c r="WL487" s="1"/>
      <c r="WM487" s="1"/>
      <c r="WN487" s="1"/>
      <c r="WO487" s="1"/>
      <c r="WP487" s="1"/>
      <c r="WQ487" s="1"/>
      <c r="WR487" s="1"/>
      <c r="WS487" s="1"/>
      <c r="WT487" s="1"/>
      <c r="WU487" s="1"/>
      <c r="WV487" s="1"/>
      <c r="WW487" s="1"/>
      <c r="WX487" s="1"/>
      <c r="WY487" s="1"/>
      <c r="WZ487" s="1"/>
      <c r="XA487" s="1"/>
      <c r="XB487" s="1"/>
      <c r="XC487" s="1"/>
      <c r="XD487" s="1"/>
      <c r="XE487" s="1"/>
      <c r="XF487" s="1"/>
      <c r="XG487" s="1"/>
      <c r="XH487" s="1"/>
      <c r="XI487" s="1"/>
      <c r="XJ487" s="1"/>
      <c r="XK487" s="1"/>
      <c r="XL487" s="1"/>
      <c r="XM487" s="1"/>
      <c r="XN487" s="1"/>
      <c r="XO487" s="1"/>
      <c r="XP487" s="1"/>
      <c r="XQ487" s="1"/>
      <c r="XR487" s="1"/>
      <c r="XS487" s="1"/>
      <c r="XT487" s="1"/>
      <c r="XU487" s="1"/>
      <c r="XV487" s="1"/>
      <c r="XW487" s="1"/>
      <c r="XX487" s="1"/>
      <c r="XY487" s="1"/>
      <c r="XZ487" s="1"/>
      <c r="YA487" s="1"/>
      <c r="YB487" s="1"/>
      <c r="YC487" s="1"/>
      <c r="YD487" s="1"/>
      <c r="YE487" s="1"/>
      <c r="YF487" s="1"/>
      <c r="YG487" s="1"/>
      <c r="YH487" s="1"/>
      <c r="YI487" s="1"/>
      <c r="YJ487" s="1"/>
      <c r="YK487" s="1"/>
      <c r="YL487" s="1"/>
      <c r="YM487" s="1"/>
      <c r="YN487" s="1"/>
      <c r="YO487" s="1"/>
      <c r="YP487" s="1"/>
      <c r="YQ487" s="1"/>
      <c r="YR487" s="1"/>
      <c r="YS487" s="1"/>
      <c r="YT487" s="1"/>
      <c r="YU487" s="1"/>
      <c r="YV487" s="1"/>
      <c r="YW487" s="1"/>
      <c r="YX487" s="1"/>
      <c r="YY487" s="1"/>
      <c r="YZ487" s="1"/>
      <c r="ZA487" s="1"/>
      <c r="ZB487" s="1"/>
      <c r="ZC487" s="1"/>
      <c r="ZD487" s="1"/>
      <c r="ZE487" s="1"/>
      <c r="ZF487" s="1"/>
      <c r="ZG487" s="1"/>
      <c r="ZH487" s="1"/>
      <c r="ZI487" s="1"/>
      <c r="ZJ487" s="1"/>
      <c r="ZK487" s="1"/>
      <c r="ZL487" s="1"/>
      <c r="ZM487" s="1"/>
      <c r="ZN487" s="1"/>
      <c r="ZO487" s="1"/>
      <c r="ZP487" s="1"/>
      <c r="ZQ487" s="1"/>
      <c r="ZR487" s="1"/>
      <c r="ZS487" s="1"/>
      <c r="ZT487" s="1"/>
      <c r="ZU487" s="1"/>
      <c r="ZV487" s="1"/>
      <c r="ZW487" s="1"/>
      <c r="ZX487" s="1"/>
      <c r="ZY487" s="1"/>
      <c r="ZZ487" s="1"/>
      <c r="AAA487" s="1"/>
      <c r="AAB487" s="1"/>
      <c r="AAC487" s="1"/>
      <c r="AAD487" s="1"/>
      <c r="AAE487" s="1"/>
      <c r="AAF487" s="1"/>
      <c r="AAG487" s="1"/>
      <c r="AAH487" s="1"/>
      <c r="AAI487" s="1"/>
      <c r="AAJ487" s="1"/>
      <c r="AAK487" s="1"/>
      <c r="AAL487" s="1"/>
      <c r="AAM487" s="1"/>
      <c r="AAN487" s="1"/>
      <c r="AAO487" s="1"/>
      <c r="AAP487" s="1"/>
      <c r="AAQ487" s="1"/>
      <c r="AAR487" s="1"/>
      <c r="AAS487" s="1"/>
      <c r="AAT487" s="1"/>
      <c r="AAU487" s="1"/>
      <c r="AAV487" s="1"/>
      <c r="AAW487" s="1"/>
      <c r="AAX487" s="1"/>
      <c r="AAY487" s="1"/>
      <c r="AAZ487" s="1"/>
      <c r="ABA487" s="1"/>
      <c r="ABB487" s="1"/>
      <c r="ABC487" s="1"/>
      <c r="ABD487" s="1"/>
      <c r="ABE487" s="1"/>
      <c r="ABF487" s="1"/>
      <c r="ABG487" s="1"/>
      <c r="ABH487" s="1"/>
      <c r="ABI487" s="1"/>
      <c r="ABJ487" s="1"/>
      <c r="ABK487" s="1"/>
      <c r="ABL487" s="1"/>
      <c r="ABM487" s="1"/>
      <c r="ABN487" s="1"/>
      <c r="ABO487" s="1"/>
    </row>
    <row r="488" spans="1:743" x14ac:dyDescent="0.25">
      <c r="A488" s="93"/>
      <c r="B488" s="2"/>
      <c r="C488" s="2"/>
      <c r="D488" s="2"/>
      <c r="E488" s="2"/>
      <c r="F488" s="2"/>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3"/>
      <c r="MV488" s="3"/>
      <c r="MW488" s="3"/>
      <c r="MX488" s="3"/>
      <c r="MY488" s="3"/>
      <c r="MZ488" s="3"/>
      <c r="NA488" s="3"/>
      <c r="NB488" s="3"/>
      <c r="NC488" s="3"/>
      <c r="ND488" s="3"/>
      <c r="NE488" s="3"/>
      <c r="NF488" s="3"/>
      <c r="NG488" s="3"/>
      <c r="NH488" s="3"/>
      <c r="NI488" s="3"/>
      <c r="NJ488" s="3"/>
      <c r="NK488" s="3"/>
      <c r="NL488" s="3"/>
      <c r="NM488" s="3"/>
      <c r="NN488" s="3"/>
      <c r="NO488" s="3"/>
      <c r="NP488" s="3"/>
      <c r="NQ488" s="3"/>
      <c r="NR488" s="3"/>
      <c r="NS488" s="3"/>
      <c r="NT488" s="3"/>
      <c r="NU488" s="3"/>
      <c r="NV488" s="3"/>
      <c r="NW488" s="3"/>
      <c r="NX488" s="3"/>
      <c r="NY488" s="3"/>
      <c r="NZ488" s="3"/>
      <c r="OA488" s="3"/>
      <c r="OB488" s="3"/>
      <c r="OC488" s="3"/>
      <c r="OD488" s="3"/>
      <c r="OE488" s="3"/>
      <c r="OF488" s="3"/>
      <c r="OG488" s="3"/>
      <c r="OH488" s="3"/>
      <c r="OI488" s="3"/>
      <c r="OJ488" s="3"/>
      <c r="OK488" s="3"/>
      <c r="OL488" s="3"/>
      <c r="OM488" s="3"/>
      <c r="ON488" s="3"/>
      <c r="OO488" s="3"/>
      <c r="OP488" s="3"/>
      <c r="OQ488" s="3"/>
      <c r="OR488" s="3"/>
      <c r="OS488" s="3"/>
      <c r="OT488" s="3"/>
      <c r="OU488" s="3"/>
      <c r="OV488" s="3"/>
      <c r="OW488" s="3"/>
      <c r="OX488" s="3"/>
      <c r="OY488" s="3"/>
      <c r="OZ488" s="3"/>
      <c r="PA488" s="3"/>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c r="RD488" s="1"/>
      <c r="RE488" s="1"/>
      <c r="RF488" s="1"/>
      <c r="RG488" s="1"/>
      <c r="RH488" s="1"/>
      <c r="RI488" s="1"/>
      <c r="RJ488" s="1"/>
      <c r="RK488" s="1"/>
      <c r="RL488" s="1"/>
      <c r="RM488" s="1"/>
      <c r="RN488" s="1"/>
      <c r="RO488" s="1"/>
      <c r="RP488" s="1"/>
      <c r="RQ488" s="1"/>
      <c r="RR488" s="1"/>
      <c r="RS488" s="1"/>
      <c r="RT488" s="1"/>
      <c r="RU488" s="1"/>
      <c r="RV488" s="1"/>
      <c r="RW488" s="1"/>
      <c r="RX488" s="1"/>
      <c r="RY488" s="1"/>
      <c r="RZ488" s="1"/>
      <c r="SA488" s="1"/>
      <c r="SB488" s="1"/>
      <c r="SC488" s="1"/>
      <c r="SD488" s="1"/>
      <c r="SE488" s="1"/>
      <c r="SF488" s="1"/>
      <c r="SG488" s="1"/>
      <c r="SH488" s="1"/>
      <c r="SI488" s="1"/>
      <c r="SJ488" s="1"/>
      <c r="SK488" s="1"/>
      <c r="SL488" s="1"/>
      <c r="SM488" s="1"/>
      <c r="SN488" s="1"/>
      <c r="SO488" s="1"/>
      <c r="SP488" s="1"/>
      <c r="SQ488" s="1"/>
      <c r="SR488" s="1"/>
      <c r="SS488" s="1"/>
      <c r="ST488" s="1"/>
      <c r="SU488" s="1"/>
      <c r="SV488" s="1"/>
      <c r="SW488" s="1"/>
      <c r="SX488" s="1"/>
      <c r="SY488" s="1"/>
      <c r="SZ488" s="1"/>
      <c r="TA488" s="1"/>
      <c r="TB488" s="1"/>
      <c r="TC488" s="1"/>
      <c r="TD488" s="1"/>
      <c r="TE488" s="1"/>
      <c r="TF488" s="1"/>
      <c r="TG488" s="1"/>
      <c r="TH488" s="1"/>
      <c r="TI488" s="1"/>
      <c r="TJ488" s="1"/>
      <c r="TK488" s="1"/>
      <c r="TL488" s="1"/>
      <c r="TM488" s="1"/>
      <c r="TN488" s="1"/>
      <c r="TO488" s="1"/>
      <c r="TP488" s="1"/>
      <c r="TQ488" s="1"/>
      <c r="TR488" s="1"/>
      <c r="TS488" s="1"/>
      <c r="TT488" s="1"/>
      <c r="TU488" s="1"/>
      <c r="TV488" s="1"/>
      <c r="TW488" s="1"/>
      <c r="TX488" s="1"/>
      <c r="TY488" s="1"/>
      <c r="TZ488" s="1"/>
      <c r="UA488" s="1"/>
      <c r="UB488" s="1"/>
      <c r="UC488" s="1"/>
      <c r="UD488" s="1"/>
      <c r="UE488" s="1"/>
      <c r="UF488" s="1"/>
      <c r="UG488" s="1"/>
      <c r="UH488" s="1"/>
      <c r="UI488" s="1"/>
      <c r="UJ488" s="1"/>
      <c r="UK488" s="1"/>
      <c r="UL488" s="1"/>
      <c r="UM488" s="1"/>
      <c r="UN488" s="1"/>
      <c r="UO488" s="1"/>
      <c r="UP488" s="1"/>
      <c r="UQ488" s="1"/>
      <c r="UR488" s="1"/>
      <c r="US488" s="1"/>
      <c r="UT488" s="1"/>
      <c r="UU488" s="1"/>
      <c r="UV488" s="1"/>
      <c r="UW488" s="1"/>
      <c r="UX488" s="1"/>
      <c r="UY488" s="1"/>
      <c r="UZ488" s="1"/>
      <c r="VA488" s="1"/>
      <c r="VB488" s="1"/>
      <c r="VC488" s="1"/>
      <c r="VD488" s="1"/>
      <c r="VE488" s="1"/>
      <c r="VF488" s="1"/>
      <c r="VG488" s="1"/>
      <c r="VH488" s="1"/>
      <c r="VI488" s="1"/>
      <c r="VJ488" s="1"/>
      <c r="VK488" s="1"/>
      <c r="VL488" s="1"/>
      <c r="VM488" s="1"/>
      <c r="VN488" s="1"/>
      <c r="VO488" s="1"/>
      <c r="VP488" s="1"/>
      <c r="VQ488" s="1"/>
      <c r="VR488" s="1"/>
      <c r="VS488" s="1"/>
      <c r="VT488" s="1"/>
      <c r="VU488" s="1"/>
      <c r="VV488" s="1"/>
      <c r="VW488" s="1"/>
      <c r="VX488" s="1"/>
      <c r="VY488" s="1"/>
      <c r="VZ488" s="1"/>
      <c r="WA488" s="1"/>
      <c r="WB488" s="1"/>
      <c r="WC488" s="1"/>
      <c r="WD488" s="1"/>
      <c r="WE488" s="1"/>
      <c r="WF488" s="1"/>
      <c r="WG488" s="1"/>
      <c r="WH488" s="1"/>
      <c r="WI488" s="1"/>
      <c r="WJ488" s="1"/>
      <c r="WK488" s="1"/>
      <c r="WL488" s="1"/>
      <c r="WM488" s="1"/>
      <c r="WN488" s="1"/>
      <c r="WO488" s="1"/>
      <c r="WP488" s="1"/>
      <c r="WQ488" s="1"/>
      <c r="WR488" s="1"/>
      <c r="WS488" s="1"/>
      <c r="WT488" s="1"/>
      <c r="WU488" s="1"/>
      <c r="WV488" s="1"/>
      <c r="WW488" s="1"/>
      <c r="WX488" s="1"/>
      <c r="WY488" s="1"/>
      <c r="WZ488" s="1"/>
      <c r="XA488" s="1"/>
      <c r="XB488" s="1"/>
      <c r="XC488" s="1"/>
      <c r="XD488" s="1"/>
      <c r="XE488" s="1"/>
      <c r="XF488" s="1"/>
      <c r="XG488" s="1"/>
      <c r="XH488" s="1"/>
      <c r="XI488" s="1"/>
      <c r="XJ488" s="1"/>
      <c r="XK488" s="1"/>
      <c r="XL488" s="1"/>
      <c r="XM488" s="1"/>
      <c r="XN488" s="1"/>
      <c r="XO488" s="1"/>
      <c r="XP488" s="1"/>
      <c r="XQ488" s="1"/>
      <c r="XR488" s="1"/>
      <c r="XS488" s="1"/>
      <c r="XT488" s="1"/>
      <c r="XU488" s="1"/>
      <c r="XV488" s="1"/>
      <c r="XW488" s="1"/>
      <c r="XX488" s="1"/>
      <c r="XY488" s="1"/>
      <c r="XZ488" s="1"/>
      <c r="YA488" s="1"/>
      <c r="YB488" s="1"/>
      <c r="YC488" s="1"/>
      <c r="YD488" s="1"/>
      <c r="YE488" s="1"/>
      <c r="YF488" s="1"/>
      <c r="YG488" s="1"/>
      <c r="YH488" s="1"/>
      <c r="YI488" s="1"/>
      <c r="YJ488" s="1"/>
      <c r="YK488" s="1"/>
      <c r="YL488" s="1"/>
      <c r="YM488" s="1"/>
      <c r="YN488" s="1"/>
      <c r="YO488" s="1"/>
      <c r="YP488" s="1"/>
      <c r="YQ488" s="1"/>
      <c r="YR488" s="1"/>
      <c r="YS488" s="1"/>
      <c r="YT488" s="1"/>
      <c r="YU488" s="1"/>
      <c r="YV488" s="1"/>
      <c r="YW488" s="1"/>
      <c r="YX488" s="1"/>
      <c r="YY488" s="1"/>
      <c r="YZ488" s="1"/>
      <c r="ZA488" s="1"/>
      <c r="ZB488" s="1"/>
      <c r="ZC488" s="1"/>
      <c r="ZD488" s="1"/>
      <c r="ZE488" s="1"/>
      <c r="ZF488" s="1"/>
      <c r="ZG488" s="1"/>
      <c r="ZH488" s="1"/>
      <c r="ZI488" s="1"/>
      <c r="ZJ488" s="1"/>
      <c r="ZK488" s="1"/>
      <c r="ZL488" s="1"/>
      <c r="ZM488" s="1"/>
      <c r="ZN488" s="1"/>
      <c r="ZO488" s="1"/>
      <c r="ZP488" s="1"/>
      <c r="ZQ488" s="1"/>
      <c r="ZR488" s="1"/>
      <c r="ZS488" s="1"/>
      <c r="ZT488" s="1"/>
      <c r="ZU488" s="1"/>
      <c r="ZV488" s="1"/>
      <c r="ZW488" s="1"/>
      <c r="ZX488" s="1"/>
      <c r="ZY488" s="1"/>
      <c r="ZZ488" s="1"/>
      <c r="AAA488" s="1"/>
      <c r="AAB488" s="1"/>
      <c r="AAC488" s="1"/>
      <c r="AAD488" s="1"/>
      <c r="AAE488" s="1"/>
      <c r="AAF488" s="1"/>
      <c r="AAG488" s="1"/>
      <c r="AAH488" s="1"/>
      <c r="AAI488" s="1"/>
      <c r="AAJ488" s="1"/>
      <c r="AAK488" s="1"/>
      <c r="AAL488" s="1"/>
      <c r="AAM488" s="1"/>
      <c r="AAN488" s="1"/>
      <c r="AAO488" s="1"/>
      <c r="AAP488" s="1"/>
      <c r="AAQ488" s="1"/>
      <c r="AAR488" s="1"/>
      <c r="AAS488" s="1"/>
      <c r="AAT488" s="1"/>
      <c r="AAU488" s="1"/>
      <c r="AAV488" s="1"/>
      <c r="AAW488" s="1"/>
      <c r="AAX488" s="1"/>
      <c r="AAY488" s="1"/>
      <c r="AAZ488" s="1"/>
      <c r="ABA488" s="1"/>
      <c r="ABB488" s="1"/>
      <c r="ABC488" s="1"/>
      <c r="ABD488" s="1"/>
      <c r="ABE488" s="1"/>
      <c r="ABF488" s="1"/>
      <c r="ABG488" s="1"/>
      <c r="ABH488" s="1"/>
      <c r="ABI488" s="1"/>
      <c r="ABJ488" s="1"/>
      <c r="ABK488" s="1"/>
      <c r="ABL488" s="1"/>
      <c r="ABM488" s="1"/>
      <c r="ABN488" s="1"/>
      <c r="ABO488" s="1"/>
    </row>
    <row r="489" spans="1:743" x14ac:dyDescent="0.25">
      <c r="A489" s="93"/>
      <c r="B489" s="2"/>
      <c r="C489" s="2"/>
      <c r="D489" s="2"/>
      <c r="E489" s="2"/>
      <c r="F489" s="2"/>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3"/>
      <c r="MV489" s="3"/>
      <c r="MW489" s="3"/>
      <c r="MX489" s="3"/>
      <c r="MY489" s="3"/>
      <c r="MZ489" s="3"/>
      <c r="NA489" s="3"/>
      <c r="NB489" s="3"/>
      <c r="NC489" s="3"/>
      <c r="ND489" s="3"/>
      <c r="NE489" s="3"/>
      <c r="NF489" s="3"/>
      <c r="NG489" s="3"/>
      <c r="NH489" s="3"/>
      <c r="NI489" s="3"/>
      <c r="NJ489" s="3"/>
      <c r="NK489" s="3"/>
      <c r="NL489" s="3"/>
      <c r="NM489" s="3"/>
      <c r="NN489" s="3"/>
      <c r="NO489" s="3"/>
      <c r="NP489" s="3"/>
      <c r="NQ489" s="3"/>
      <c r="NR489" s="3"/>
      <c r="NS489" s="3"/>
      <c r="NT489" s="3"/>
      <c r="NU489" s="3"/>
      <c r="NV489" s="3"/>
      <c r="NW489" s="3"/>
      <c r="NX489" s="3"/>
      <c r="NY489" s="3"/>
      <c r="NZ489" s="3"/>
      <c r="OA489" s="3"/>
      <c r="OB489" s="3"/>
      <c r="OC489" s="3"/>
      <c r="OD489" s="3"/>
      <c r="OE489" s="3"/>
      <c r="OF489" s="3"/>
      <c r="OG489" s="3"/>
      <c r="OH489" s="3"/>
      <c r="OI489" s="3"/>
      <c r="OJ489" s="3"/>
      <c r="OK489" s="3"/>
      <c r="OL489" s="3"/>
      <c r="OM489" s="3"/>
      <c r="ON489" s="3"/>
      <c r="OO489" s="3"/>
      <c r="OP489" s="3"/>
      <c r="OQ489" s="3"/>
      <c r="OR489" s="3"/>
      <c r="OS489" s="3"/>
      <c r="OT489" s="3"/>
      <c r="OU489" s="3"/>
      <c r="OV489" s="3"/>
      <c r="OW489" s="3"/>
      <c r="OX489" s="3"/>
      <c r="OY489" s="3"/>
      <c r="OZ489" s="3"/>
      <c r="PA489" s="3"/>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c r="RD489" s="1"/>
      <c r="RE489" s="1"/>
      <c r="RF489" s="1"/>
      <c r="RG489" s="1"/>
      <c r="RH489" s="1"/>
      <c r="RI489" s="1"/>
      <c r="RJ489" s="1"/>
      <c r="RK489" s="1"/>
      <c r="RL489" s="1"/>
      <c r="RM489" s="1"/>
      <c r="RN489" s="1"/>
      <c r="RO489" s="1"/>
      <c r="RP489" s="1"/>
      <c r="RQ489" s="1"/>
      <c r="RR489" s="1"/>
      <c r="RS489" s="1"/>
      <c r="RT489" s="1"/>
      <c r="RU489" s="1"/>
      <c r="RV489" s="1"/>
      <c r="RW489" s="1"/>
      <c r="RX489" s="1"/>
      <c r="RY489" s="1"/>
      <c r="RZ489" s="1"/>
      <c r="SA489" s="1"/>
      <c r="SB489" s="1"/>
      <c r="SC489" s="1"/>
      <c r="SD489" s="1"/>
      <c r="SE489" s="1"/>
      <c r="SF489" s="1"/>
      <c r="SG489" s="1"/>
      <c r="SH489" s="1"/>
      <c r="SI489" s="1"/>
      <c r="SJ489" s="1"/>
      <c r="SK489" s="1"/>
      <c r="SL489" s="1"/>
      <c r="SM489" s="1"/>
      <c r="SN489" s="1"/>
      <c r="SO489" s="1"/>
      <c r="SP489" s="1"/>
      <c r="SQ489" s="1"/>
      <c r="SR489" s="1"/>
      <c r="SS489" s="1"/>
      <c r="ST489" s="1"/>
      <c r="SU489" s="1"/>
      <c r="SV489" s="1"/>
      <c r="SW489" s="1"/>
      <c r="SX489" s="1"/>
      <c r="SY489" s="1"/>
      <c r="SZ489" s="1"/>
      <c r="TA489" s="1"/>
      <c r="TB489" s="1"/>
      <c r="TC489" s="1"/>
      <c r="TD489" s="1"/>
      <c r="TE489" s="1"/>
      <c r="TF489" s="1"/>
      <c r="TG489" s="1"/>
      <c r="TH489" s="1"/>
      <c r="TI489" s="1"/>
      <c r="TJ489" s="1"/>
      <c r="TK489" s="1"/>
      <c r="TL489" s="1"/>
      <c r="TM489" s="1"/>
      <c r="TN489" s="1"/>
      <c r="TO489" s="1"/>
      <c r="TP489" s="1"/>
      <c r="TQ489" s="1"/>
      <c r="TR489" s="1"/>
      <c r="TS489" s="1"/>
      <c r="TT489" s="1"/>
      <c r="TU489" s="1"/>
      <c r="TV489" s="1"/>
      <c r="TW489" s="1"/>
      <c r="TX489" s="1"/>
      <c r="TY489" s="1"/>
      <c r="TZ489" s="1"/>
      <c r="UA489" s="1"/>
      <c r="UB489" s="1"/>
      <c r="UC489" s="1"/>
      <c r="UD489" s="1"/>
      <c r="UE489" s="1"/>
      <c r="UF489" s="1"/>
      <c r="UG489" s="1"/>
      <c r="UH489" s="1"/>
      <c r="UI489" s="1"/>
      <c r="UJ489" s="1"/>
      <c r="UK489" s="1"/>
      <c r="UL489" s="1"/>
      <c r="UM489" s="1"/>
      <c r="UN489" s="1"/>
      <c r="UO489" s="1"/>
      <c r="UP489" s="1"/>
      <c r="UQ489" s="1"/>
      <c r="UR489" s="1"/>
      <c r="US489" s="1"/>
      <c r="UT489" s="1"/>
      <c r="UU489" s="1"/>
      <c r="UV489" s="1"/>
      <c r="UW489" s="1"/>
      <c r="UX489" s="1"/>
      <c r="UY489" s="1"/>
      <c r="UZ489" s="1"/>
      <c r="VA489" s="1"/>
      <c r="VB489" s="1"/>
      <c r="VC489" s="1"/>
      <c r="VD489" s="1"/>
      <c r="VE489" s="1"/>
      <c r="VF489" s="1"/>
      <c r="VG489" s="1"/>
      <c r="VH489" s="1"/>
      <c r="VI489" s="1"/>
      <c r="VJ489" s="1"/>
      <c r="VK489" s="1"/>
      <c r="VL489" s="1"/>
      <c r="VM489" s="1"/>
      <c r="VN489" s="1"/>
      <c r="VO489" s="1"/>
      <c r="VP489" s="1"/>
      <c r="VQ489" s="1"/>
      <c r="VR489" s="1"/>
      <c r="VS489" s="1"/>
      <c r="VT489" s="1"/>
      <c r="VU489" s="1"/>
      <c r="VV489" s="1"/>
      <c r="VW489" s="1"/>
      <c r="VX489" s="1"/>
      <c r="VY489" s="1"/>
      <c r="VZ489" s="1"/>
      <c r="WA489" s="1"/>
      <c r="WB489" s="1"/>
      <c r="WC489" s="1"/>
      <c r="WD489" s="1"/>
      <c r="WE489" s="1"/>
      <c r="WF489" s="1"/>
      <c r="WG489" s="1"/>
      <c r="WH489" s="1"/>
      <c r="WI489" s="1"/>
      <c r="WJ489" s="1"/>
      <c r="WK489" s="1"/>
      <c r="WL489" s="1"/>
      <c r="WM489" s="1"/>
      <c r="WN489" s="1"/>
      <c r="WO489" s="1"/>
      <c r="WP489" s="1"/>
      <c r="WQ489" s="1"/>
      <c r="WR489" s="1"/>
      <c r="WS489" s="1"/>
      <c r="WT489" s="1"/>
      <c r="WU489" s="1"/>
      <c r="WV489" s="1"/>
      <c r="WW489" s="1"/>
      <c r="WX489" s="1"/>
      <c r="WY489" s="1"/>
      <c r="WZ489" s="1"/>
      <c r="XA489" s="1"/>
      <c r="XB489" s="1"/>
      <c r="XC489" s="1"/>
      <c r="XD489" s="1"/>
      <c r="XE489" s="1"/>
      <c r="XF489" s="1"/>
      <c r="XG489" s="1"/>
      <c r="XH489" s="1"/>
      <c r="XI489" s="1"/>
      <c r="XJ489" s="1"/>
      <c r="XK489" s="1"/>
      <c r="XL489" s="1"/>
      <c r="XM489" s="1"/>
      <c r="XN489" s="1"/>
      <c r="XO489" s="1"/>
      <c r="XP489" s="1"/>
      <c r="XQ489" s="1"/>
      <c r="XR489" s="1"/>
      <c r="XS489" s="1"/>
      <c r="XT489" s="1"/>
      <c r="XU489" s="1"/>
      <c r="XV489" s="1"/>
      <c r="XW489" s="1"/>
      <c r="XX489" s="1"/>
      <c r="XY489" s="1"/>
      <c r="XZ489" s="1"/>
      <c r="YA489" s="1"/>
      <c r="YB489" s="1"/>
      <c r="YC489" s="1"/>
      <c r="YD489" s="1"/>
      <c r="YE489" s="1"/>
      <c r="YF489" s="1"/>
      <c r="YG489" s="1"/>
      <c r="YH489" s="1"/>
      <c r="YI489" s="1"/>
      <c r="YJ489" s="1"/>
      <c r="YK489" s="1"/>
      <c r="YL489" s="1"/>
      <c r="YM489" s="1"/>
      <c r="YN489" s="1"/>
      <c r="YO489" s="1"/>
      <c r="YP489" s="1"/>
      <c r="YQ489" s="1"/>
      <c r="YR489" s="1"/>
      <c r="YS489" s="1"/>
      <c r="YT489" s="1"/>
      <c r="YU489" s="1"/>
      <c r="YV489" s="1"/>
      <c r="YW489" s="1"/>
      <c r="YX489" s="1"/>
      <c r="YY489" s="1"/>
      <c r="YZ489" s="1"/>
      <c r="ZA489" s="1"/>
      <c r="ZB489" s="1"/>
      <c r="ZC489" s="1"/>
      <c r="ZD489" s="1"/>
      <c r="ZE489" s="1"/>
      <c r="ZF489" s="1"/>
      <c r="ZG489" s="1"/>
      <c r="ZH489" s="1"/>
      <c r="ZI489" s="1"/>
      <c r="ZJ489" s="1"/>
      <c r="ZK489" s="1"/>
      <c r="ZL489" s="1"/>
      <c r="ZM489" s="1"/>
      <c r="ZN489" s="1"/>
      <c r="ZO489" s="1"/>
      <c r="ZP489" s="1"/>
      <c r="ZQ489" s="1"/>
      <c r="ZR489" s="1"/>
      <c r="ZS489" s="1"/>
      <c r="ZT489" s="1"/>
      <c r="ZU489" s="1"/>
      <c r="ZV489" s="1"/>
      <c r="ZW489" s="1"/>
      <c r="ZX489" s="1"/>
      <c r="ZY489" s="1"/>
      <c r="ZZ489" s="1"/>
      <c r="AAA489" s="1"/>
      <c r="AAB489" s="1"/>
      <c r="AAC489" s="1"/>
      <c r="AAD489" s="1"/>
      <c r="AAE489" s="1"/>
      <c r="AAF489" s="1"/>
      <c r="AAG489" s="1"/>
      <c r="AAH489" s="1"/>
      <c r="AAI489" s="1"/>
      <c r="AAJ489" s="1"/>
      <c r="AAK489" s="1"/>
      <c r="AAL489" s="1"/>
      <c r="AAM489" s="1"/>
      <c r="AAN489" s="1"/>
      <c r="AAO489" s="1"/>
      <c r="AAP489" s="1"/>
      <c r="AAQ489" s="1"/>
      <c r="AAR489" s="1"/>
      <c r="AAS489" s="1"/>
      <c r="AAT489" s="1"/>
      <c r="AAU489" s="1"/>
      <c r="AAV489" s="1"/>
      <c r="AAW489" s="1"/>
      <c r="AAX489" s="1"/>
      <c r="AAY489" s="1"/>
      <c r="AAZ489" s="1"/>
      <c r="ABA489" s="1"/>
      <c r="ABB489" s="1"/>
      <c r="ABC489" s="1"/>
      <c r="ABD489" s="1"/>
      <c r="ABE489" s="1"/>
      <c r="ABF489" s="1"/>
      <c r="ABG489" s="1"/>
      <c r="ABH489" s="1"/>
      <c r="ABI489" s="1"/>
      <c r="ABJ489" s="1"/>
      <c r="ABK489" s="1"/>
      <c r="ABL489" s="1"/>
      <c r="ABM489" s="1"/>
      <c r="ABN489" s="1"/>
      <c r="ABO489" s="1"/>
    </row>
    <row r="490" spans="1:743" x14ac:dyDescent="0.25">
      <c r="A490" s="93"/>
      <c r="B490" s="2"/>
      <c r="C490" s="2"/>
      <c r="D490" s="2"/>
      <c r="E490" s="2"/>
      <c r="F490" s="2"/>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4"/>
      <c r="KO490" s="4"/>
      <c r="KP490" s="4"/>
      <c r="KQ490" s="4"/>
      <c r="KR490" s="4"/>
      <c r="KS490" s="4"/>
      <c r="KT490" s="4"/>
      <c r="KU490" s="4"/>
      <c r="KV490" s="4"/>
      <c r="KW490" s="4"/>
      <c r="KX490" s="4"/>
      <c r="KY490" s="4"/>
      <c r="KZ490" s="4"/>
      <c r="LA490" s="4"/>
      <c r="LB490" s="4"/>
      <c r="LC490" s="4"/>
      <c r="LD490" s="4"/>
      <c r="LE490" s="4"/>
      <c r="LF490" s="4"/>
      <c r="LG490" s="4"/>
      <c r="LH490" s="4"/>
      <c r="LI490" s="4"/>
      <c r="LJ490" s="4"/>
      <c r="LK490" s="4"/>
      <c r="LL490" s="4"/>
      <c r="LM490" s="4"/>
      <c r="LN490" s="4"/>
      <c r="LO490" s="4"/>
      <c r="LP490" s="4"/>
      <c r="LQ490" s="4"/>
      <c r="LR490" s="4"/>
      <c r="LS490" s="4"/>
      <c r="LT490" s="4"/>
      <c r="LU490" s="4"/>
      <c r="LV490" s="4"/>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3"/>
      <c r="MV490" s="3"/>
      <c r="MW490" s="3"/>
      <c r="MX490" s="3"/>
      <c r="MY490" s="3"/>
      <c r="MZ490" s="3"/>
      <c r="NA490" s="3"/>
      <c r="NB490" s="3"/>
      <c r="NC490" s="3"/>
      <c r="ND490" s="3"/>
      <c r="NE490" s="3"/>
      <c r="NF490" s="3"/>
      <c r="NG490" s="3"/>
      <c r="NH490" s="3"/>
      <c r="NI490" s="3"/>
      <c r="NJ490" s="3"/>
      <c r="NK490" s="3"/>
      <c r="NL490" s="3"/>
      <c r="NM490" s="3"/>
      <c r="NN490" s="3"/>
      <c r="NO490" s="3"/>
      <c r="NP490" s="3"/>
      <c r="NQ490" s="3"/>
      <c r="NR490" s="3"/>
      <c r="NS490" s="3"/>
      <c r="NT490" s="3"/>
      <c r="NU490" s="3"/>
      <c r="NV490" s="3"/>
      <c r="NW490" s="3"/>
      <c r="NX490" s="3"/>
      <c r="NY490" s="3"/>
      <c r="NZ490" s="3"/>
      <c r="OA490" s="3"/>
      <c r="OB490" s="3"/>
      <c r="OC490" s="3"/>
      <c r="OD490" s="3"/>
      <c r="OE490" s="3"/>
      <c r="OF490" s="3"/>
      <c r="OG490" s="3"/>
      <c r="OH490" s="3"/>
      <c r="OI490" s="3"/>
      <c r="OJ490" s="3"/>
      <c r="OK490" s="3"/>
      <c r="OL490" s="3"/>
      <c r="OM490" s="3"/>
      <c r="ON490" s="3"/>
      <c r="OO490" s="3"/>
      <c r="OP490" s="3"/>
      <c r="OQ490" s="3"/>
      <c r="OR490" s="3"/>
      <c r="OS490" s="3"/>
      <c r="OT490" s="3"/>
      <c r="OU490" s="3"/>
      <c r="OV490" s="3"/>
      <c r="OW490" s="3"/>
      <c r="OX490" s="3"/>
      <c r="OY490" s="3"/>
      <c r="OZ490" s="3"/>
      <c r="PA490" s="3"/>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c r="RD490" s="1"/>
      <c r="RE490" s="1"/>
      <c r="RF490" s="1"/>
      <c r="RG490" s="1"/>
      <c r="RH490" s="1"/>
      <c r="RI490" s="1"/>
      <c r="RJ490" s="1"/>
      <c r="RK490" s="1"/>
      <c r="RL490" s="1"/>
      <c r="RM490" s="1"/>
      <c r="RN490" s="1"/>
      <c r="RO490" s="1"/>
      <c r="RP490" s="1"/>
      <c r="RQ490" s="1"/>
      <c r="RR490" s="1"/>
      <c r="RS490" s="1"/>
      <c r="RT490" s="1"/>
      <c r="RU490" s="1"/>
      <c r="RV490" s="1"/>
      <c r="RW490" s="1"/>
      <c r="RX490" s="1"/>
      <c r="RY490" s="1"/>
      <c r="RZ490" s="1"/>
      <c r="SA490" s="1"/>
      <c r="SB490" s="1"/>
      <c r="SC490" s="1"/>
      <c r="SD490" s="1"/>
      <c r="SE490" s="1"/>
      <c r="SF490" s="1"/>
      <c r="SG490" s="1"/>
      <c r="SH490" s="1"/>
      <c r="SI490" s="1"/>
      <c r="SJ490" s="1"/>
      <c r="SK490" s="1"/>
      <c r="SL490" s="1"/>
      <c r="SM490" s="1"/>
      <c r="SN490" s="1"/>
      <c r="SO490" s="1"/>
      <c r="SP490" s="1"/>
      <c r="SQ490" s="1"/>
      <c r="SR490" s="1"/>
      <c r="SS490" s="1"/>
      <c r="ST490" s="1"/>
      <c r="SU490" s="1"/>
      <c r="SV490" s="1"/>
      <c r="SW490" s="1"/>
      <c r="SX490" s="1"/>
      <c r="SY490" s="1"/>
      <c r="SZ490" s="1"/>
      <c r="TA490" s="1"/>
      <c r="TB490" s="1"/>
      <c r="TC490" s="1"/>
      <c r="TD490" s="1"/>
      <c r="TE490" s="1"/>
      <c r="TF490" s="1"/>
      <c r="TG490" s="1"/>
      <c r="TH490" s="1"/>
      <c r="TI490" s="1"/>
      <c r="TJ490" s="1"/>
      <c r="TK490" s="1"/>
      <c r="TL490" s="1"/>
      <c r="TM490" s="1"/>
      <c r="TN490" s="1"/>
      <c r="TO490" s="1"/>
      <c r="TP490" s="1"/>
      <c r="TQ490" s="1"/>
      <c r="TR490" s="1"/>
      <c r="TS490" s="1"/>
      <c r="TT490" s="1"/>
      <c r="TU490" s="1"/>
      <c r="TV490" s="1"/>
      <c r="TW490" s="1"/>
      <c r="TX490" s="1"/>
      <c r="TY490" s="1"/>
      <c r="TZ490" s="1"/>
      <c r="UA490" s="1"/>
      <c r="UB490" s="1"/>
      <c r="UC490" s="1"/>
      <c r="UD490" s="1"/>
      <c r="UE490" s="1"/>
      <c r="UF490" s="1"/>
      <c r="UG490" s="1"/>
      <c r="UH490" s="1"/>
      <c r="UI490" s="1"/>
      <c r="UJ490" s="1"/>
      <c r="UK490" s="1"/>
      <c r="UL490" s="1"/>
      <c r="UM490" s="1"/>
      <c r="UN490" s="1"/>
      <c r="UO490" s="1"/>
      <c r="UP490" s="1"/>
      <c r="UQ490" s="1"/>
      <c r="UR490" s="1"/>
      <c r="US490" s="1"/>
      <c r="UT490" s="1"/>
      <c r="UU490" s="1"/>
      <c r="UV490" s="1"/>
      <c r="UW490" s="1"/>
      <c r="UX490" s="1"/>
      <c r="UY490" s="1"/>
      <c r="UZ490" s="1"/>
      <c r="VA490" s="1"/>
      <c r="VB490" s="1"/>
      <c r="VC490" s="1"/>
      <c r="VD490" s="1"/>
      <c r="VE490" s="1"/>
      <c r="VF490" s="1"/>
      <c r="VG490" s="1"/>
      <c r="VH490" s="1"/>
      <c r="VI490" s="1"/>
      <c r="VJ490" s="1"/>
      <c r="VK490" s="1"/>
      <c r="VL490" s="1"/>
      <c r="VM490" s="1"/>
      <c r="VN490" s="1"/>
      <c r="VO490" s="1"/>
      <c r="VP490" s="1"/>
      <c r="VQ490" s="1"/>
      <c r="VR490" s="1"/>
      <c r="VS490" s="1"/>
      <c r="VT490" s="1"/>
      <c r="VU490" s="1"/>
      <c r="VV490" s="1"/>
      <c r="VW490" s="1"/>
      <c r="VX490" s="1"/>
      <c r="VY490" s="1"/>
      <c r="VZ490" s="1"/>
      <c r="WA490" s="1"/>
      <c r="WB490" s="1"/>
      <c r="WC490" s="1"/>
      <c r="WD490" s="1"/>
      <c r="WE490" s="1"/>
      <c r="WF490" s="1"/>
      <c r="WG490" s="1"/>
      <c r="WH490" s="1"/>
      <c r="WI490" s="1"/>
      <c r="WJ490" s="1"/>
      <c r="WK490" s="1"/>
      <c r="WL490" s="1"/>
      <c r="WM490" s="1"/>
      <c r="WN490" s="1"/>
      <c r="WO490" s="1"/>
      <c r="WP490" s="1"/>
      <c r="WQ490" s="1"/>
      <c r="WR490" s="1"/>
      <c r="WS490" s="1"/>
      <c r="WT490" s="1"/>
      <c r="WU490" s="1"/>
      <c r="WV490" s="1"/>
      <c r="WW490" s="1"/>
      <c r="WX490" s="1"/>
      <c r="WY490" s="1"/>
      <c r="WZ490" s="1"/>
      <c r="XA490" s="1"/>
      <c r="XB490" s="1"/>
      <c r="XC490" s="1"/>
      <c r="XD490" s="1"/>
      <c r="XE490" s="1"/>
      <c r="XF490" s="1"/>
      <c r="XG490" s="1"/>
      <c r="XH490" s="1"/>
      <c r="XI490" s="1"/>
      <c r="XJ490" s="1"/>
      <c r="XK490" s="1"/>
      <c r="XL490" s="1"/>
      <c r="XM490" s="1"/>
      <c r="XN490" s="1"/>
      <c r="XO490" s="1"/>
      <c r="XP490" s="1"/>
      <c r="XQ490" s="1"/>
      <c r="XR490" s="1"/>
      <c r="XS490" s="1"/>
      <c r="XT490" s="1"/>
      <c r="XU490" s="1"/>
      <c r="XV490" s="1"/>
      <c r="XW490" s="1"/>
      <c r="XX490" s="1"/>
      <c r="XY490" s="1"/>
      <c r="XZ490" s="1"/>
      <c r="YA490" s="1"/>
      <c r="YB490" s="1"/>
      <c r="YC490" s="1"/>
      <c r="YD490" s="1"/>
      <c r="YE490" s="1"/>
      <c r="YF490" s="1"/>
      <c r="YG490" s="1"/>
      <c r="YH490" s="1"/>
      <c r="YI490" s="1"/>
      <c r="YJ490" s="1"/>
      <c r="YK490" s="1"/>
      <c r="YL490" s="1"/>
      <c r="YM490" s="1"/>
      <c r="YN490" s="1"/>
      <c r="YO490" s="1"/>
      <c r="YP490" s="1"/>
      <c r="YQ490" s="1"/>
      <c r="YR490" s="1"/>
      <c r="YS490" s="1"/>
      <c r="YT490" s="1"/>
      <c r="YU490" s="1"/>
      <c r="YV490" s="1"/>
      <c r="YW490" s="1"/>
      <c r="YX490" s="1"/>
      <c r="YY490" s="1"/>
      <c r="YZ490" s="1"/>
      <c r="ZA490" s="1"/>
      <c r="ZB490" s="1"/>
      <c r="ZC490" s="1"/>
      <c r="ZD490" s="1"/>
      <c r="ZE490" s="1"/>
      <c r="ZF490" s="1"/>
      <c r="ZG490" s="1"/>
      <c r="ZH490" s="1"/>
      <c r="ZI490" s="1"/>
      <c r="ZJ490" s="1"/>
      <c r="ZK490" s="1"/>
      <c r="ZL490" s="1"/>
      <c r="ZM490" s="1"/>
      <c r="ZN490" s="1"/>
      <c r="ZO490" s="1"/>
      <c r="ZP490" s="1"/>
      <c r="ZQ490" s="1"/>
      <c r="ZR490" s="1"/>
      <c r="ZS490" s="1"/>
      <c r="ZT490" s="1"/>
      <c r="ZU490" s="1"/>
      <c r="ZV490" s="1"/>
      <c r="ZW490" s="1"/>
      <c r="ZX490" s="1"/>
      <c r="ZY490" s="1"/>
      <c r="ZZ490" s="1"/>
      <c r="AAA490" s="1"/>
      <c r="AAB490" s="1"/>
      <c r="AAC490" s="1"/>
      <c r="AAD490" s="1"/>
      <c r="AAE490" s="1"/>
      <c r="AAF490" s="1"/>
      <c r="AAG490" s="1"/>
      <c r="AAH490" s="1"/>
      <c r="AAI490" s="1"/>
      <c r="AAJ490" s="1"/>
      <c r="AAK490" s="1"/>
      <c r="AAL490" s="1"/>
      <c r="AAM490" s="1"/>
      <c r="AAN490" s="1"/>
      <c r="AAO490" s="1"/>
      <c r="AAP490" s="1"/>
      <c r="AAQ490" s="1"/>
      <c r="AAR490" s="1"/>
      <c r="AAS490" s="1"/>
      <c r="AAT490" s="1"/>
      <c r="AAU490" s="1"/>
      <c r="AAV490" s="1"/>
      <c r="AAW490" s="1"/>
      <c r="AAX490" s="1"/>
      <c r="AAY490" s="1"/>
      <c r="AAZ490" s="1"/>
      <c r="ABA490" s="1"/>
      <c r="ABB490" s="1"/>
      <c r="ABC490" s="1"/>
      <c r="ABD490" s="1"/>
      <c r="ABE490" s="1"/>
      <c r="ABF490" s="1"/>
      <c r="ABG490" s="1"/>
      <c r="ABH490" s="1"/>
      <c r="ABI490" s="1"/>
      <c r="ABJ490" s="1"/>
      <c r="ABK490" s="1"/>
      <c r="ABL490" s="1"/>
      <c r="ABM490" s="1"/>
      <c r="ABN490" s="1"/>
      <c r="ABO490" s="1"/>
    </row>
    <row r="491" spans="1:743" x14ac:dyDescent="0.25">
      <c r="A491" s="93"/>
      <c r="B491" s="2"/>
      <c r="C491" s="2"/>
      <c r="D491" s="2"/>
      <c r="E491" s="2"/>
      <c r="F491" s="2"/>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3"/>
      <c r="MV491" s="3"/>
      <c r="MW491" s="3"/>
      <c r="MX491" s="3"/>
      <c r="MY491" s="3"/>
      <c r="MZ491" s="3"/>
      <c r="NA491" s="3"/>
      <c r="NB491" s="3"/>
      <c r="NC491" s="3"/>
      <c r="ND491" s="3"/>
      <c r="NE491" s="3"/>
      <c r="NF491" s="3"/>
      <c r="NG491" s="3"/>
      <c r="NH491" s="3"/>
      <c r="NI491" s="3"/>
      <c r="NJ491" s="3"/>
      <c r="NK491" s="3"/>
      <c r="NL491" s="3"/>
      <c r="NM491" s="3"/>
      <c r="NN491" s="3"/>
      <c r="NO491" s="3"/>
      <c r="NP491" s="3"/>
      <c r="NQ491" s="3"/>
      <c r="NR491" s="3"/>
      <c r="NS491" s="3"/>
      <c r="NT491" s="3"/>
      <c r="NU491" s="3"/>
      <c r="NV491" s="3"/>
      <c r="NW491" s="3"/>
      <c r="NX491" s="3"/>
      <c r="NY491" s="3"/>
      <c r="NZ491" s="3"/>
      <c r="OA491" s="3"/>
      <c r="OB491" s="3"/>
      <c r="OC491" s="3"/>
      <c r="OD491" s="3"/>
      <c r="OE491" s="3"/>
      <c r="OF491" s="3"/>
      <c r="OG491" s="3"/>
      <c r="OH491" s="3"/>
      <c r="OI491" s="3"/>
      <c r="OJ491" s="3"/>
      <c r="OK491" s="3"/>
      <c r="OL491" s="3"/>
      <c r="OM491" s="3"/>
      <c r="ON491" s="3"/>
      <c r="OO491" s="3"/>
      <c r="OP491" s="3"/>
      <c r="OQ491" s="3"/>
      <c r="OR491" s="3"/>
      <c r="OS491" s="3"/>
      <c r="OT491" s="3"/>
      <c r="OU491" s="3"/>
      <c r="OV491" s="3"/>
      <c r="OW491" s="3"/>
      <c r="OX491" s="3"/>
      <c r="OY491" s="3"/>
      <c r="OZ491" s="3"/>
      <c r="PA491" s="3"/>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c r="RD491" s="1"/>
      <c r="RE491" s="1"/>
      <c r="RF491" s="1"/>
      <c r="RG491" s="1"/>
      <c r="RH491" s="1"/>
      <c r="RI491" s="1"/>
      <c r="RJ491" s="1"/>
      <c r="RK491" s="1"/>
      <c r="RL491" s="1"/>
      <c r="RM491" s="1"/>
      <c r="RN491" s="1"/>
      <c r="RO491" s="1"/>
      <c r="RP491" s="1"/>
      <c r="RQ491" s="1"/>
      <c r="RR491" s="1"/>
      <c r="RS491" s="1"/>
      <c r="RT491" s="1"/>
      <c r="RU491" s="1"/>
      <c r="RV491" s="1"/>
      <c r="RW491" s="1"/>
      <c r="RX491" s="1"/>
      <c r="RY491" s="1"/>
      <c r="RZ491" s="1"/>
      <c r="SA491" s="1"/>
      <c r="SB491" s="1"/>
      <c r="SC491" s="1"/>
      <c r="SD491" s="1"/>
      <c r="SE491" s="1"/>
      <c r="SF491" s="1"/>
      <c r="SG491" s="1"/>
      <c r="SH491" s="1"/>
      <c r="SI491" s="1"/>
      <c r="SJ491" s="1"/>
      <c r="SK491" s="1"/>
      <c r="SL491" s="1"/>
      <c r="SM491" s="1"/>
      <c r="SN491" s="1"/>
      <c r="SO491" s="1"/>
      <c r="SP491" s="1"/>
      <c r="SQ491" s="1"/>
      <c r="SR491" s="1"/>
      <c r="SS491" s="1"/>
      <c r="ST491" s="1"/>
      <c r="SU491" s="1"/>
      <c r="SV491" s="1"/>
      <c r="SW491" s="1"/>
      <c r="SX491" s="1"/>
      <c r="SY491" s="1"/>
      <c r="SZ491" s="1"/>
      <c r="TA491" s="1"/>
      <c r="TB491" s="1"/>
      <c r="TC491" s="1"/>
      <c r="TD491" s="1"/>
      <c r="TE491" s="1"/>
      <c r="TF491" s="1"/>
      <c r="TG491" s="1"/>
      <c r="TH491" s="1"/>
      <c r="TI491" s="1"/>
      <c r="TJ491" s="1"/>
      <c r="TK491" s="1"/>
      <c r="TL491" s="1"/>
      <c r="TM491" s="1"/>
      <c r="TN491" s="1"/>
      <c r="TO491" s="1"/>
      <c r="TP491" s="1"/>
      <c r="TQ491" s="1"/>
      <c r="TR491" s="1"/>
      <c r="TS491" s="1"/>
      <c r="TT491" s="1"/>
      <c r="TU491" s="1"/>
      <c r="TV491" s="1"/>
      <c r="TW491" s="1"/>
      <c r="TX491" s="1"/>
      <c r="TY491" s="1"/>
      <c r="TZ491" s="1"/>
      <c r="UA491" s="1"/>
      <c r="UB491" s="1"/>
      <c r="UC491" s="1"/>
      <c r="UD491" s="1"/>
      <c r="UE491" s="1"/>
      <c r="UF491" s="1"/>
      <c r="UG491" s="1"/>
      <c r="UH491" s="1"/>
      <c r="UI491" s="1"/>
      <c r="UJ491" s="1"/>
      <c r="UK491" s="1"/>
      <c r="UL491" s="1"/>
      <c r="UM491" s="1"/>
      <c r="UN491" s="1"/>
      <c r="UO491" s="1"/>
      <c r="UP491" s="1"/>
      <c r="UQ491" s="1"/>
      <c r="UR491" s="1"/>
      <c r="US491" s="1"/>
      <c r="UT491" s="1"/>
      <c r="UU491" s="1"/>
      <c r="UV491" s="1"/>
      <c r="UW491" s="1"/>
      <c r="UX491" s="1"/>
      <c r="UY491" s="1"/>
      <c r="UZ491" s="1"/>
      <c r="VA491" s="1"/>
      <c r="VB491" s="1"/>
      <c r="VC491" s="1"/>
      <c r="VD491" s="1"/>
      <c r="VE491" s="1"/>
      <c r="VF491" s="1"/>
      <c r="VG491" s="1"/>
      <c r="VH491" s="1"/>
      <c r="VI491" s="1"/>
      <c r="VJ491" s="1"/>
      <c r="VK491" s="1"/>
      <c r="VL491" s="1"/>
      <c r="VM491" s="1"/>
      <c r="VN491" s="1"/>
      <c r="VO491" s="1"/>
      <c r="VP491" s="1"/>
      <c r="VQ491" s="1"/>
      <c r="VR491" s="1"/>
      <c r="VS491" s="1"/>
      <c r="VT491" s="1"/>
      <c r="VU491" s="1"/>
      <c r="VV491" s="1"/>
      <c r="VW491" s="1"/>
      <c r="VX491" s="1"/>
      <c r="VY491" s="1"/>
      <c r="VZ491" s="1"/>
      <c r="WA491" s="1"/>
      <c r="WB491" s="1"/>
      <c r="WC491" s="1"/>
      <c r="WD491" s="1"/>
      <c r="WE491" s="1"/>
      <c r="WF491" s="1"/>
      <c r="WG491" s="1"/>
      <c r="WH491" s="1"/>
      <c r="WI491" s="1"/>
      <c r="WJ491" s="1"/>
      <c r="WK491" s="1"/>
      <c r="WL491" s="1"/>
      <c r="WM491" s="1"/>
      <c r="WN491" s="1"/>
      <c r="WO491" s="1"/>
      <c r="WP491" s="1"/>
      <c r="WQ491" s="1"/>
      <c r="WR491" s="1"/>
      <c r="WS491" s="1"/>
      <c r="WT491" s="1"/>
      <c r="WU491" s="1"/>
      <c r="WV491" s="1"/>
      <c r="WW491" s="1"/>
      <c r="WX491" s="1"/>
      <c r="WY491" s="1"/>
      <c r="WZ491" s="1"/>
      <c r="XA491" s="1"/>
      <c r="XB491" s="1"/>
      <c r="XC491" s="1"/>
      <c r="XD491" s="1"/>
      <c r="XE491" s="1"/>
      <c r="XF491" s="1"/>
      <c r="XG491" s="1"/>
      <c r="XH491" s="1"/>
      <c r="XI491" s="1"/>
      <c r="XJ491" s="1"/>
      <c r="XK491" s="1"/>
      <c r="XL491" s="1"/>
      <c r="XM491" s="1"/>
      <c r="XN491" s="1"/>
      <c r="XO491" s="1"/>
      <c r="XP491" s="1"/>
      <c r="XQ491" s="1"/>
      <c r="XR491" s="1"/>
      <c r="XS491" s="1"/>
      <c r="XT491" s="1"/>
      <c r="XU491" s="1"/>
      <c r="XV491" s="1"/>
      <c r="XW491" s="1"/>
      <c r="XX491" s="1"/>
      <c r="XY491" s="1"/>
      <c r="XZ491" s="1"/>
      <c r="YA491" s="1"/>
      <c r="YB491" s="1"/>
      <c r="YC491" s="1"/>
      <c r="YD491" s="1"/>
      <c r="YE491" s="1"/>
      <c r="YF491" s="1"/>
      <c r="YG491" s="1"/>
      <c r="YH491" s="1"/>
      <c r="YI491" s="1"/>
      <c r="YJ491" s="1"/>
      <c r="YK491" s="1"/>
      <c r="YL491" s="1"/>
      <c r="YM491" s="1"/>
      <c r="YN491" s="1"/>
      <c r="YO491" s="1"/>
      <c r="YP491" s="1"/>
      <c r="YQ491" s="1"/>
      <c r="YR491" s="1"/>
      <c r="YS491" s="1"/>
      <c r="YT491" s="1"/>
      <c r="YU491" s="1"/>
      <c r="YV491" s="1"/>
      <c r="YW491" s="1"/>
      <c r="YX491" s="1"/>
      <c r="YY491" s="1"/>
      <c r="YZ491" s="1"/>
      <c r="ZA491" s="1"/>
      <c r="ZB491" s="1"/>
      <c r="ZC491" s="1"/>
      <c r="ZD491" s="1"/>
      <c r="ZE491" s="1"/>
      <c r="ZF491" s="1"/>
      <c r="ZG491" s="1"/>
      <c r="ZH491" s="1"/>
      <c r="ZI491" s="1"/>
      <c r="ZJ491" s="1"/>
      <c r="ZK491" s="1"/>
      <c r="ZL491" s="1"/>
      <c r="ZM491" s="1"/>
      <c r="ZN491" s="1"/>
      <c r="ZO491" s="1"/>
      <c r="ZP491" s="1"/>
      <c r="ZQ491" s="1"/>
      <c r="ZR491" s="1"/>
      <c r="ZS491" s="1"/>
      <c r="ZT491" s="1"/>
      <c r="ZU491" s="1"/>
      <c r="ZV491" s="1"/>
      <c r="ZW491" s="1"/>
      <c r="ZX491" s="1"/>
      <c r="ZY491" s="1"/>
      <c r="ZZ491" s="1"/>
      <c r="AAA491" s="1"/>
      <c r="AAB491" s="1"/>
      <c r="AAC491" s="1"/>
      <c r="AAD491" s="1"/>
      <c r="AAE491" s="1"/>
      <c r="AAF491" s="1"/>
      <c r="AAG491" s="1"/>
      <c r="AAH491" s="1"/>
      <c r="AAI491" s="1"/>
      <c r="AAJ491" s="1"/>
      <c r="AAK491" s="1"/>
      <c r="AAL491" s="1"/>
      <c r="AAM491" s="1"/>
      <c r="AAN491" s="1"/>
      <c r="AAO491" s="1"/>
      <c r="AAP491" s="1"/>
      <c r="AAQ491" s="1"/>
      <c r="AAR491" s="1"/>
      <c r="AAS491" s="1"/>
      <c r="AAT491" s="1"/>
      <c r="AAU491" s="1"/>
      <c r="AAV491" s="1"/>
      <c r="AAW491" s="1"/>
      <c r="AAX491" s="1"/>
      <c r="AAY491" s="1"/>
      <c r="AAZ491" s="1"/>
      <c r="ABA491" s="1"/>
      <c r="ABB491" s="1"/>
      <c r="ABC491" s="1"/>
      <c r="ABD491" s="1"/>
      <c r="ABE491" s="1"/>
      <c r="ABF491" s="1"/>
      <c r="ABG491" s="1"/>
      <c r="ABH491" s="1"/>
      <c r="ABI491" s="1"/>
      <c r="ABJ491" s="1"/>
      <c r="ABK491" s="1"/>
      <c r="ABL491" s="1"/>
      <c r="ABM491" s="1"/>
      <c r="ABN491" s="1"/>
      <c r="ABO491" s="1"/>
    </row>
    <row r="492" spans="1:743" x14ac:dyDescent="0.25">
      <c r="A492" s="93"/>
      <c r="B492" s="2"/>
      <c r="C492" s="2"/>
      <c r="D492" s="2"/>
      <c r="E492" s="2"/>
      <c r="F492" s="2"/>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c r="KB492" s="4"/>
      <c r="KC492" s="4"/>
      <c r="KD492" s="4"/>
      <c r="KE492" s="4"/>
      <c r="KF492" s="4"/>
      <c r="KG492" s="4"/>
      <c r="KH492" s="4"/>
      <c r="KI492" s="4"/>
      <c r="KJ492" s="4"/>
      <c r="KK492" s="4"/>
      <c r="KL492" s="4"/>
      <c r="KM492" s="4"/>
      <c r="KN492" s="4"/>
      <c r="KO492" s="4"/>
      <c r="KP492" s="4"/>
      <c r="KQ492" s="4"/>
      <c r="KR492" s="4"/>
      <c r="KS492" s="4"/>
      <c r="KT492" s="4"/>
      <c r="KU492" s="4"/>
      <c r="KV492" s="4"/>
      <c r="KW492" s="4"/>
      <c r="KX492" s="4"/>
      <c r="KY492" s="4"/>
      <c r="KZ492" s="4"/>
      <c r="LA492" s="4"/>
      <c r="LB492" s="4"/>
      <c r="LC492" s="4"/>
      <c r="LD492" s="4"/>
      <c r="LE492" s="4"/>
      <c r="LF492" s="4"/>
      <c r="LG492" s="4"/>
      <c r="LH492" s="4"/>
      <c r="LI492" s="4"/>
      <c r="LJ492" s="4"/>
      <c r="LK492" s="4"/>
      <c r="LL492" s="4"/>
      <c r="LM492" s="4"/>
      <c r="LN492" s="4"/>
      <c r="LO492" s="4"/>
      <c r="LP492" s="4"/>
      <c r="LQ492" s="4"/>
      <c r="LR492" s="4"/>
      <c r="LS492" s="4"/>
      <c r="LT492" s="4"/>
      <c r="LU492" s="4"/>
      <c r="LV492" s="4"/>
      <c r="LW492" s="4"/>
      <c r="LX492" s="4"/>
      <c r="LY492" s="4"/>
      <c r="LZ492" s="4"/>
      <c r="MA492" s="4"/>
      <c r="MB492" s="4"/>
      <c r="MC492" s="4"/>
      <c r="MD492" s="4"/>
      <c r="ME492" s="4"/>
      <c r="MF492" s="4"/>
      <c r="MG492" s="4"/>
      <c r="MH492" s="4"/>
      <c r="MI492" s="4"/>
      <c r="MJ492" s="4"/>
      <c r="MK492" s="4"/>
      <c r="ML492" s="4"/>
      <c r="MM492" s="4"/>
      <c r="MN492" s="4"/>
      <c r="MO492" s="4"/>
      <c r="MP492" s="4"/>
      <c r="MQ492" s="4"/>
      <c r="MR492" s="4"/>
      <c r="MS492" s="4"/>
      <c r="MT492" s="4"/>
      <c r="MU492" s="3"/>
      <c r="MV492" s="3"/>
      <c r="MW492" s="3"/>
      <c r="MX492" s="3"/>
      <c r="MY492" s="3"/>
      <c r="MZ492" s="3"/>
      <c r="NA492" s="3"/>
      <c r="NB492" s="3"/>
      <c r="NC492" s="3"/>
      <c r="ND492" s="3"/>
      <c r="NE492" s="3"/>
      <c r="NF492" s="3"/>
      <c r="NG492" s="3"/>
      <c r="NH492" s="3"/>
      <c r="NI492" s="3"/>
      <c r="NJ492" s="3"/>
      <c r="NK492" s="3"/>
      <c r="NL492" s="3"/>
      <c r="NM492" s="3"/>
      <c r="NN492" s="3"/>
      <c r="NO492" s="3"/>
      <c r="NP492" s="3"/>
      <c r="NQ492" s="3"/>
      <c r="NR492" s="3"/>
      <c r="NS492" s="3"/>
      <c r="NT492" s="3"/>
      <c r="NU492" s="3"/>
      <c r="NV492" s="3"/>
      <c r="NW492" s="3"/>
      <c r="NX492" s="3"/>
      <c r="NY492" s="3"/>
      <c r="NZ492" s="3"/>
      <c r="OA492" s="3"/>
      <c r="OB492" s="3"/>
      <c r="OC492" s="3"/>
      <c r="OD492" s="3"/>
      <c r="OE492" s="3"/>
      <c r="OF492" s="3"/>
      <c r="OG492" s="3"/>
      <c r="OH492" s="3"/>
      <c r="OI492" s="3"/>
      <c r="OJ492" s="3"/>
      <c r="OK492" s="3"/>
      <c r="OL492" s="3"/>
      <c r="OM492" s="3"/>
      <c r="ON492" s="3"/>
      <c r="OO492" s="3"/>
      <c r="OP492" s="3"/>
      <c r="OQ492" s="3"/>
      <c r="OR492" s="3"/>
      <c r="OS492" s="3"/>
      <c r="OT492" s="3"/>
      <c r="OU492" s="3"/>
      <c r="OV492" s="3"/>
      <c r="OW492" s="3"/>
      <c r="OX492" s="3"/>
      <c r="OY492" s="3"/>
      <c r="OZ492" s="3"/>
      <c r="PA492" s="3"/>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c r="QW492" s="1"/>
      <c r="QX492" s="1"/>
      <c r="QY492" s="1"/>
      <c r="QZ492" s="1"/>
      <c r="RA492" s="1"/>
      <c r="RB492" s="1"/>
      <c r="RC492" s="1"/>
      <c r="RD492" s="1"/>
      <c r="RE492" s="1"/>
      <c r="RF492" s="1"/>
      <c r="RG492" s="1"/>
      <c r="RH492" s="1"/>
      <c r="RI492" s="1"/>
      <c r="RJ492" s="1"/>
      <c r="RK492" s="1"/>
      <c r="RL492" s="1"/>
      <c r="RM492" s="1"/>
      <c r="RN492" s="1"/>
      <c r="RO492" s="1"/>
      <c r="RP492" s="1"/>
      <c r="RQ492" s="1"/>
      <c r="RR492" s="1"/>
      <c r="RS492" s="1"/>
      <c r="RT492" s="1"/>
      <c r="RU492" s="1"/>
      <c r="RV492" s="1"/>
      <c r="RW492" s="1"/>
      <c r="RX492" s="1"/>
      <c r="RY492" s="1"/>
      <c r="RZ492" s="1"/>
      <c r="SA492" s="1"/>
      <c r="SB492" s="1"/>
      <c r="SC492" s="1"/>
      <c r="SD492" s="1"/>
      <c r="SE492" s="1"/>
      <c r="SF492" s="1"/>
      <c r="SG492" s="1"/>
      <c r="SH492" s="1"/>
      <c r="SI492" s="1"/>
      <c r="SJ492" s="1"/>
      <c r="SK492" s="1"/>
      <c r="SL492" s="1"/>
      <c r="SM492" s="1"/>
      <c r="SN492" s="1"/>
      <c r="SO492" s="1"/>
      <c r="SP492" s="1"/>
      <c r="SQ492" s="1"/>
      <c r="SR492" s="1"/>
      <c r="SS492" s="1"/>
      <c r="ST492" s="1"/>
      <c r="SU492" s="1"/>
      <c r="SV492" s="1"/>
      <c r="SW492" s="1"/>
      <c r="SX492" s="1"/>
      <c r="SY492" s="1"/>
      <c r="SZ492" s="1"/>
      <c r="TA492" s="1"/>
      <c r="TB492" s="1"/>
      <c r="TC492" s="1"/>
      <c r="TD492" s="1"/>
      <c r="TE492" s="1"/>
      <c r="TF492" s="1"/>
      <c r="TG492" s="1"/>
      <c r="TH492" s="1"/>
      <c r="TI492" s="1"/>
      <c r="TJ492" s="1"/>
      <c r="TK492" s="1"/>
      <c r="TL492" s="1"/>
      <c r="TM492" s="1"/>
      <c r="TN492" s="1"/>
      <c r="TO492" s="1"/>
      <c r="TP492" s="1"/>
      <c r="TQ492" s="1"/>
      <c r="TR492" s="1"/>
      <c r="TS492" s="1"/>
      <c r="TT492" s="1"/>
      <c r="TU492" s="1"/>
      <c r="TV492" s="1"/>
      <c r="TW492" s="1"/>
      <c r="TX492" s="1"/>
      <c r="TY492" s="1"/>
      <c r="TZ492" s="1"/>
      <c r="UA492" s="1"/>
      <c r="UB492" s="1"/>
      <c r="UC492" s="1"/>
      <c r="UD492" s="1"/>
      <c r="UE492" s="1"/>
      <c r="UF492" s="1"/>
      <c r="UG492" s="1"/>
      <c r="UH492" s="1"/>
      <c r="UI492" s="1"/>
      <c r="UJ492" s="1"/>
      <c r="UK492" s="1"/>
      <c r="UL492" s="1"/>
      <c r="UM492" s="1"/>
      <c r="UN492" s="1"/>
      <c r="UO492" s="1"/>
      <c r="UP492" s="1"/>
      <c r="UQ492" s="1"/>
      <c r="UR492" s="1"/>
      <c r="US492" s="1"/>
      <c r="UT492" s="1"/>
      <c r="UU492" s="1"/>
      <c r="UV492" s="1"/>
      <c r="UW492" s="1"/>
      <c r="UX492" s="1"/>
      <c r="UY492" s="1"/>
      <c r="UZ492" s="1"/>
      <c r="VA492" s="1"/>
      <c r="VB492" s="1"/>
      <c r="VC492" s="1"/>
      <c r="VD492" s="1"/>
      <c r="VE492" s="1"/>
      <c r="VF492" s="1"/>
      <c r="VG492" s="1"/>
      <c r="VH492" s="1"/>
      <c r="VI492" s="1"/>
      <c r="VJ492" s="1"/>
      <c r="VK492" s="1"/>
      <c r="VL492" s="1"/>
      <c r="VM492" s="1"/>
      <c r="VN492" s="1"/>
      <c r="VO492" s="1"/>
      <c r="VP492" s="1"/>
      <c r="VQ492" s="1"/>
      <c r="VR492" s="1"/>
      <c r="VS492" s="1"/>
      <c r="VT492" s="1"/>
      <c r="VU492" s="1"/>
      <c r="VV492" s="1"/>
      <c r="VW492" s="1"/>
      <c r="VX492" s="1"/>
      <c r="VY492" s="1"/>
      <c r="VZ492" s="1"/>
      <c r="WA492" s="1"/>
      <c r="WB492" s="1"/>
      <c r="WC492" s="1"/>
      <c r="WD492" s="1"/>
      <c r="WE492" s="1"/>
      <c r="WF492" s="1"/>
      <c r="WG492" s="1"/>
      <c r="WH492" s="1"/>
      <c r="WI492" s="1"/>
      <c r="WJ492" s="1"/>
      <c r="WK492" s="1"/>
      <c r="WL492" s="1"/>
      <c r="WM492" s="1"/>
      <c r="WN492" s="1"/>
      <c r="WO492" s="1"/>
      <c r="WP492" s="1"/>
      <c r="WQ492" s="1"/>
      <c r="WR492" s="1"/>
      <c r="WS492" s="1"/>
      <c r="WT492" s="1"/>
      <c r="WU492" s="1"/>
      <c r="WV492" s="1"/>
      <c r="WW492" s="1"/>
      <c r="WX492" s="1"/>
      <c r="WY492" s="1"/>
      <c r="WZ492" s="1"/>
      <c r="XA492" s="1"/>
      <c r="XB492" s="1"/>
      <c r="XC492" s="1"/>
      <c r="XD492" s="1"/>
      <c r="XE492" s="1"/>
      <c r="XF492" s="1"/>
      <c r="XG492" s="1"/>
      <c r="XH492" s="1"/>
      <c r="XI492" s="1"/>
      <c r="XJ492" s="1"/>
      <c r="XK492" s="1"/>
      <c r="XL492" s="1"/>
      <c r="XM492" s="1"/>
      <c r="XN492" s="1"/>
      <c r="XO492" s="1"/>
      <c r="XP492" s="1"/>
      <c r="XQ492" s="1"/>
      <c r="XR492" s="1"/>
      <c r="XS492" s="1"/>
      <c r="XT492" s="1"/>
      <c r="XU492" s="1"/>
      <c r="XV492" s="1"/>
      <c r="XW492" s="1"/>
      <c r="XX492" s="1"/>
      <c r="XY492" s="1"/>
      <c r="XZ492" s="1"/>
      <c r="YA492" s="1"/>
      <c r="YB492" s="1"/>
      <c r="YC492" s="1"/>
      <c r="YD492" s="1"/>
      <c r="YE492" s="1"/>
      <c r="YF492" s="1"/>
      <c r="YG492" s="1"/>
      <c r="YH492" s="1"/>
      <c r="YI492" s="1"/>
      <c r="YJ492" s="1"/>
      <c r="YK492" s="1"/>
      <c r="YL492" s="1"/>
      <c r="YM492" s="1"/>
      <c r="YN492" s="1"/>
      <c r="YO492" s="1"/>
      <c r="YP492" s="1"/>
      <c r="YQ492" s="1"/>
      <c r="YR492" s="1"/>
      <c r="YS492" s="1"/>
      <c r="YT492" s="1"/>
      <c r="YU492" s="1"/>
      <c r="YV492" s="1"/>
      <c r="YW492" s="1"/>
      <c r="YX492" s="1"/>
      <c r="YY492" s="1"/>
      <c r="YZ492" s="1"/>
      <c r="ZA492" s="1"/>
      <c r="ZB492" s="1"/>
      <c r="ZC492" s="1"/>
      <c r="ZD492" s="1"/>
      <c r="ZE492" s="1"/>
      <c r="ZF492" s="1"/>
      <c r="ZG492" s="1"/>
      <c r="ZH492" s="1"/>
      <c r="ZI492" s="1"/>
      <c r="ZJ492" s="1"/>
      <c r="ZK492" s="1"/>
      <c r="ZL492" s="1"/>
      <c r="ZM492" s="1"/>
      <c r="ZN492" s="1"/>
      <c r="ZO492" s="1"/>
      <c r="ZP492" s="1"/>
      <c r="ZQ492" s="1"/>
      <c r="ZR492" s="1"/>
      <c r="ZS492" s="1"/>
      <c r="ZT492" s="1"/>
      <c r="ZU492" s="1"/>
      <c r="ZV492" s="1"/>
      <c r="ZW492" s="1"/>
      <c r="ZX492" s="1"/>
      <c r="ZY492" s="1"/>
      <c r="ZZ492" s="1"/>
      <c r="AAA492" s="1"/>
      <c r="AAB492" s="1"/>
      <c r="AAC492" s="1"/>
      <c r="AAD492" s="1"/>
      <c r="AAE492" s="1"/>
      <c r="AAF492" s="1"/>
      <c r="AAG492" s="1"/>
      <c r="AAH492" s="1"/>
      <c r="AAI492" s="1"/>
      <c r="AAJ492" s="1"/>
      <c r="AAK492" s="1"/>
      <c r="AAL492" s="1"/>
      <c r="AAM492" s="1"/>
      <c r="AAN492" s="1"/>
      <c r="AAO492" s="1"/>
      <c r="AAP492" s="1"/>
      <c r="AAQ492" s="1"/>
      <c r="AAR492" s="1"/>
      <c r="AAS492" s="1"/>
      <c r="AAT492" s="1"/>
      <c r="AAU492" s="1"/>
      <c r="AAV492" s="1"/>
      <c r="AAW492" s="1"/>
      <c r="AAX492" s="1"/>
      <c r="AAY492" s="1"/>
      <c r="AAZ492" s="1"/>
      <c r="ABA492" s="1"/>
      <c r="ABB492" s="1"/>
      <c r="ABC492" s="1"/>
      <c r="ABD492" s="1"/>
      <c r="ABE492" s="1"/>
      <c r="ABF492" s="1"/>
      <c r="ABG492" s="1"/>
      <c r="ABH492" s="1"/>
      <c r="ABI492" s="1"/>
      <c r="ABJ492" s="1"/>
      <c r="ABK492" s="1"/>
      <c r="ABL492" s="1"/>
      <c r="ABM492" s="1"/>
      <c r="ABN492" s="1"/>
      <c r="ABO492" s="1"/>
    </row>
    <row r="493" spans="1:743" x14ac:dyDescent="0.25">
      <c r="A493" s="93"/>
      <c r="B493" s="2"/>
      <c r="C493" s="2"/>
      <c r="D493" s="2"/>
      <c r="E493" s="2"/>
      <c r="F493" s="2"/>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c r="KB493" s="4"/>
      <c r="KC493" s="4"/>
      <c r="KD493" s="4"/>
      <c r="KE493" s="4"/>
      <c r="KF493" s="4"/>
      <c r="KG493" s="4"/>
      <c r="KH493" s="4"/>
      <c r="KI493" s="4"/>
      <c r="KJ493" s="4"/>
      <c r="KK493" s="4"/>
      <c r="KL493" s="4"/>
      <c r="KM493" s="4"/>
      <c r="KN493" s="4"/>
      <c r="KO493" s="4"/>
      <c r="KP493" s="4"/>
      <c r="KQ493" s="4"/>
      <c r="KR493" s="4"/>
      <c r="KS493" s="4"/>
      <c r="KT493" s="4"/>
      <c r="KU493" s="4"/>
      <c r="KV493" s="4"/>
      <c r="KW493" s="4"/>
      <c r="KX493" s="4"/>
      <c r="KY493" s="4"/>
      <c r="KZ493" s="4"/>
      <c r="LA493" s="4"/>
      <c r="LB493" s="4"/>
      <c r="LC493" s="4"/>
      <c r="LD493" s="4"/>
      <c r="LE493" s="4"/>
      <c r="LF493" s="4"/>
      <c r="LG493" s="4"/>
      <c r="LH493" s="4"/>
      <c r="LI493" s="4"/>
      <c r="LJ493" s="4"/>
      <c r="LK493" s="4"/>
      <c r="LL493" s="4"/>
      <c r="LM493" s="4"/>
      <c r="LN493" s="4"/>
      <c r="LO493" s="4"/>
      <c r="LP493" s="4"/>
      <c r="LQ493" s="4"/>
      <c r="LR493" s="4"/>
      <c r="LS493" s="4"/>
      <c r="LT493" s="4"/>
      <c r="LU493" s="4"/>
      <c r="LV493" s="4"/>
      <c r="LW493" s="4"/>
      <c r="LX493" s="4"/>
      <c r="LY493" s="4"/>
      <c r="LZ493" s="4"/>
      <c r="MA493" s="4"/>
      <c r="MB493" s="4"/>
      <c r="MC493" s="4"/>
      <c r="MD493" s="4"/>
      <c r="ME493" s="4"/>
      <c r="MF493" s="4"/>
      <c r="MG493" s="4"/>
      <c r="MH493" s="4"/>
      <c r="MI493" s="4"/>
      <c r="MJ493" s="4"/>
      <c r="MK493" s="4"/>
      <c r="ML493" s="4"/>
      <c r="MM493" s="4"/>
      <c r="MN493" s="4"/>
      <c r="MO493" s="4"/>
      <c r="MP493" s="4"/>
      <c r="MQ493" s="4"/>
      <c r="MR493" s="4"/>
      <c r="MS493" s="4"/>
      <c r="MT493" s="4"/>
      <c r="MU493" s="3"/>
      <c r="MV493" s="3"/>
      <c r="MW493" s="3"/>
      <c r="MX493" s="3"/>
      <c r="MY493" s="3"/>
      <c r="MZ493" s="3"/>
      <c r="NA493" s="3"/>
      <c r="NB493" s="3"/>
      <c r="NC493" s="3"/>
      <c r="ND493" s="3"/>
      <c r="NE493" s="3"/>
      <c r="NF493" s="3"/>
      <c r="NG493" s="3"/>
      <c r="NH493" s="3"/>
      <c r="NI493" s="3"/>
      <c r="NJ493" s="3"/>
      <c r="NK493" s="3"/>
      <c r="NL493" s="3"/>
      <c r="NM493" s="3"/>
      <c r="NN493" s="3"/>
      <c r="NO493" s="3"/>
      <c r="NP493" s="3"/>
      <c r="NQ493" s="3"/>
      <c r="NR493" s="3"/>
      <c r="NS493" s="3"/>
      <c r="NT493" s="3"/>
      <c r="NU493" s="3"/>
      <c r="NV493" s="3"/>
      <c r="NW493" s="3"/>
      <c r="NX493" s="3"/>
      <c r="NY493" s="3"/>
      <c r="NZ493" s="3"/>
      <c r="OA493" s="3"/>
      <c r="OB493" s="3"/>
      <c r="OC493" s="3"/>
      <c r="OD493" s="3"/>
      <c r="OE493" s="3"/>
      <c r="OF493" s="3"/>
      <c r="OG493" s="3"/>
      <c r="OH493" s="3"/>
      <c r="OI493" s="3"/>
      <c r="OJ493" s="3"/>
      <c r="OK493" s="3"/>
      <c r="OL493" s="3"/>
      <c r="OM493" s="3"/>
      <c r="ON493" s="3"/>
      <c r="OO493" s="3"/>
      <c r="OP493" s="3"/>
      <c r="OQ493" s="3"/>
      <c r="OR493" s="3"/>
      <c r="OS493" s="3"/>
      <c r="OT493" s="3"/>
      <c r="OU493" s="3"/>
      <c r="OV493" s="3"/>
      <c r="OW493" s="3"/>
      <c r="OX493" s="3"/>
      <c r="OY493" s="3"/>
      <c r="OZ493" s="3"/>
      <c r="PA493" s="3"/>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c r="QW493" s="1"/>
      <c r="QX493" s="1"/>
      <c r="QY493" s="1"/>
      <c r="QZ493" s="1"/>
      <c r="RA493" s="1"/>
      <c r="RB493" s="1"/>
      <c r="RC493" s="1"/>
      <c r="RD493" s="1"/>
      <c r="RE493" s="1"/>
      <c r="RF493" s="1"/>
      <c r="RG493" s="1"/>
      <c r="RH493" s="1"/>
      <c r="RI493" s="1"/>
      <c r="RJ493" s="1"/>
      <c r="RK493" s="1"/>
      <c r="RL493" s="1"/>
      <c r="RM493" s="1"/>
      <c r="RN493" s="1"/>
      <c r="RO493" s="1"/>
      <c r="RP493" s="1"/>
      <c r="RQ493" s="1"/>
      <c r="RR493" s="1"/>
      <c r="RS493" s="1"/>
      <c r="RT493" s="1"/>
      <c r="RU493" s="1"/>
      <c r="RV493" s="1"/>
      <c r="RW493" s="1"/>
      <c r="RX493" s="1"/>
      <c r="RY493" s="1"/>
      <c r="RZ493" s="1"/>
      <c r="SA493" s="1"/>
      <c r="SB493" s="1"/>
      <c r="SC493" s="1"/>
      <c r="SD493" s="1"/>
      <c r="SE493" s="1"/>
      <c r="SF493" s="1"/>
      <c r="SG493" s="1"/>
      <c r="SH493" s="1"/>
      <c r="SI493" s="1"/>
      <c r="SJ493" s="1"/>
      <c r="SK493" s="1"/>
      <c r="SL493" s="1"/>
      <c r="SM493" s="1"/>
      <c r="SN493" s="1"/>
      <c r="SO493" s="1"/>
      <c r="SP493" s="1"/>
      <c r="SQ493" s="1"/>
      <c r="SR493" s="1"/>
      <c r="SS493" s="1"/>
      <c r="ST493" s="1"/>
      <c r="SU493" s="1"/>
      <c r="SV493" s="1"/>
      <c r="SW493" s="1"/>
      <c r="SX493" s="1"/>
      <c r="SY493" s="1"/>
      <c r="SZ493" s="1"/>
      <c r="TA493" s="1"/>
      <c r="TB493" s="1"/>
      <c r="TC493" s="1"/>
      <c r="TD493" s="1"/>
      <c r="TE493" s="1"/>
      <c r="TF493" s="1"/>
      <c r="TG493" s="1"/>
      <c r="TH493" s="1"/>
      <c r="TI493" s="1"/>
      <c r="TJ493" s="1"/>
      <c r="TK493" s="1"/>
      <c r="TL493" s="1"/>
      <c r="TM493" s="1"/>
      <c r="TN493" s="1"/>
      <c r="TO493" s="1"/>
      <c r="TP493" s="1"/>
      <c r="TQ493" s="1"/>
      <c r="TR493" s="1"/>
      <c r="TS493" s="1"/>
      <c r="TT493" s="1"/>
      <c r="TU493" s="1"/>
      <c r="TV493" s="1"/>
      <c r="TW493" s="1"/>
      <c r="TX493" s="1"/>
      <c r="TY493" s="1"/>
      <c r="TZ493" s="1"/>
      <c r="UA493" s="1"/>
      <c r="UB493" s="1"/>
      <c r="UC493" s="1"/>
      <c r="UD493" s="1"/>
      <c r="UE493" s="1"/>
      <c r="UF493" s="1"/>
      <c r="UG493" s="1"/>
      <c r="UH493" s="1"/>
      <c r="UI493" s="1"/>
      <c r="UJ493" s="1"/>
      <c r="UK493" s="1"/>
      <c r="UL493" s="1"/>
      <c r="UM493" s="1"/>
      <c r="UN493" s="1"/>
      <c r="UO493" s="1"/>
      <c r="UP493" s="1"/>
      <c r="UQ493" s="1"/>
      <c r="UR493" s="1"/>
      <c r="US493" s="1"/>
      <c r="UT493" s="1"/>
      <c r="UU493" s="1"/>
      <c r="UV493" s="1"/>
      <c r="UW493" s="1"/>
      <c r="UX493" s="1"/>
      <c r="UY493" s="1"/>
      <c r="UZ493" s="1"/>
      <c r="VA493" s="1"/>
      <c r="VB493" s="1"/>
      <c r="VC493" s="1"/>
      <c r="VD493" s="1"/>
      <c r="VE493" s="1"/>
      <c r="VF493" s="1"/>
      <c r="VG493" s="1"/>
      <c r="VH493" s="1"/>
      <c r="VI493" s="1"/>
      <c r="VJ493" s="1"/>
      <c r="VK493" s="1"/>
      <c r="VL493" s="1"/>
      <c r="VM493" s="1"/>
      <c r="VN493" s="1"/>
      <c r="VO493" s="1"/>
      <c r="VP493" s="1"/>
      <c r="VQ493" s="1"/>
      <c r="VR493" s="1"/>
      <c r="VS493" s="1"/>
      <c r="VT493" s="1"/>
      <c r="VU493" s="1"/>
      <c r="VV493" s="1"/>
      <c r="VW493" s="1"/>
      <c r="VX493" s="1"/>
      <c r="VY493" s="1"/>
      <c r="VZ493" s="1"/>
      <c r="WA493" s="1"/>
      <c r="WB493" s="1"/>
      <c r="WC493" s="1"/>
      <c r="WD493" s="1"/>
      <c r="WE493" s="1"/>
      <c r="WF493" s="1"/>
      <c r="WG493" s="1"/>
      <c r="WH493" s="1"/>
      <c r="WI493" s="1"/>
      <c r="WJ493" s="1"/>
      <c r="WK493" s="1"/>
      <c r="WL493" s="1"/>
      <c r="WM493" s="1"/>
      <c r="WN493" s="1"/>
      <c r="WO493" s="1"/>
      <c r="WP493" s="1"/>
      <c r="WQ493" s="1"/>
      <c r="WR493" s="1"/>
      <c r="WS493" s="1"/>
      <c r="WT493" s="1"/>
      <c r="WU493" s="1"/>
      <c r="WV493" s="1"/>
      <c r="WW493" s="1"/>
      <c r="WX493" s="1"/>
      <c r="WY493" s="1"/>
      <c r="WZ493" s="1"/>
      <c r="XA493" s="1"/>
      <c r="XB493" s="1"/>
      <c r="XC493" s="1"/>
      <c r="XD493" s="1"/>
      <c r="XE493" s="1"/>
      <c r="XF493" s="1"/>
      <c r="XG493" s="1"/>
      <c r="XH493" s="1"/>
      <c r="XI493" s="1"/>
      <c r="XJ493" s="1"/>
      <c r="XK493" s="1"/>
      <c r="XL493" s="1"/>
      <c r="XM493" s="1"/>
      <c r="XN493" s="1"/>
      <c r="XO493" s="1"/>
      <c r="XP493" s="1"/>
      <c r="XQ493" s="1"/>
      <c r="XR493" s="1"/>
      <c r="XS493" s="1"/>
      <c r="XT493" s="1"/>
      <c r="XU493" s="1"/>
      <c r="XV493" s="1"/>
      <c r="XW493" s="1"/>
      <c r="XX493" s="1"/>
      <c r="XY493" s="1"/>
      <c r="XZ493" s="1"/>
      <c r="YA493" s="1"/>
      <c r="YB493" s="1"/>
      <c r="YC493" s="1"/>
      <c r="YD493" s="1"/>
      <c r="YE493" s="1"/>
      <c r="YF493" s="1"/>
      <c r="YG493" s="1"/>
      <c r="YH493" s="1"/>
      <c r="YI493" s="1"/>
      <c r="YJ493" s="1"/>
      <c r="YK493" s="1"/>
      <c r="YL493" s="1"/>
      <c r="YM493" s="1"/>
      <c r="YN493" s="1"/>
      <c r="YO493" s="1"/>
      <c r="YP493" s="1"/>
      <c r="YQ493" s="1"/>
      <c r="YR493" s="1"/>
      <c r="YS493" s="1"/>
      <c r="YT493" s="1"/>
      <c r="YU493" s="1"/>
      <c r="YV493" s="1"/>
      <c r="YW493" s="1"/>
      <c r="YX493" s="1"/>
      <c r="YY493" s="1"/>
      <c r="YZ493" s="1"/>
      <c r="ZA493" s="1"/>
      <c r="ZB493" s="1"/>
      <c r="ZC493" s="1"/>
      <c r="ZD493" s="1"/>
      <c r="ZE493" s="1"/>
      <c r="ZF493" s="1"/>
      <c r="ZG493" s="1"/>
      <c r="ZH493" s="1"/>
      <c r="ZI493" s="1"/>
      <c r="ZJ493" s="1"/>
      <c r="ZK493" s="1"/>
      <c r="ZL493" s="1"/>
      <c r="ZM493" s="1"/>
      <c r="ZN493" s="1"/>
      <c r="ZO493" s="1"/>
      <c r="ZP493" s="1"/>
      <c r="ZQ493" s="1"/>
      <c r="ZR493" s="1"/>
      <c r="ZS493" s="1"/>
      <c r="ZT493" s="1"/>
      <c r="ZU493" s="1"/>
      <c r="ZV493" s="1"/>
      <c r="ZW493" s="1"/>
      <c r="ZX493" s="1"/>
      <c r="ZY493" s="1"/>
      <c r="ZZ493" s="1"/>
      <c r="AAA493" s="1"/>
      <c r="AAB493" s="1"/>
      <c r="AAC493" s="1"/>
      <c r="AAD493" s="1"/>
      <c r="AAE493" s="1"/>
      <c r="AAF493" s="1"/>
      <c r="AAG493" s="1"/>
      <c r="AAH493" s="1"/>
      <c r="AAI493" s="1"/>
      <c r="AAJ493" s="1"/>
      <c r="AAK493" s="1"/>
      <c r="AAL493" s="1"/>
      <c r="AAM493" s="1"/>
      <c r="AAN493" s="1"/>
      <c r="AAO493" s="1"/>
      <c r="AAP493" s="1"/>
      <c r="AAQ493" s="1"/>
      <c r="AAR493" s="1"/>
      <c r="AAS493" s="1"/>
      <c r="AAT493" s="1"/>
      <c r="AAU493" s="1"/>
      <c r="AAV493" s="1"/>
      <c r="AAW493" s="1"/>
      <c r="AAX493" s="1"/>
      <c r="AAY493" s="1"/>
      <c r="AAZ493" s="1"/>
      <c r="ABA493" s="1"/>
      <c r="ABB493" s="1"/>
      <c r="ABC493" s="1"/>
      <c r="ABD493" s="1"/>
      <c r="ABE493" s="1"/>
      <c r="ABF493" s="1"/>
      <c r="ABG493" s="1"/>
      <c r="ABH493" s="1"/>
      <c r="ABI493" s="1"/>
      <c r="ABJ493" s="1"/>
      <c r="ABK493" s="1"/>
      <c r="ABL493" s="1"/>
      <c r="ABM493" s="1"/>
      <c r="ABN493" s="1"/>
      <c r="ABO493" s="1"/>
    </row>
    <row r="494" spans="1:743" x14ac:dyDescent="0.25">
      <c r="A494" s="93"/>
      <c r="B494" s="2"/>
      <c r="C494" s="2"/>
      <c r="D494" s="2"/>
      <c r="E494" s="2"/>
      <c r="F494" s="2"/>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c r="KB494" s="4"/>
      <c r="KC494" s="4"/>
      <c r="KD494" s="4"/>
      <c r="KE494" s="4"/>
      <c r="KF494" s="4"/>
      <c r="KG494" s="4"/>
      <c r="KH494" s="4"/>
      <c r="KI494" s="4"/>
      <c r="KJ494" s="4"/>
      <c r="KK494" s="4"/>
      <c r="KL494" s="4"/>
      <c r="KM494" s="4"/>
      <c r="KN494" s="4"/>
      <c r="KO494" s="4"/>
      <c r="KP494" s="4"/>
      <c r="KQ494" s="4"/>
      <c r="KR494" s="4"/>
      <c r="KS494" s="4"/>
      <c r="KT494" s="4"/>
      <c r="KU494" s="4"/>
      <c r="KV494" s="4"/>
      <c r="KW494" s="4"/>
      <c r="KX494" s="4"/>
      <c r="KY494" s="4"/>
      <c r="KZ494" s="4"/>
      <c r="LA494" s="4"/>
      <c r="LB494" s="4"/>
      <c r="LC494" s="4"/>
      <c r="LD494" s="4"/>
      <c r="LE494" s="4"/>
      <c r="LF494" s="4"/>
      <c r="LG494" s="4"/>
      <c r="LH494" s="4"/>
      <c r="LI494" s="4"/>
      <c r="LJ494" s="4"/>
      <c r="LK494" s="4"/>
      <c r="LL494" s="4"/>
      <c r="LM494" s="4"/>
      <c r="LN494" s="4"/>
      <c r="LO494" s="4"/>
      <c r="LP494" s="4"/>
      <c r="LQ494" s="4"/>
      <c r="LR494" s="4"/>
      <c r="LS494" s="4"/>
      <c r="LT494" s="4"/>
      <c r="LU494" s="4"/>
      <c r="LV494" s="4"/>
      <c r="LW494" s="4"/>
      <c r="LX494" s="4"/>
      <c r="LY494" s="4"/>
      <c r="LZ494" s="4"/>
      <c r="MA494" s="4"/>
      <c r="MB494" s="4"/>
      <c r="MC494" s="4"/>
      <c r="MD494" s="4"/>
      <c r="ME494" s="4"/>
      <c r="MF494" s="4"/>
      <c r="MG494" s="4"/>
      <c r="MH494" s="4"/>
      <c r="MI494" s="4"/>
      <c r="MJ494" s="4"/>
      <c r="MK494" s="4"/>
      <c r="ML494" s="4"/>
      <c r="MM494" s="4"/>
      <c r="MN494" s="4"/>
      <c r="MO494" s="4"/>
      <c r="MP494" s="4"/>
      <c r="MQ494" s="4"/>
      <c r="MR494" s="4"/>
      <c r="MS494" s="4"/>
      <c r="MT494" s="4"/>
      <c r="MU494" s="3"/>
      <c r="MV494" s="3"/>
      <c r="MW494" s="3"/>
      <c r="MX494" s="3"/>
      <c r="MY494" s="3"/>
      <c r="MZ494" s="3"/>
      <c r="NA494" s="3"/>
      <c r="NB494" s="3"/>
      <c r="NC494" s="3"/>
      <c r="ND494" s="3"/>
      <c r="NE494" s="3"/>
      <c r="NF494" s="3"/>
      <c r="NG494" s="3"/>
      <c r="NH494" s="3"/>
      <c r="NI494" s="3"/>
      <c r="NJ494" s="3"/>
      <c r="NK494" s="3"/>
      <c r="NL494" s="3"/>
      <c r="NM494" s="3"/>
      <c r="NN494" s="3"/>
      <c r="NO494" s="3"/>
      <c r="NP494" s="3"/>
      <c r="NQ494" s="3"/>
      <c r="NR494" s="3"/>
      <c r="NS494" s="3"/>
      <c r="NT494" s="3"/>
      <c r="NU494" s="3"/>
      <c r="NV494" s="3"/>
      <c r="NW494" s="3"/>
      <c r="NX494" s="3"/>
      <c r="NY494" s="3"/>
      <c r="NZ494" s="3"/>
      <c r="OA494" s="3"/>
      <c r="OB494" s="3"/>
      <c r="OC494" s="3"/>
      <c r="OD494" s="3"/>
      <c r="OE494" s="3"/>
      <c r="OF494" s="3"/>
      <c r="OG494" s="3"/>
      <c r="OH494" s="3"/>
      <c r="OI494" s="3"/>
      <c r="OJ494" s="3"/>
      <c r="OK494" s="3"/>
      <c r="OL494" s="3"/>
      <c r="OM494" s="3"/>
      <c r="ON494" s="3"/>
      <c r="OO494" s="3"/>
      <c r="OP494" s="3"/>
      <c r="OQ494" s="3"/>
      <c r="OR494" s="3"/>
      <c r="OS494" s="3"/>
      <c r="OT494" s="3"/>
      <c r="OU494" s="3"/>
      <c r="OV494" s="3"/>
      <c r="OW494" s="3"/>
      <c r="OX494" s="3"/>
      <c r="OY494" s="3"/>
      <c r="OZ494" s="3"/>
      <c r="PA494" s="3"/>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c r="UJ494" s="1"/>
      <c r="UK494" s="1"/>
      <c r="UL494" s="1"/>
      <c r="UM494" s="1"/>
      <c r="UN494" s="1"/>
      <c r="UO494" s="1"/>
      <c r="UP494" s="1"/>
      <c r="UQ494" s="1"/>
      <c r="UR494" s="1"/>
      <c r="US494" s="1"/>
      <c r="UT494" s="1"/>
      <c r="UU494" s="1"/>
      <c r="UV494" s="1"/>
      <c r="UW494" s="1"/>
      <c r="UX494" s="1"/>
      <c r="UY494" s="1"/>
      <c r="UZ494" s="1"/>
      <c r="VA494" s="1"/>
      <c r="VB494" s="1"/>
      <c r="VC494" s="1"/>
      <c r="VD494" s="1"/>
      <c r="VE494" s="1"/>
      <c r="VF494" s="1"/>
      <c r="VG494" s="1"/>
      <c r="VH494" s="1"/>
      <c r="VI494" s="1"/>
      <c r="VJ494" s="1"/>
      <c r="VK494" s="1"/>
      <c r="VL494" s="1"/>
      <c r="VM494" s="1"/>
      <c r="VN494" s="1"/>
      <c r="VO494" s="1"/>
      <c r="VP494" s="1"/>
      <c r="VQ494" s="1"/>
      <c r="VR494" s="1"/>
      <c r="VS494" s="1"/>
      <c r="VT494" s="1"/>
      <c r="VU494" s="1"/>
      <c r="VV494" s="1"/>
      <c r="VW494" s="1"/>
      <c r="VX494" s="1"/>
      <c r="VY494" s="1"/>
      <c r="VZ494" s="1"/>
      <c r="WA494" s="1"/>
      <c r="WB494" s="1"/>
      <c r="WC494" s="1"/>
      <c r="WD494" s="1"/>
      <c r="WE494" s="1"/>
      <c r="WF494" s="1"/>
      <c r="WG494" s="1"/>
      <c r="WH494" s="1"/>
      <c r="WI494" s="1"/>
      <c r="WJ494" s="1"/>
      <c r="WK494" s="1"/>
      <c r="WL494" s="1"/>
      <c r="WM494" s="1"/>
      <c r="WN494" s="1"/>
      <c r="WO494" s="1"/>
      <c r="WP494" s="1"/>
      <c r="WQ494" s="1"/>
      <c r="WR494" s="1"/>
      <c r="WS494" s="1"/>
      <c r="WT494" s="1"/>
      <c r="WU494" s="1"/>
      <c r="WV494" s="1"/>
      <c r="WW494" s="1"/>
      <c r="WX494" s="1"/>
      <c r="WY494" s="1"/>
      <c r="WZ494" s="1"/>
      <c r="XA494" s="1"/>
      <c r="XB494" s="1"/>
      <c r="XC494" s="1"/>
      <c r="XD494" s="1"/>
      <c r="XE494" s="1"/>
      <c r="XF494" s="1"/>
      <c r="XG494" s="1"/>
      <c r="XH494" s="1"/>
      <c r="XI494" s="1"/>
      <c r="XJ494" s="1"/>
      <c r="XK494" s="1"/>
      <c r="XL494" s="1"/>
      <c r="XM494" s="1"/>
      <c r="XN494" s="1"/>
      <c r="XO494" s="1"/>
      <c r="XP494" s="1"/>
      <c r="XQ494" s="1"/>
      <c r="XR494" s="1"/>
      <c r="XS494" s="1"/>
      <c r="XT494" s="1"/>
      <c r="XU494" s="1"/>
      <c r="XV494" s="1"/>
      <c r="XW494" s="1"/>
      <c r="XX494" s="1"/>
      <c r="XY494" s="1"/>
      <c r="XZ494" s="1"/>
      <c r="YA494" s="1"/>
      <c r="YB494" s="1"/>
      <c r="YC494" s="1"/>
      <c r="YD494" s="1"/>
      <c r="YE494" s="1"/>
      <c r="YF494" s="1"/>
      <c r="YG494" s="1"/>
      <c r="YH494" s="1"/>
      <c r="YI494" s="1"/>
      <c r="YJ494" s="1"/>
      <c r="YK494" s="1"/>
      <c r="YL494" s="1"/>
      <c r="YM494" s="1"/>
      <c r="YN494" s="1"/>
      <c r="YO494" s="1"/>
      <c r="YP494" s="1"/>
      <c r="YQ494" s="1"/>
      <c r="YR494" s="1"/>
      <c r="YS494" s="1"/>
      <c r="YT494" s="1"/>
      <c r="YU494" s="1"/>
      <c r="YV494" s="1"/>
      <c r="YW494" s="1"/>
      <c r="YX494" s="1"/>
      <c r="YY494" s="1"/>
      <c r="YZ494" s="1"/>
      <c r="ZA494" s="1"/>
      <c r="ZB494" s="1"/>
      <c r="ZC494" s="1"/>
      <c r="ZD494" s="1"/>
      <c r="ZE494" s="1"/>
      <c r="ZF494" s="1"/>
      <c r="ZG494" s="1"/>
      <c r="ZH494" s="1"/>
      <c r="ZI494" s="1"/>
      <c r="ZJ494" s="1"/>
      <c r="ZK494" s="1"/>
      <c r="ZL494" s="1"/>
      <c r="ZM494" s="1"/>
      <c r="ZN494" s="1"/>
      <c r="ZO494" s="1"/>
      <c r="ZP494" s="1"/>
      <c r="ZQ494" s="1"/>
      <c r="ZR494" s="1"/>
      <c r="ZS494" s="1"/>
      <c r="ZT494" s="1"/>
      <c r="ZU494" s="1"/>
      <c r="ZV494" s="1"/>
      <c r="ZW494" s="1"/>
      <c r="ZX494" s="1"/>
      <c r="ZY494" s="1"/>
      <c r="ZZ494" s="1"/>
      <c r="AAA494" s="1"/>
      <c r="AAB494" s="1"/>
      <c r="AAC494" s="1"/>
      <c r="AAD494" s="1"/>
      <c r="AAE494" s="1"/>
      <c r="AAF494" s="1"/>
      <c r="AAG494" s="1"/>
      <c r="AAH494" s="1"/>
      <c r="AAI494" s="1"/>
      <c r="AAJ494" s="1"/>
      <c r="AAK494" s="1"/>
      <c r="AAL494" s="1"/>
      <c r="AAM494" s="1"/>
      <c r="AAN494" s="1"/>
      <c r="AAO494" s="1"/>
      <c r="AAP494" s="1"/>
      <c r="AAQ494" s="1"/>
      <c r="AAR494" s="1"/>
      <c r="AAS494" s="1"/>
      <c r="AAT494" s="1"/>
      <c r="AAU494" s="1"/>
      <c r="AAV494" s="1"/>
      <c r="AAW494" s="1"/>
      <c r="AAX494" s="1"/>
      <c r="AAY494" s="1"/>
      <c r="AAZ494" s="1"/>
      <c r="ABA494" s="1"/>
      <c r="ABB494" s="1"/>
      <c r="ABC494" s="1"/>
      <c r="ABD494" s="1"/>
      <c r="ABE494" s="1"/>
      <c r="ABF494" s="1"/>
      <c r="ABG494" s="1"/>
      <c r="ABH494" s="1"/>
      <c r="ABI494" s="1"/>
      <c r="ABJ494" s="1"/>
      <c r="ABK494" s="1"/>
      <c r="ABL494" s="1"/>
      <c r="ABM494" s="1"/>
      <c r="ABN494" s="1"/>
      <c r="ABO494" s="1"/>
    </row>
    <row r="495" spans="1:743" x14ac:dyDescent="0.25">
      <c r="A495" s="93"/>
      <c r="B495" s="2"/>
      <c r="C495" s="2"/>
      <c r="D495" s="2"/>
      <c r="E495" s="2"/>
      <c r="F495" s="2"/>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c r="KB495" s="4"/>
      <c r="KC495" s="4"/>
      <c r="KD495" s="4"/>
      <c r="KE495" s="4"/>
      <c r="KF495" s="4"/>
      <c r="KG495" s="4"/>
      <c r="KH495" s="4"/>
      <c r="KI495" s="4"/>
      <c r="KJ495" s="4"/>
      <c r="KK495" s="4"/>
      <c r="KL495" s="4"/>
      <c r="KM495" s="4"/>
      <c r="KN495" s="4"/>
      <c r="KO495" s="4"/>
      <c r="KP495" s="4"/>
      <c r="KQ495" s="4"/>
      <c r="KR495" s="4"/>
      <c r="KS495" s="4"/>
      <c r="KT495" s="4"/>
      <c r="KU495" s="4"/>
      <c r="KV495" s="4"/>
      <c r="KW495" s="4"/>
      <c r="KX495" s="4"/>
      <c r="KY495" s="4"/>
      <c r="KZ495" s="4"/>
      <c r="LA495" s="4"/>
      <c r="LB495" s="4"/>
      <c r="LC495" s="4"/>
      <c r="LD495" s="4"/>
      <c r="LE495" s="4"/>
      <c r="LF495" s="4"/>
      <c r="LG495" s="4"/>
      <c r="LH495" s="4"/>
      <c r="LI495" s="4"/>
      <c r="LJ495" s="4"/>
      <c r="LK495" s="4"/>
      <c r="LL495" s="4"/>
      <c r="LM495" s="4"/>
      <c r="LN495" s="4"/>
      <c r="LO495" s="4"/>
      <c r="LP495" s="4"/>
      <c r="LQ495" s="4"/>
      <c r="LR495" s="4"/>
      <c r="LS495" s="4"/>
      <c r="LT495" s="4"/>
      <c r="LU495" s="4"/>
      <c r="LV495" s="4"/>
      <c r="LW495" s="4"/>
      <c r="LX495" s="4"/>
      <c r="LY495" s="4"/>
      <c r="LZ495" s="4"/>
      <c r="MA495" s="4"/>
      <c r="MB495" s="4"/>
      <c r="MC495" s="4"/>
      <c r="MD495" s="4"/>
      <c r="ME495" s="4"/>
      <c r="MF495" s="4"/>
      <c r="MG495" s="4"/>
      <c r="MH495" s="4"/>
      <c r="MI495" s="4"/>
      <c r="MJ495" s="4"/>
      <c r="MK495" s="4"/>
      <c r="ML495" s="4"/>
      <c r="MM495" s="4"/>
      <c r="MN495" s="4"/>
      <c r="MO495" s="4"/>
      <c r="MP495" s="4"/>
      <c r="MQ495" s="4"/>
      <c r="MR495" s="4"/>
      <c r="MS495" s="4"/>
      <c r="MT495" s="4"/>
      <c r="MU495" s="3"/>
      <c r="MV495" s="3"/>
      <c r="MW495" s="3"/>
      <c r="MX495" s="3"/>
      <c r="MY495" s="3"/>
      <c r="MZ495" s="3"/>
      <c r="NA495" s="3"/>
      <c r="NB495" s="3"/>
      <c r="NC495" s="3"/>
      <c r="ND495" s="3"/>
      <c r="NE495" s="3"/>
      <c r="NF495" s="3"/>
      <c r="NG495" s="3"/>
      <c r="NH495" s="3"/>
      <c r="NI495" s="3"/>
      <c r="NJ495" s="3"/>
      <c r="NK495" s="3"/>
      <c r="NL495" s="3"/>
      <c r="NM495" s="3"/>
      <c r="NN495" s="3"/>
      <c r="NO495" s="3"/>
      <c r="NP495" s="3"/>
      <c r="NQ495" s="3"/>
      <c r="NR495" s="3"/>
      <c r="NS495" s="3"/>
      <c r="NT495" s="3"/>
      <c r="NU495" s="3"/>
      <c r="NV495" s="3"/>
      <c r="NW495" s="3"/>
      <c r="NX495" s="3"/>
      <c r="NY495" s="3"/>
      <c r="NZ495" s="3"/>
      <c r="OA495" s="3"/>
      <c r="OB495" s="3"/>
      <c r="OC495" s="3"/>
      <c r="OD495" s="3"/>
      <c r="OE495" s="3"/>
      <c r="OF495" s="3"/>
      <c r="OG495" s="3"/>
      <c r="OH495" s="3"/>
      <c r="OI495" s="3"/>
      <c r="OJ495" s="3"/>
      <c r="OK495" s="3"/>
      <c r="OL495" s="3"/>
      <c r="OM495" s="3"/>
      <c r="ON495" s="3"/>
      <c r="OO495" s="3"/>
      <c r="OP495" s="3"/>
      <c r="OQ495" s="3"/>
      <c r="OR495" s="3"/>
      <c r="OS495" s="3"/>
      <c r="OT495" s="3"/>
      <c r="OU495" s="3"/>
      <c r="OV495" s="3"/>
      <c r="OW495" s="3"/>
      <c r="OX495" s="3"/>
      <c r="OY495" s="3"/>
      <c r="OZ495" s="3"/>
      <c r="PA495" s="3"/>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c r="QW495" s="1"/>
      <c r="QX495" s="1"/>
      <c r="QY495" s="1"/>
      <c r="QZ495" s="1"/>
      <c r="RA495" s="1"/>
      <c r="RB495" s="1"/>
      <c r="RC495" s="1"/>
      <c r="RD495" s="1"/>
      <c r="RE495" s="1"/>
      <c r="RF495" s="1"/>
      <c r="RG495" s="1"/>
      <c r="RH495" s="1"/>
      <c r="RI495" s="1"/>
      <c r="RJ495" s="1"/>
      <c r="RK495" s="1"/>
      <c r="RL495" s="1"/>
      <c r="RM495" s="1"/>
      <c r="RN495" s="1"/>
      <c r="RO495" s="1"/>
      <c r="RP495" s="1"/>
      <c r="RQ495" s="1"/>
      <c r="RR495" s="1"/>
      <c r="RS495" s="1"/>
      <c r="RT495" s="1"/>
      <c r="RU495" s="1"/>
      <c r="RV495" s="1"/>
      <c r="RW495" s="1"/>
      <c r="RX495" s="1"/>
      <c r="RY495" s="1"/>
      <c r="RZ495" s="1"/>
      <c r="SA495" s="1"/>
      <c r="SB495" s="1"/>
      <c r="SC495" s="1"/>
      <c r="SD495" s="1"/>
      <c r="SE495" s="1"/>
      <c r="SF495" s="1"/>
      <c r="SG495" s="1"/>
      <c r="SH495" s="1"/>
      <c r="SI495" s="1"/>
      <c r="SJ495" s="1"/>
      <c r="SK495" s="1"/>
      <c r="SL495" s="1"/>
      <c r="SM495" s="1"/>
      <c r="SN495" s="1"/>
      <c r="SO495" s="1"/>
      <c r="SP495" s="1"/>
      <c r="SQ495" s="1"/>
      <c r="SR495" s="1"/>
      <c r="SS495" s="1"/>
      <c r="ST495" s="1"/>
      <c r="SU495" s="1"/>
      <c r="SV495" s="1"/>
      <c r="SW495" s="1"/>
      <c r="SX495" s="1"/>
      <c r="SY495" s="1"/>
      <c r="SZ495" s="1"/>
      <c r="TA495" s="1"/>
      <c r="TB495" s="1"/>
      <c r="TC495" s="1"/>
      <c r="TD495" s="1"/>
      <c r="TE495" s="1"/>
      <c r="TF495" s="1"/>
      <c r="TG495" s="1"/>
      <c r="TH495" s="1"/>
      <c r="TI495" s="1"/>
      <c r="TJ495" s="1"/>
      <c r="TK495" s="1"/>
      <c r="TL495" s="1"/>
      <c r="TM495" s="1"/>
      <c r="TN495" s="1"/>
      <c r="TO495" s="1"/>
      <c r="TP495" s="1"/>
      <c r="TQ495" s="1"/>
      <c r="TR495" s="1"/>
      <c r="TS495" s="1"/>
      <c r="TT495" s="1"/>
      <c r="TU495" s="1"/>
      <c r="TV495" s="1"/>
      <c r="TW495" s="1"/>
      <c r="TX495" s="1"/>
      <c r="TY495" s="1"/>
      <c r="TZ495" s="1"/>
      <c r="UA495" s="1"/>
      <c r="UB495" s="1"/>
      <c r="UC495" s="1"/>
      <c r="UD495" s="1"/>
      <c r="UE495" s="1"/>
      <c r="UF495" s="1"/>
      <c r="UG495" s="1"/>
      <c r="UH495" s="1"/>
      <c r="UI495" s="1"/>
      <c r="UJ495" s="1"/>
      <c r="UK495" s="1"/>
      <c r="UL495" s="1"/>
      <c r="UM495" s="1"/>
      <c r="UN495" s="1"/>
      <c r="UO495" s="1"/>
      <c r="UP495" s="1"/>
      <c r="UQ495" s="1"/>
      <c r="UR495" s="1"/>
      <c r="US495" s="1"/>
      <c r="UT495" s="1"/>
      <c r="UU495" s="1"/>
      <c r="UV495" s="1"/>
      <c r="UW495" s="1"/>
      <c r="UX495" s="1"/>
      <c r="UY495" s="1"/>
      <c r="UZ495" s="1"/>
      <c r="VA495" s="1"/>
      <c r="VB495" s="1"/>
      <c r="VC495" s="1"/>
      <c r="VD495" s="1"/>
      <c r="VE495" s="1"/>
      <c r="VF495" s="1"/>
      <c r="VG495" s="1"/>
      <c r="VH495" s="1"/>
      <c r="VI495" s="1"/>
      <c r="VJ495" s="1"/>
      <c r="VK495" s="1"/>
      <c r="VL495" s="1"/>
      <c r="VM495" s="1"/>
      <c r="VN495" s="1"/>
      <c r="VO495" s="1"/>
      <c r="VP495" s="1"/>
      <c r="VQ495" s="1"/>
      <c r="VR495" s="1"/>
      <c r="VS495" s="1"/>
      <c r="VT495" s="1"/>
      <c r="VU495" s="1"/>
      <c r="VV495" s="1"/>
      <c r="VW495" s="1"/>
      <c r="VX495" s="1"/>
      <c r="VY495" s="1"/>
      <c r="VZ495" s="1"/>
      <c r="WA495" s="1"/>
      <c r="WB495" s="1"/>
      <c r="WC495" s="1"/>
      <c r="WD495" s="1"/>
      <c r="WE495" s="1"/>
      <c r="WF495" s="1"/>
      <c r="WG495" s="1"/>
      <c r="WH495" s="1"/>
      <c r="WI495" s="1"/>
      <c r="WJ495" s="1"/>
      <c r="WK495" s="1"/>
      <c r="WL495" s="1"/>
      <c r="WM495" s="1"/>
      <c r="WN495" s="1"/>
      <c r="WO495" s="1"/>
      <c r="WP495" s="1"/>
      <c r="WQ495" s="1"/>
      <c r="WR495" s="1"/>
      <c r="WS495" s="1"/>
      <c r="WT495" s="1"/>
      <c r="WU495" s="1"/>
      <c r="WV495" s="1"/>
      <c r="WW495" s="1"/>
      <c r="WX495" s="1"/>
      <c r="WY495" s="1"/>
      <c r="WZ495" s="1"/>
      <c r="XA495" s="1"/>
      <c r="XB495" s="1"/>
      <c r="XC495" s="1"/>
      <c r="XD495" s="1"/>
      <c r="XE495" s="1"/>
      <c r="XF495" s="1"/>
      <c r="XG495" s="1"/>
      <c r="XH495" s="1"/>
      <c r="XI495" s="1"/>
      <c r="XJ495" s="1"/>
      <c r="XK495" s="1"/>
      <c r="XL495" s="1"/>
      <c r="XM495" s="1"/>
      <c r="XN495" s="1"/>
      <c r="XO495" s="1"/>
      <c r="XP495" s="1"/>
      <c r="XQ495" s="1"/>
      <c r="XR495" s="1"/>
      <c r="XS495" s="1"/>
      <c r="XT495" s="1"/>
      <c r="XU495" s="1"/>
      <c r="XV495" s="1"/>
      <c r="XW495" s="1"/>
      <c r="XX495" s="1"/>
      <c r="XY495" s="1"/>
      <c r="XZ495" s="1"/>
      <c r="YA495" s="1"/>
      <c r="YB495" s="1"/>
      <c r="YC495" s="1"/>
      <c r="YD495" s="1"/>
      <c r="YE495" s="1"/>
      <c r="YF495" s="1"/>
      <c r="YG495" s="1"/>
      <c r="YH495" s="1"/>
      <c r="YI495" s="1"/>
      <c r="YJ495" s="1"/>
      <c r="YK495" s="1"/>
      <c r="YL495" s="1"/>
      <c r="YM495" s="1"/>
      <c r="YN495" s="1"/>
      <c r="YO495" s="1"/>
      <c r="YP495" s="1"/>
      <c r="YQ495" s="1"/>
      <c r="YR495" s="1"/>
      <c r="YS495" s="1"/>
      <c r="YT495" s="1"/>
      <c r="YU495" s="1"/>
      <c r="YV495" s="1"/>
      <c r="YW495" s="1"/>
      <c r="YX495" s="1"/>
      <c r="YY495" s="1"/>
      <c r="YZ495" s="1"/>
      <c r="ZA495" s="1"/>
      <c r="ZB495" s="1"/>
      <c r="ZC495" s="1"/>
      <c r="ZD495" s="1"/>
      <c r="ZE495" s="1"/>
      <c r="ZF495" s="1"/>
      <c r="ZG495" s="1"/>
      <c r="ZH495" s="1"/>
      <c r="ZI495" s="1"/>
      <c r="ZJ495" s="1"/>
      <c r="ZK495" s="1"/>
      <c r="ZL495" s="1"/>
      <c r="ZM495" s="1"/>
      <c r="ZN495" s="1"/>
      <c r="ZO495" s="1"/>
      <c r="ZP495" s="1"/>
      <c r="ZQ495" s="1"/>
      <c r="ZR495" s="1"/>
      <c r="ZS495" s="1"/>
      <c r="ZT495" s="1"/>
      <c r="ZU495" s="1"/>
      <c r="ZV495" s="1"/>
      <c r="ZW495" s="1"/>
      <c r="ZX495" s="1"/>
      <c r="ZY495" s="1"/>
      <c r="ZZ495" s="1"/>
      <c r="AAA495" s="1"/>
      <c r="AAB495" s="1"/>
      <c r="AAC495" s="1"/>
      <c r="AAD495" s="1"/>
      <c r="AAE495" s="1"/>
      <c r="AAF495" s="1"/>
      <c r="AAG495" s="1"/>
      <c r="AAH495" s="1"/>
      <c r="AAI495" s="1"/>
      <c r="AAJ495" s="1"/>
      <c r="AAK495" s="1"/>
      <c r="AAL495" s="1"/>
      <c r="AAM495" s="1"/>
      <c r="AAN495" s="1"/>
      <c r="AAO495" s="1"/>
      <c r="AAP495" s="1"/>
      <c r="AAQ495" s="1"/>
      <c r="AAR495" s="1"/>
      <c r="AAS495" s="1"/>
      <c r="AAT495" s="1"/>
      <c r="AAU495" s="1"/>
      <c r="AAV495" s="1"/>
      <c r="AAW495" s="1"/>
      <c r="AAX495" s="1"/>
      <c r="AAY495" s="1"/>
      <c r="AAZ495" s="1"/>
      <c r="ABA495" s="1"/>
      <c r="ABB495" s="1"/>
      <c r="ABC495" s="1"/>
      <c r="ABD495" s="1"/>
      <c r="ABE495" s="1"/>
      <c r="ABF495" s="1"/>
      <c r="ABG495" s="1"/>
      <c r="ABH495" s="1"/>
      <c r="ABI495" s="1"/>
      <c r="ABJ495" s="1"/>
      <c r="ABK495" s="1"/>
      <c r="ABL495" s="1"/>
      <c r="ABM495" s="1"/>
      <c r="ABN495" s="1"/>
      <c r="ABO495" s="1"/>
    </row>
    <row r="496" spans="1:743" x14ac:dyDescent="0.25">
      <c r="A496" s="93"/>
      <c r="B496" s="2"/>
      <c r="C496" s="2"/>
      <c r="D496" s="2"/>
      <c r="E496" s="2"/>
      <c r="F496" s="2"/>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c r="KB496" s="4"/>
      <c r="KC496" s="4"/>
      <c r="KD496" s="4"/>
      <c r="KE496" s="4"/>
      <c r="KF496" s="4"/>
      <c r="KG496" s="4"/>
      <c r="KH496" s="4"/>
      <c r="KI496" s="4"/>
      <c r="KJ496" s="4"/>
      <c r="KK496" s="4"/>
      <c r="KL496" s="4"/>
      <c r="KM496" s="4"/>
      <c r="KN496" s="4"/>
      <c r="KO496" s="4"/>
      <c r="KP496" s="4"/>
      <c r="KQ496" s="4"/>
      <c r="KR496" s="4"/>
      <c r="KS496" s="4"/>
      <c r="KT496" s="4"/>
      <c r="KU496" s="4"/>
      <c r="KV496" s="4"/>
      <c r="KW496" s="4"/>
      <c r="KX496" s="4"/>
      <c r="KY496" s="4"/>
      <c r="KZ496" s="4"/>
      <c r="LA496" s="4"/>
      <c r="LB496" s="4"/>
      <c r="LC496" s="4"/>
      <c r="LD496" s="4"/>
      <c r="LE496" s="4"/>
      <c r="LF496" s="4"/>
      <c r="LG496" s="4"/>
      <c r="LH496" s="4"/>
      <c r="LI496" s="4"/>
      <c r="LJ496" s="4"/>
      <c r="LK496" s="4"/>
      <c r="LL496" s="4"/>
      <c r="LM496" s="4"/>
      <c r="LN496" s="4"/>
      <c r="LO496" s="4"/>
      <c r="LP496" s="4"/>
      <c r="LQ496" s="4"/>
      <c r="LR496" s="4"/>
      <c r="LS496" s="4"/>
      <c r="LT496" s="4"/>
      <c r="LU496" s="4"/>
      <c r="LV496" s="4"/>
      <c r="LW496" s="4"/>
      <c r="LX496" s="4"/>
      <c r="LY496" s="4"/>
      <c r="LZ496" s="4"/>
      <c r="MA496" s="4"/>
      <c r="MB496" s="4"/>
      <c r="MC496" s="4"/>
      <c r="MD496" s="4"/>
      <c r="ME496" s="4"/>
      <c r="MF496" s="4"/>
      <c r="MG496" s="4"/>
      <c r="MH496" s="4"/>
      <c r="MI496" s="4"/>
      <c r="MJ496" s="4"/>
      <c r="MK496" s="4"/>
      <c r="ML496" s="4"/>
      <c r="MM496" s="4"/>
      <c r="MN496" s="4"/>
      <c r="MO496" s="4"/>
      <c r="MP496" s="4"/>
      <c r="MQ496" s="4"/>
      <c r="MR496" s="4"/>
      <c r="MS496" s="4"/>
      <c r="MT496" s="4"/>
      <c r="MU496" s="3"/>
      <c r="MV496" s="3"/>
      <c r="MW496" s="3"/>
      <c r="MX496" s="3"/>
      <c r="MY496" s="3"/>
      <c r="MZ496" s="3"/>
      <c r="NA496" s="3"/>
      <c r="NB496" s="3"/>
      <c r="NC496" s="3"/>
      <c r="ND496" s="3"/>
      <c r="NE496" s="3"/>
      <c r="NF496" s="3"/>
      <c r="NG496" s="3"/>
      <c r="NH496" s="3"/>
      <c r="NI496" s="3"/>
      <c r="NJ496" s="3"/>
      <c r="NK496" s="3"/>
      <c r="NL496" s="3"/>
      <c r="NM496" s="3"/>
      <c r="NN496" s="3"/>
      <c r="NO496" s="3"/>
      <c r="NP496" s="3"/>
      <c r="NQ496" s="3"/>
      <c r="NR496" s="3"/>
      <c r="NS496" s="3"/>
      <c r="NT496" s="3"/>
      <c r="NU496" s="3"/>
      <c r="NV496" s="3"/>
      <c r="NW496" s="3"/>
      <c r="NX496" s="3"/>
      <c r="NY496" s="3"/>
      <c r="NZ496" s="3"/>
      <c r="OA496" s="3"/>
      <c r="OB496" s="3"/>
      <c r="OC496" s="3"/>
      <c r="OD496" s="3"/>
      <c r="OE496" s="3"/>
      <c r="OF496" s="3"/>
      <c r="OG496" s="3"/>
      <c r="OH496" s="3"/>
      <c r="OI496" s="3"/>
      <c r="OJ496" s="3"/>
      <c r="OK496" s="3"/>
      <c r="OL496" s="3"/>
      <c r="OM496" s="3"/>
      <c r="ON496" s="3"/>
      <c r="OO496" s="3"/>
      <c r="OP496" s="3"/>
      <c r="OQ496" s="3"/>
      <c r="OR496" s="3"/>
      <c r="OS496" s="3"/>
      <c r="OT496" s="3"/>
      <c r="OU496" s="3"/>
      <c r="OV496" s="3"/>
      <c r="OW496" s="3"/>
      <c r="OX496" s="3"/>
      <c r="OY496" s="3"/>
      <c r="OZ496" s="3"/>
      <c r="PA496" s="3"/>
      <c r="PB496" s="1"/>
      <c r="PC496" s="1"/>
      <c r="PD496" s="1"/>
      <c r="PE496" s="1"/>
      <c r="PF496" s="1"/>
      <c r="PG496" s="1"/>
      <c r="PH496" s="1"/>
      <c r="PI496" s="1"/>
      <c r="PJ496" s="1"/>
      <c r="PK496" s="1"/>
      <c r="PL496" s="1"/>
      <c r="PM496" s="1"/>
      <c r="PN496" s="1"/>
      <c r="PO496" s="1"/>
      <c r="PP496" s="1"/>
      <c r="PQ496" s="1"/>
      <c r="PR496" s="1"/>
      <c r="PS496" s="1"/>
      <c r="PT496" s="1"/>
      <c r="PU496" s="1"/>
      <c r="PV496" s="1"/>
      <c r="PW496" s="1"/>
      <c r="PX496" s="1"/>
      <c r="PY496" s="1"/>
      <c r="PZ496" s="1"/>
      <c r="QA496" s="1"/>
      <c r="QB496" s="1"/>
      <c r="QC496" s="1"/>
      <c r="QD496" s="1"/>
      <c r="QE496" s="1"/>
      <c r="QF496" s="1"/>
      <c r="QG496" s="1"/>
      <c r="QH496" s="1"/>
      <c r="QI496" s="1"/>
      <c r="QJ496" s="1"/>
      <c r="QK496" s="1"/>
      <c r="QL496" s="1"/>
      <c r="QM496" s="1"/>
      <c r="QN496" s="1"/>
      <c r="QO496" s="1"/>
      <c r="QP496" s="1"/>
      <c r="QQ496" s="1"/>
      <c r="QR496" s="1"/>
      <c r="QS496" s="1"/>
      <c r="QT496" s="1"/>
      <c r="QU496" s="1"/>
      <c r="QV496" s="1"/>
      <c r="QW496" s="1"/>
      <c r="QX496" s="1"/>
      <c r="QY496" s="1"/>
      <c r="QZ496" s="1"/>
      <c r="RA496" s="1"/>
      <c r="RB496" s="1"/>
      <c r="RC496" s="1"/>
      <c r="RD496" s="1"/>
      <c r="RE496" s="1"/>
      <c r="RF496" s="1"/>
      <c r="RG496" s="1"/>
      <c r="RH496" s="1"/>
      <c r="RI496" s="1"/>
      <c r="RJ496" s="1"/>
      <c r="RK496" s="1"/>
      <c r="RL496" s="1"/>
      <c r="RM496" s="1"/>
      <c r="RN496" s="1"/>
      <c r="RO496" s="1"/>
      <c r="RP496" s="1"/>
      <c r="RQ496" s="1"/>
      <c r="RR496" s="1"/>
      <c r="RS496" s="1"/>
      <c r="RT496" s="1"/>
      <c r="RU496" s="1"/>
      <c r="RV496" s="1"/>
      <c r="RW496" s="1"/>
      <c r="RX496" s="1"/>
      <c r="RY496" s="1"/>
      <c r="RZ496" s="1"/>
      <c r="SA496" s="1"/>
      <c r="SB496" s="1"/>
      <c r="SC496" s="1"/>
      <c r="SD496" s="1"/>
      <c r="SE496" s="1"/>
      <c r="SF496" s="1"/>
      <c r="SG496" s="1"/>
      <c r="SH496" s="1"/>
      <c r="SI496" s="1"/>
      <c r="SJ496" s="1"/>
      <c r="SK496" s="1"/>
      <c r="SL496" s="1"/>
      <c r="SM496" s="1"/>
      <c r="SN496" s="1"/>
      <c r="SO496" s="1"/>
      <c r="SP496" s="1"/>
      <c r="SQ496" s="1"/>
      <c r="SR496" s="1"/>
      <c r="SS496" s="1"/>
      <c r="ST496" s="1"/>
      <c r="SU496" s="1"/>
      <c r="SV496" s="1"/>
      <c r="SW496" s="1"/>
      <c r="SX496" s="1"/>
      <c r="SY496" s="1"/>
      <c r="SZ496" s="1"/>
      <c r="TA496" s="1"/>
      <c r="TB496" s="1"/>
      <c r="TC496" s="1"/>
      <c r="TD496" s="1"/>
      <c r="TE496" s="1"/>
      <c r="TF496" s="1"/>
      <c r="TG496" s="1"/>
      <c r="TH496" s="1"/>
      <c r="TI496" s="1"/>
      <c r="TJ496" s="1"/>
      <c r="TK496" s="1"/>
      <c r="TL496" s="1"/>
      <c r="TM496" s="1"/>
      <c r="TN496" s="1"/>
      <c r="TO496" s="1"/>
      <c r="TP496" s="1"/>
      <c r="TQ496" s="1"/>
      <c r="TR496" s="1"/>
      <c r="TS496" s="1"/>
      <c r="TT496" s="1"/>
      <c r="TU496" s="1"/>
      <c r="TV496" s="1"/>
      <c r="TW496" s="1"/>
      <c r="TX496" s="1"/>
      <c r="TY496" s="1"/>
      <c r="TZ496" s="1"/>
      <c r="UA496" s="1"/>
      <c r="UB496" s="1"/>
      <c r="UC496" s="1"/>
      <c r="UD496" s="1"/>
      <c r="UE496" s="1"/>
      <c r="UF496" s="1"/>
      <c r="UG496" s="1"/>
      <c r="UH496" s="1"/>
      <c r="UI496" s="1"/>
      <c r="UJ496" s="1"/>
      <c r="UK496" s="1"/>
      <c r="UL496" s="1"/>
      <c r="UM496" s="1"/>
      <c r="UN496" s="1"/>
      <c r="UO496" s="1"/>
      <c r="UP496" s="1"/>
      <c r="UQ496" s="1"/>
      <c r="UR496" s="1"/>
      <c r="US496" s="1"/>
      <c r="UT496" s="1"/>
      <c r="UU496" s="1"/>
      <c r="UV496" s="1"/>
      <c r="UW496" s="1"/>
      <c r="UX496" s="1"/>
      <c r="UY496" s="1"/>
      <c r="UZ496" s="1"/>
      <c r="VA496" s="1"/>
      <c r="VB496" s="1"/>
      <c r="VC496" s="1"/>
      <c r="VD496" s="1"/>
      <c r="VE496" s="1"/>
      <c r="VF496" s="1"/>
      <c r="VG496" s="1"/>
      <c r="VH496" s="1"/>
      <c r="VI496" s="1"/>
      <c r="VJ496" s="1"/>
      <c r="VK496" s="1"/>
      <c r="VL496" s="1"/>
      <c r="VM496" s="1"/>
      <c r="VN496" s="1"/>
      <c r="VO496" s="1"/>
      <c r="VP496" s="1"/>
      <c r="VQ496" s="1"/>
      <c r="VR496" s="1"/>
      <c r="VS496" s="1"/>
      <c r="VT496" s="1"/>
      <c r="VU496" s="1"/>
      <c r="VV496" s="1"/>
      <c r="VW496" s="1"/>
      <c r="VX496" s="1"/>
      <c r="VY496" s="1"/>
      <c r="VZ496" s="1"/>
      <c r="WA496" s="1"/>
      <c r="WB496" s="1"/>
      <c r="WC496" s="1"/>
      <c r="WD496" s="1"/>
      <c r="WE496" s="1"/>
      <c r="WF496" s="1"/>
      <c r="WG496" s="1"/>
      <c r="WH496" s="1"/>
      <c r="WI496" s="1"/>
      <c r="WJ496" s="1"/>
      <c r="WK496" s="1"/>
      <c r="WL496" s="1"/>
      <c r="WM496" s="1"/>
      <c r="WN496" s="1"/>
      <c r="WO496" s="1"/>
      <c r="WP496" s="1"/>
      <c r="WQ496" s="1"/>
      <c r="WR496" s="1"/>
      <c r="WS496" s="1"/>
      <c r="WT496" s="1"/>
      <c r="WU496" s="1"/>
      <c r="WV496" s="1"/>
      <c r="WW496" s="1"/>
      <c r="WX496" s="1"/>
      <c r="WY496" s="1"/>
      <c r="WZ496" s="1"/>
      <c r="XA496" s="1"/>
      <c r="XB496" s="1"/>
      <c r="XC496" s="1"/>
      <c r="XD496" s="1"/>
      <c r="XE496" s="1"/>
      <c r="XF496" s="1"/>
      <c r="XG496" s="1"/>
      <c r="XH496" s="1"/>
      <c r="XI496" s="1"/>
      <c r="XJ496" s="1"/>
      <c r="XK496" s="1"/>
      <c r="XL496" s="1"/>
      <c r="XM496" s="1"/>
      <c r="XN496" s="1"/>
      <c r="XO496" s="1"/>
      <c r="XP496" s="1"/>
      <c r="XQ496" s="1"/>
      <c r="XR496" s="1"/>
      <c r="XS496" s="1"/>
      <c r="XT496" s="1"/>
      <c r="XU496" s="1"/>
      <c r="XV496" s="1"/>
      <c r="XW496" s="1"/>
      <c r="XX496" s="1"/>
      <c r="XY496" s="1"/>
      <c r="XZ496" s="1"/>
      <c r="YA496" s="1"/>
      <c r="YB496" s="1"/>
      <c r="YC496" s="1"/>
      <c r="YD496" s="1"/>
      <c r="YE496" s="1"/>
      <c r="YF496" s="1"/>
      <c r="YG496" s="1"/>
      <c r="YH496" s="1"/>
      <c r="YI496" s="1"/>
      <c r="YJ496" s="1"/>
      <c r="YK496" s="1"/>
      <c r="YL496" s="1"/>
      <c r="YM496" s="1"/>
      <c r="YN496" s="1"/>
      <c r="YO496" s="1"/>
      <c r="YP496" s="1"/>
      <c r="YQ496" s="1"/>
      <c r="YR496" s="1"/>
      <c r="YS496" s="1"/>
      <c r="YT496" s="1"/>
      <c r="YU496" s="1"/>
      <c r="YV496" s="1"/>
      <c r="YW496" s="1"/>
      <c r="YX496" s="1"/>
      <c r="YY496" s="1"/>
      <c r="YZ496" s="1"/>
      <c r="ZA496" s="1"/>
      <c r="ZB496" s="1"/>
      <c r="ZC496" s="1"/>
      <c r="ZD496" s="1"/>
      <c r="ZE496" s="1"/>
      <c r="ZF496" s="1"/>
      <c r="ZG496" s="1"/>
      <c r="ZH496" s="1"/>
      <c r="ZI496" s="1"/>
      <c r="ZJ496" s="1"/>
      <c r="ZK496" s="1"/>
      <c r="ZL496" s="1"/>
      <c r="ZM496" s="1"/>
      <c r="ZN496" s="1"/>
      <c r="ZO496" s="1"/>
      <c r="ZP496" s="1"/>
      <c r="ZQ496" s="1"/>
      <c r="ZR496" s="1"/>
      <c r="ZS496" s="1"/>
      <c r="ZT496" s="1"/>
      <c r="ZU496" s="1"/>
      <c r="ZV496" s="1"/>
      <c r="ZW496" s="1"/>
      <c r="ZX496" s="1"/>
      <c r="ZY496" s="1"/>
      <c r="ZZ496" s="1"/>
      <c r="AAA496" s="1"/>
      <c r="AAB496" s="1"/>
      <c r="AAC496" s="1"/>
      <c r="AAD496" s="1"/>
      <c r="AAE496" s="1"/>
      <c r="AAF496" s="1"/>
      <c r="AAG496" s="1"/>
      <c r="AAH496" s="1"/>
      <c r="AAI496" s="1"/>
      <c r="AAJ496" s="1"/>
      <c r="AAK496" s="1"/>
      <c r="AAL496" s="1"/>
      <c r="AAM496" s="1"/>
      <c r="AAN496" s="1"/>
      <c r="AAO496" s="1"/>
      <c r="AAP496" s="1"/>
      <c r="AAQ496" s="1"/>
      <c r="AAR496" s="1"/>
      <c r="AAS496" s="1"/>
      <c r="AAT496" s="1"/>
      <c r="AAU496" s="1"/>
      <c r="AAV496" s="1"/>
      <c r="AAW496" s="1"/>
      <c r="AAX496" s="1"/>
      <c r="AAY496" s="1"/>
      <c r="AAZ496" s="1"/>
      <c r="ABA496" s="1"/>
      <c r="ABB496" s="1"/>
      <c r="ABC496" s="1"/>
      <c r="ABD496" s="1"/>
      <c r="ABE496" s="1"/>
      <c r="ABF496" s="1"/>
      <c r="ABG496" s="1"/>
      <c r="ABH496" s="1"/>
      <c r="ABI496" s="1"/>
      <c r="ABJ496" s="1"/>
      <c r="ABK496" s="1"/>
      <c r="ABL496" s="1"/>
      <c r="ABM496" s="1"/>
      <c r="ABN496" s="1"/>
      <c r="ABO496" s="1"/>
    </row>
    <row r="497" spans="1:743" x14ac:dyDescent="0.25">
      <c r="A497" s="93"/>
      <c r="B497" s="2"/>
      <c r="C497" s="2"/>
      <c r="D497" s="2"/>
      <c r="E497" s="2"/>
      <c r="F497" s="2"/>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c r="KB497" s="4"/>
      <c r="KC497" s="4"/>
      <c r="KD497" s="4"/>
      <c r="KE497" s="4"/>
      <c r="KF497" s="4"/>
      <c r="KG497" s="4"/>
      <c r="KH497" s="4"/>
      <c r="KI497" s="4"/>
      <c r="KJ497" s="4"/>
      <c r="KK497" s="4"/>
      <c r="KL497" s="4"/>
      <c r="KM497" s="4"/>
      <c r="KN497" s="4"/>
      <c r="KO497" s="4"/>
      <c r="KP497" s="4"/>
      <c r="KQ497" s="4"/>
      <c r="KR497" s="4"/>
      <c r="KS497" s="4"/>
      <c r="KT497" s="4"/>
      <c r="KU497" s="4"/>
      <c r="KV497" s="4"/>
      <c r="KW497" s="4"/>
      <c r="KX497" s="4"/>
      <c r="KY497" s="4"/>
      <c r="KZ497" s="4"/>
      <c r="LA497" s="4"/>
      <c r="LB497" s="4"/>
      <c r="LC497" s="4"/>
      <c r="LD497" s="4"/>
      <c r="LE497" s="4"/>
      <c r="LF497" s="4"/>
      <c r="LG497" s="4"/>
      <c r="LH497" s="4"/>
      <c r="LI497" s="4"/>
      <c r="LJ497" s="4"/>
      <c r="LK497" s="4"/>
      <c r="LL497" s="4"/>
      <c r="LM497" s="4"/>
      <c r="LN497" s="4"/>
      <c r="LO497" s="4"/>
      <c r="LP497" s="4"/>
      <c r="LQ497" s="4"/>
      <c r="LR497" s="4"/>
      <c r="LS497" s="4"/>
      <c r="LT497" s="4"/>
      <c r="LU497" s="4"/>
      <c r="LV497" s="4"/>
      <c r="LW497" s="4"/>
      <c r="LX497" s="4"/>
      <c r="LY497" s="4"/>
      <c r="LZ497" s="4"/>
      <c r="MA497" s="4"/>
      <c r="MB497" s="4"/>
      <c r="MC497" s="4"/>
      <c r="MD497" s="4"/>
      <c r="ME497" s="4"/>
      <c r="MF497" s="4"/>
      <c r="MG497" s="4"/>
      <c r="MH497" s="4"/>
      <c r="MI497" s="4"/>
      <c r="MJ497" s="4"/>
      <c r="MK497" s="4"/>
      <c r="ML497" s="4"/>
      <c r="MM497" s="4"/>
      <c r="MN497" s="4"/>
      <c r="MO497" s="4"/>
      <c r="MP497" s="4"/>
      <c r="MQ497" s="4"/>
      <c r="MR497" s="4"/>
      <c r="MS497" s="4"/>
      <c r="MT497" s="4"/>
      <c r="MU497" s="3"/>
      <c r="MV497" s="3"/>
      <c r="MW497" s="3"/>
      <c r="MX497" s="3"/>
      <c r="MY497" s="3"/>
      <c r="MZ497" s="3"/>
      <c r="NA497" s="3"/>
      <c r="NB497" s="3"/>
      <c r="NC497" s="3"/>
      <c r="ND497" s="3"/>
      <c r="NE497" s="3"/>
      <c r="NF497" s="3"/>
      <c r="NG497" s="3"/>
      <c r="NH497" s="3"/>
      <c r="NI497" s="3"/>
      <c r="NJ497" s="3"/>
      <c r="NK497" s="3"/>
      <c r="NL497" s="3"/>
      <c r="NM497" s="3"/>
      <c r="NN497" s="3"/>
      <c r="NO497" s="3"/>
      <c r="NP497" s="3"/>
      <c r="NQ497" s="3"/>
      <c r="NR497" s="3"/>
      <c r="NS497" s="3"/>
      <c r="NT497" s="3"/>
      <c r="NU497" s="3"/>
      <c r="NV497" s="3"/>
      <c r="NW497" s="3"/>
      <c r="NX497" s="3"/>
      <c r="NY497" s="3"/>
      <c r="NZ497" s="3"/>
      <c r="OA497" s="3"/>
      <c r="OB497" s="3"/>
      <c r="OC497" s="3"/>
      <c r="OD497" s="3"/>
      <c r="OE497" s="3"/>
      <c r="OF497" s="3"/>
      <c r="OG497" s="3"/>
      <c r="OH497" s="3"/>
      <c r="OI497" s="3"/>
      <c r="OJ497" s="3"/>
      <c r="OK497" s="3"/>
      <c r="OL497" s="3"/>
      <c r="OM497" s="3"/>
      <c r="ON497" s="3"/>
      <c r="OO497" s="3"/>
      <c r="OP497" s="3"/>
      <c r="OQ497" s="3"/>
      <c r="OR497" s="3"/>
      <c r="OS497" s="3"/>
      <c r="OT497" s="3"/>
      <c r="OU497" s="3"/>
      <c r="OV497" s="3"/>
      <c r="OW497" s="3"/>
      <c r="OX497" s="3"/>
      <c r="OY497" s="3"/>
      <c r="OZ497" s="3"/>
      <c r="PA497" s="3"/>
      <c r="PB497" s="1"/>
      <c r="PC497" s="1"/>
      <c r="PD497" s="1"/>
      <c r="PE497" s="1"/>
      <c r="PF497" s="1"/>
      <c r="PG497" s="1"/>
      <c r="PH497" s="1"/>
      <c r="PI497" s="1"/>
      <c r="PJ497" s="1"/>
      <c r="PK497" s="1"/>
      <c r="PL497" s="1"/>
      <c r="PM497" s="1"/>
      <c r="PN497" s="1"/>
      <c r="PO497" s="1"/>
      <c r="PP497" s="1"/>
      <c r="PQ497" s="1"/>
      <c r="PR497" s="1"/>
      <c r="PS497" s="1"/>
      <c r="PT497" s="1"/>
      <c r="PU497" s="1"/>
      <c r="PV497" s="1"/>
      <c r="PW497" s="1"/>
      <c r="PX497" s="1"/>
      <c r="PY497" s="1"/>
      <c r="PZ497" s="1"/>
      <c r="QA497" s="1"/>
      <c r="QB497" s="1"/>
      <c r="QC497" s="1"/>
      <c r="QD497" s="1"/>
      <c r="QE497" s="1"/>
      <c r="QF497" s="1"/>
      <c r="QG497" s="1"/>
      <c r="QH497" s="1"/>
      <c r="QI497" s="1"/>
      <c r="QJ497" s="1"/>
      <c r="QK497" s="1"/>
      <c r="QL497" s="1"/>
      <c r="QM497" s="1"/>
      <c r="QN497" s="1"/>
      <c r="QO497" s="1"/>
      <c r="QP497" s="1"/>
      <c r="QQ497" s="1"/>
      <c r="QR497" s="1"/>
      <c r="QS497" s="1"/>
      <c r="QT497" s="1"/>
      <c r="QU497" s="1"/>
      <c r="QV497" s="1"/>
      <c r="QW497" s="1"/>
      <c r="QX497" s="1"/>
      <c r="QY497" s="1"/>
      <c r="QZ497" s="1"/>
      <c r="RA497" s="1"/>
      <c r="RB497" s="1"/>
      <c r="RC497" s="1"/>
      <c r="RD497" s="1"/>
      <c r="RE497" s="1"/>
      <c r="RF497" s="1"/>
      <c r="RG497" s="1"/>
      <c r="RH497" s="1"/>
      <c r="RI497" s="1"/>
      <c r="RJ497" s="1"/>
      <c r="RK497" s="1"/>
      <c r="RL497" s="1"/>
      <c r="RM497" s="1"/>
      <c r="RN497" s="1"/>
      <c r="RO497" s="1"/>
      <c r="RP497" s="1"/>
      <c r="RQ497" s="1"/>
      <c r="RR497" s="1"/>
      <c r="RS497" s="1"/>
      <c r="RT497" s="1"/>
      <c r="RU497" s="1"/>
      <c r="RV497" s="1"/>
      <c r="RW497" s="1"/>
      <c r="RX497" s="1"/>
      <c r="RY497" s="1"/>
      <c r="RZ497" s="1"/>
      <c r="SA497" s="1"/>
      <c r="SB497" s="1"/>
      <c r="SC497" s="1"/>
      <c r="SD497" s="1"/>
      <c r="SE497" s="1"/>
      <c r="SF497" s="1"/>
      <c r="SG497" s="1"/>
      <c r="SH497" s="1"/>
      <c r="SI497" s="1"/>
      <c r="SJ497" s="1"/>
      <c r="SK497" s="1"/>
      <c r="SL497" s="1"/>
      <c r="SM497" s="1"/>
      <c r="SN497" s="1"/>
      <c r="SO497" s="1"/>
      <c r="SP497" s="1"/>
      <c r="SQ497" s="1"/>
      <c r="SR497" s="1"/>
      <c r="SS497" s="1"/>
      <c r="ST497" s="1"/>
      <c r="SU497" s="1"/>
      <c r="SV497" s="1"/>
      <c r="SW497" s="1"/>
      <c r="SX497" s="1"/>
      <c r="SY497" s="1"/>
      <c r="SZ497" s="1"/>
      <c r="TA497" s="1"/>
      <c r="TB497" s="1"/>
      <c r="TC497" s="1"/>
      <c r="TD497" s="1"/>
      <c r="TE497" s="1"/>
      <c r="TF497" s="1"/>
      <c r="TG497" s="1"/>
      <c r="TH497" s="1"/>
      <c r="TI497" s="1"/>
      <c r="TJ497" s="1"/>
      <c r="TK497" s="1"/>
      <c r="TL497" s="1"/>
      <c r="TM497" s="1"/>
      <c r="TN497" s="1"/>
      <c r="TO497" s="1"/>
      <c r="TP497" s="1"/>
      <c r="TQ497" s="1"/>
      <c r="TR497" s="1"/>
      <c r="TS497" s="1"/>
      <c r="TT497" s="1"/>
      <c r="TU497" s="1"/>
      <c r="TV497" s="1"/>
      <c r="TW497" s="1"/>
      <c r="TX497" s="1"/>
      <c r="TY497" s="1"/>
      <c r="TZ497" s="1"/>
      <c r="UA497" s="1"/>
      <c r="UB497" s="1"/>
      <c r="UC497" s="1"/>
      <c r="UD497" s="1"/>
      <c r="UE497" s="1"/>
      <c r="UF497" s="1"/>
      <c r="UG497" s="1"/>
      <c r="UH497" s="1"/>
      <c r="UI497" s="1"/>
      <c r="UJ497" s="1"/>
      <c r="UK497" s="1"/>
      <c r="UL497" s="1"/>
      <c r="UM497" s="1"/>
      <c r="UN497" s="1"/>
      <c r="UO497" s="1"/>
      <c r="UP497" s="1"/>
      <c r="UQ497" s="1"/>
      <c r="UR497" s="1"/>
      <c r="US497" s="1"/>
      <c r="UT497" s="1"/>
      <c r="UU497" s="1"/>
      <c r="UV497" s="1"/>
      <c r="UW497" s="1"/>
      <c r="UX497" s="1"/>
      <c r="UY497" s="1"/>
      <c r="UZ497" s="1"/>
      <c r="VA497" s="1"/>
      <c r="VB497" s="1"/>
      <c r="VC497" s="1"/>
      <c r="VD497" s="1"/>
      <c r="VE497" s="1"/>
      <c r="VF497" s="1"/>
      <c r="VG497" s="1"/>
      <c r="VH497" s="1"/>
      <c r="VI497" s="1"/>
      <c r="VJ497" s="1"/>
      <c r="VK497" s="1"/>
      <c r="VL497" s="1"/>
      <c r="VM497" s="1"/>
      <c r="VN497" s="1"/>
      <c r="VO497" s="1"/>
      <c r="VP497" s="1"/>
      <c r="VQ497" s="1"/>
      <c r="VR497" s="1"/>
      <c r="VS497" s="1"/>
      <c r="VT497" s="1"/>
      <c r="VU497" s="1"/>
      <c r="VV497" s="1"/>
      <c r="VW497" s="1"/>
      <c r="VX497" s="1"/>
      <c r="VY497" s="1"/>
      <c r="VZ497" s="1"/>
      <c r="WA497" s="1"/>
      <c r="WB497" s="1"/>
      <c r="WC497" s="1"/>
      <c r="WD497" s="1"/>
      <c r="WE497" s="1"/>
      <c r="WF497" s="1"/>
      <c r="WG497" s="1"/>
      <c r="WH497" s="1"/>
      <c r="WI497" s="1"/>
      <c r="WJ497" s="1"/>
      <c r="WK497" s="1"/>
      <c r="WL497" s="1"/>
      <c r="WM497" s="1"/>
      <c r="WN497" s="1"/>
      <c r="WO497" s="1"/>
      <c r="WP497" s="1"/>
      <c r="WQ497" s="1"/>
      <c r="WR497" s="1"/>
      <c r="WS497" s="1"/>
      <c r="WT497" s="1"/>
      <c r="WU497" s="1"/>
      <c r="WV497" s="1"/>
      <c r="WW497" s="1"/>
      <c r="WX497" s="1"/>
      <c r="WY497" s="1"/>
      <c r="WZ497" s="1"/>
      <c r="XA497" s="1"/>
      <c r="XB497" s="1"/>
      <c r="XC497" s="1"/>
      <c r="XD497" s="1"/>
      <c r="XE497" s="1"/>
      <c r="XF497" s="1"/>
      <c r="XG497" s="1"/>
      <c r="XH497" s="1"/>
      <c r="XI497" s="1"/>
      <c r="XJ497" s="1"/>
      <c r="XK497" s="1"/>
      <c r="XL497" s="1"/>
      <c r="XM497" s="1"/>
      <c r="XN497" s="1"/>
      <c r="XO497" s="1"/>
      <c r="XP497" s="1"/>
      <c r="XQ497" s="1"/>
      <c r="XR497" s="1"/>
      <c r="XS497" s="1"/>
      <c r="XT497" s="1"/>
      <c r="XU497" s="1"/>
      <c r="XV497" s="1"/>
      <c r="XW497" s="1"/>
      <c r="XX497" s="1"/>
      <c r="XY497" s="1"/>
      <c r="XZ497" s="1"/>
      <c r="YA497" s="1"/>
      <c r="YB497" s="1"/>
      <c r="YC497" s="1"/>
      <c r="YD497" s="1"/>
      <c r="YE497" s="1"/>
      <c r="YF497" s="1"/>
      <c r="YG497" s="1"/>
      <c r="YH497" s="1"/>
      <c r="YI497" s="1"/>
      <c r="YJ497" s="1"/>
      <c r="YK497" s="1"/>
      <c r="YL497" s="1"/>
      <c r="YM497" s="1"/>
      <c r="YN497" s="1"/>
      <c r="YO497" s="1"/>
      <c r="YP497" s="1"/>
      <c r="YQ497" s="1"/>
      <c r="YR497" s="1"/>
      <c r="YS497" s="1"/>
      <c r="YT497" s="1"/>
      <c r="YU497" s="1"/>
      <c r="YV497" s="1"/>
      <c r="YW497" s="1"/>
      <c r="YX497" s="1"/>
      <c r="YY497" s="1"/>
      <c r="YZ497" s="1"/>
      <c r="ZA497" s="1"/>
      <c r="ZB497" s="1"/>
      <c r="ZC497" s="1"/>
      <c r="ZD497" s="1"/>
      <c r="ZE497" s="1"/>
      <c r="ZF497" s="1"/>
      <c r="ZG497" s="1"/>
      <c r="ZH497" s="1"/>
      <c r="ZI497" s="1"/>
      <c r="ZJ497" s="1"/>
      <c r="ZK497" s="1"/>
      <c r="ZL497" s="1"/>
      <c r="ZM497" s="1"/>
      <c r="ZN497" s="1"/>
      <c r="ZO497" s="1"/>
      <c r="ZP497" s="1"/>
      <c r="ZQ497" s="1"/>
      <c r="ZR497" s="1"/>
      <c r="ZS497" s="1"/>
      <c r="ZT497" s="1"/>
      <c r="ZU497" s="1"/>
      <c r="ZV497" s="1"/>
      <c r="ZW497" s="1"/>
      <c r="ZX497" s="1"/>
      <c r="ZY497" s="1"/>
      <c r="ZZ497" s="1"/>
      <c r="AAA497" s="1"/>
      <c r="AAB497" s="1"/>
      <c r="AAC497" s="1"/>
      <c r="AAD497" s="1"/>
      <c r="AAE497" s="1"/>
      <c r="AAF497" s="1"/>
      <c r="AAG497" s="1"/>
      <c r="AAH497" s="1"/>
      <c r="AAI497" s="1"/>
      <c r="AAJ497" s="1"/>
      <c r="AAK497" s="1"/>
      <c r="AAL497" s="1"/>
      <c r="AAM497" s="1"/>
      <c r="AAN497" s="1"/>
      <c r="AAO497" s="1"/>
      <c r="AAP497" s="1"/>
      <c r="AAQ497" s="1"/>
      <c r="AAR497" s="1"/>
      <c r="AAS497" s="1"/>
      <c r="AAT497" s="1"/>
      <c r="AAU497" s="1"/>
      <c r="AAV497" s="1"/>
      <c r="AAW497" s="1"/>
      <c r="AAX497" s="1"/>
      <c r="AAY497" s="1"/>
      <c r="AAZ497" s="1"/>
      <c r="ABA497" s="1"/>
      <c r="ABB497" s="1"/>
      <c r="ABC497" s="1"/>
      <c r="ABD497" s="1"/>
      <c r="ABE497" s="1"/>
      <c r="ABF497" s="1"/>
      <c r="ABG497" s="1"/>
      <c r="ABH497" s="1"/>
      <c r="ABI497" s="1"/>
      <c r="ABJ497" s="1"/>
      <c r="ABK497" s="1"/>
      <c r="ABL497" s="1"/>
      <c r="ABM497" s="1"/>
      <c r="ABN497" s="1"/>
      <c r="ABO497" s="1"/>
    </row>
    <row r="498" spans="1:743" x14ac:dyDescent="0.25">
      <c r="A498" s="93"/>
      <c r="B498" s="2"/>
      <c r="C498" s="2"/>
      <c r="D498" s="2"/>
      <c r="E498" s="2"/>
      <c r="F498" s="2"/>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c r="KB498" s="4"/>
      <c r="KC498" s="4"/>
      <c r="KD498" s="4"/>
      <c r="KE498" s="4"/>
      <c r="KF498" s="4"/>
      <c r="KG498" s="4"/>
      <c r="KH498" s="4"/>
      <c r="KI498" s="4"/>
      <c r="KJ498" s="4"/>
      <c r="KK498" s="4"/>
      <c r="KL498" s="4"/>
      <c r="KM498" s="4"/>
      <c r="KN498" s="4"/>
      <c r="KO498" s="4"/>
      <c r="KP498" s="4"/>
      <c r="KQ498" s="4"/>
      <c r="KR498" s="4"/>
      <c r="KS498" s="4"/>
      <c r="KT498" s="4"/>
      <c r="KU498" s="4"/>
      <c r="KV498" s="4"/>
      <c r="KW498" s="4"/>
      <c r="KX498" s="4"/>
      <c r="KY498" s="4"/>
      <c r="KZ498" s="4"/>
      <c r="LA498" s="4"/>
      <c r="LB498" s="4"/>
      <c r="LC498" s="4"/>
      <c r="LD498" s="4"/>
      <c r="LE498" s="4"/>
      <c r="LF498" s="4"/>
      <c r="LG498" s="4"/>
      <c r="LH498" s="4"/>
      <c r="LI498" s="4"/>
      <c r="LJ498" s="4"/>
      <c r="LK498" s="4"/>
      <c r="LL498" s="4"/>
      <c r="LM498" s="4"/>
      <c r="LN498" s="4"/>
      <c r="LO498" s="4"/>
      <c r="LP498" s="4"/>
      <c r="LQ498" s="4"/>
      <c r="LR498" s="4"/>
      <c r="LS498" s="4"/>
      <c r="LT498" s="4"/>
      <c r="LU498" s="4"/>
      <c r="LV498" s="4"/>
      <c r="LW498" s="4"/>
      <c r="LX498" s="4"/>
      <c r="LY498" s="4"/>
      <c r="LZ498" s="4"/>
      <c r="MA498" s="4"/>
      <c r="MB498" s="4"/>
      <c r="MC498" s="4"/>
      <c r="MD498" s="4"/>
      <c r="ME498" s="4"/>
      <c r="MF498" s="4"/>
      <c r="MG498" s="4"/>
      <c r="MH498" s="4"/>
      <c r="MI498" s="4"/>
      <c r="MJ498" s="4"/>
      <c r="MK498" s="4"/>
      <c r="ML498" s="4"/>
      <c r="MM498" s="4"/>
      <c r="MN498" s="4"/>
      <c r="MO498" s="4"/>
      <c r="MP498" s="4"/>
      <c r="MQ498" s="4"/>
      <c r="MR498" s="4"/>
      <c r="MS498" s="4"/>
      <c r="MT498" s="4"/>
      <c r="MU498" s="3"/>
      <c r="MV498" s="3"/>
      <c r="MW498" s="3"/>
      <c r="MX498" s="3"/>
      <c r="MY498" s="3"/>
      <c r="MZ498" s="3"/>
      <c r="NA498" s="3"/>
      <c r="NB498" s="3"/>
      <c r="NC498" s="3"/>
      <c r="ND498" s="3"/>
      <c r="NE498" s="3"/>
      <c r="NF498" s="3"/>
      <c r="NG498" s="3"/>
      <c r="NH498" s="3"/>
      <c r="NI498" s="3"/>
      <c r="NJ498" s="3"/>
      <c r="NK498" s="3"/>
      <c r="NL498" s="3"/>
      <c r="NM498" s="3"/>
      <c r="NN498" s="3"/>
      <c r="NO498" s="3"/>
      <c r="NP498" s="3"/>
      <c r="NQ498" s="3"/>
      <c r="NR498" s="3"/>
      <c r="NS498" s="3"/>
      <c r="NT498" s="3"/>
      <c r="NU498" s="3"/>
      <c r="NV498" s="3"/>
      <c r="NW498" s="3"/>
      <c r="NX498" s="3"/>
      <c r="NY498" s="3"/>
      <c r="NZ498" s="3"/>
      <c r="OA498" s="3"/>
      <c r="OB498" s="3"/>
      <c r="OC498" s="3"/>
      <c r="OD498" s="3"/>
      <c r="OE498" s="3"/>
      <c r="OF498" s="3"/>
      <c r="OG498" s="3"/>
      <c r="OH498" s="3"/>
      <c r="OI498" s="3"/>
      <c r="OJ498" s="3"/>
      <c r="OK498" s="3"/>
      <c r="OL498" s="3"/>
      <c r="OM498" s="3"/>
      <c r="ON498" s="3"/>
      <c r="OO498" s="3"/>
      <c r="OP498" s="3"/>
      <c r="OQ498" s="3"/>
      <c r="OR498" s="3"/>
      <c r="OS498" s="3"/>
      <c r="OT498" s="3"/>
      <c r="OU498" s="3"/>
      <c r="OV498" s="3"/>
      <c r="OW498" s="3"/>
      <c r="OX498" s="3"/>
      <c r="OY498" s="3"/>
      <c r="OZ498" s="3"/>
      <c r="PA498" s="3"/>
      <c r="PB498" s="1"/>
      <c r="PC498" s="1"/>
      <c r="PD498" s="1"/>
      <c r="PE498" s="1"/>
      <c r="PF498" s="1"/>
      <c r="PG498" s="1"/>
      <c r="PH498" s="1"/>
      <c r="PI498" s="1"/>
      <c r="PJ498" s="1"/>
      <c r="PK498" s="1"/>
      <c r="PL498" s="1"/>
      <c r="PM498" s="1"/>
      <c r="PN498" s="1"/>
      <c r="PO498" s="1"/>
      <c r="PP498" s="1"/>
      <c r="PQ498" s="1"/>
      <c r="PR498" s="1"/>
      <c r="PS498" s="1"/>
      <c r="PT498" s="1"/>
      <c r="PU498" s="1"/>
      <c r="PV498" s="1"/>
      <c r="PW498" s="1"/>
      <c r="PX498" s="1"/>
      <c r="PY498" s="1"/>
      <c r="PZ498" s="1"/>
      <c r="QA498" s="1"/>
      <c r="QB498" s="1"/>
      <c r="QC498" s="1"/>
      <c r="QD498" s="1"/>
      <c r="QE498" s="1"/>
      <c r="QF498" s="1"/>
      <c r="QG498" s="1"/>
      <c r="QH498" s="1"/>
      <c r="QI498" s="1"/>
      <c r="QJ498" s="1"/>
      <c r="QK498" s="1"/>
      <c r="QL498" s="1"/>
      <c r="QM498" s="1"/>
      <c r="QN498" s="1"/>
      <c r="QO498" s="1"/>
      <c r="QP498" s="1"/>
      <c r="QQ498" s="1"/>
      <c r="QR498" s="1"/>
      <c r="QS498" s="1"/>
      <c r="QT498" s="1"/>
      <c r="QU498" s="1"/>
      <c r="QV498" s="1"/>
      <c r="QW498" s="1"/>
      <c r="QX498" s="1"/>
      <c r="QY498" s="1"/>
      <c r="QZ498" s="1"/>
      <c r="RA498" s="1"/>
      <c r="RB498" s="1"/>
      <c r="RC498" s="1"/>
      <c r="RD498" s="1"/>
      <c r="RE498" s="1"/>
      <c r="RF498" s="1"/>
      <c r="RG498" s="1"/>
      <c r="RH498" s="1"/>
      <c r="RI498" s="1"/>
      <c r="RJ498" s="1"/>
      <c r="RK498" s="1"/>
      <c r="RL498" s="1"/>
      <c r="RM498" s="1"/>
      <c r="RN498" s="1"/>
      <c r="RO498" s="1"/>
      <c r="RP498" s="1"/>
      <c r="RQ498" s="1"/>
      <c r="RR498" s="1"/>
      <c r="RS498" s="1"/>
      <c r="RT498" s="1"/>
      <c r="RU498" s="1"/>
      <c r="RV498" s="1"/>
      <c r="RW498" s="1"/>
      <c r="RX498" s="1"/>
      <c r="RY498" s="1"/>
      <c r="RZ498" s="1"/>
      <c r="SA498" s="1"/>
      <c r="SB498" s="1"/>
      <c r="SC498" s="1"/>
      <c r="SD498" s="1"/>
      <c r="SE498" s="1"/>
      <c r="SF498" s="1"/>
      <c r="SG498" s="1"/>
      <c r="SH498" s="1"/>
      <c r="SI498" s="1"/>
      <c r="SJ498" s="1"/>
      <c r="SK498" s="1"/>
      <c r="SL498" s="1"/>
      <c r="SM498" s="1"/>
      <c r="SN498" s="1"/>
      <c r="SO498" s="1"/>
      <c r="SP498" s="1"/>
      <c r="SQ498" s="1"/>
      <c r="SR498" s="1"/>
      <c r="SS498" s="1"/>
      <c r="ST498" s="1"/>
      <c r="SU498" s="1"/>
      <c r="SV498" s="1"/>
      <c r="SW498" s="1"/>
      <c r="SX498" s="1"/>
      <c r="SY498" s="1"/>
      <c r="SZ498" s="1"/>
      <c r="TA498" s="1"/>
      <c r="TB498" s="1"/>
      <c r="TC498" s="1"/>
      <c r="TD498" s="1"/>
      <c r="TE498" s="1"/>
      <c r="TF498" s="1"/>
      <c r="TG498" s="1"/>
      <c r="TH498" s="1"/>
      <c r="TI498" s="1"/>
      <c r="TJ498" s="1"/>
      <c r="TK498" s="1"/>
      <c r="TL498" s="1"/>
      <c r="TM498" s="1"/>
      <c r="TN498" s="1"/>
      <c r="TO498" s="1"/>
      <c r="TP498" s="1"/>
      <c r="TQ498" s="1"/>
      <c r="TR498" s="1"/>
      <c r="TS498" s="1"/>
      <c r="TT498" s="1"/>
      <c r="TU498" s="1"/>
      <c r="TV498" s="1"/>
      <c r="TW498" s="1"/>
      <c r="TX498" s="1"/>
      <c r="TY498" s="1"/>
      <c r="TZ498" s="1"/>
      <c r="UA498" s="1"/>
      <c r="UB498" s="1"/>
      <c r="UC498" s="1"/>
      <c r="UD498" s="1"/>
      <c r="UE498" s="1"/>
      <c r="UF498" s="1"/>
      <c r="UG498" s="1"/>
      <c r="UH498" s="1"/>
      <c r="UI498" s="1"/>
      <c r="UJ498" s="1"/>
      <c r="UK498" s="1"/>
      <c r="UL498" s="1"/>
      <c r="UM498" s="1"/>
      <c r="UN498" s="1"/>
      <c r="UO498" s="1"/>
      <c r="UP498" s="1"/>
      <c r="UQ498" s="1"/>
      <c r="UR498" s="1"/>
      <c r="US498" s="1"/>
      <c r="UT498" s="1"/>
      <c r="UU498" s="1"/>
      <c r="UV498" s="1"/>
      <c r="UW498" s="1"/>
      <c r="UX498" s="1"/>
      <c r="UY498" s="1"/>
      <c r="UZ498" s="1"/>
      <c r="VA498" s="1"/>
      <c r="VB498" s="1"/>
      <c r="VC498" s="1"/>
      <c r="VD498" s="1"/>
      <c r="VE498" s="1"/>
      <c r="VF498" s="1"/>
      <c r="VG498" s="1"/>
      <c r="VH498" s="1"/>
      <c r="VI498" s="1"/>
      <c r="VJ498" s="1"/>
      <c r="VK498" s="1"/>
      <c r="VL498" s="1"/>
      <c r="VM498" s="1"/>
      <c r="VN498" s="1"/>
      <c r="VO498" s="1"/>
      <c r="VP498" s="1"/>
      <c r="VQ498" s="1"/>
      <c r="VR498" s="1"/>
      <c r="VS498" s="1"/>
      <c r="VT498" s="1"/>
      <c r="VU498" s="1"/>
      <c r="VV498" s="1"/>
      <c r="VW498" s="1"/>
      <c r="VX498" s="1"/>
      <c r="VY498" s="1"/>
      <c r="VZ498" s="1"/>
      <c r="WA498" s="1"/>
      <c r="WB498" s="1"/>
      <c r="WC498" s="1"/>
      <c r="WD498" s="1"/>
      <c r="WE498" s="1"/>
      <c r="WF498" s="1"/>
      <c r="WG498" s="1"/>
      <c r="WH498" s="1"/>
      <c r="WI498" s="1"/>
      <c r="WJ498" s="1"/>
      <c r="WK498" s="1"/>
      <c r="WL498" s="1"/>
      <c r="WM498" s="1"/>
      <c r="WN498" s="1"/>
      <c r="WO498" s="1"/>
      <c r="WP498" s="1"/>
      <c r="WQ498" s="1"/>
      <c r="WR498" s="1"/>
      <c r="WS498" s="1"/>
      <c r="WT498" s="1"/>
      <c r="WU498" s="1"/>
      <c r="WV498" s="1"/>
      <c r="WW498" s="1"/>
      <c r="WX498" s="1"/>
      <c r="WY498" s="1"/>
      <c r="WZ498" s="1"/>
      <c r="XA498" s="1"/>
      <c r="XB498" s="1"/>
      <c r="XC498" s="1"/>
      <c r="XD498" s="1"/>
      <c r="XE498" s="1"/>
      <c r="XF498" s="1"/>
      <c r="XG498" s="1"/>
      <c r="XH498" s="1"/>
      <c r="XI498" s="1"/>
      <c r="XJ498" s="1"/>
      <c r="XK498" s="1"/>
      <c r="XL498" s="1"/>
      <c r="XM498" s="1"/>
      <c r="XN498" s="1"/>
      <c r="XO498" s="1"/>
      <c r="XP498" s="1"/>
      <c r="XQ498" s="1"/>
      <c r="XR498" s="1"/>
      <c r="XS498" s="1"/>
      <c r="XT498" s="1"/>
      <c r="XU498" s="1"/>
      <c r="XV498" s="1"/>
      <c r="XW498" s="1"/>
      <c r="XX498" s="1"/>
      <c r="XY498" s="1"/>
      <c r="XZ498" s="1"/>
      <c r="YA498" s="1"/>
      <c r="YB498" s="1"/>
      <c r="YC498" s="1"/>
      <c r="YD498" s="1"/>
      <c r="YE498" s="1"/>
      <c r="YF498" s="1"/>
      <c r="YG498" s="1"/>
      <c r="YH498" s="1"/>
      <c r="YI498" s="1"/>
      <c r="YJ498" s="1"/>
      <c r="YK498" s="1"/>
      <c r="YL498" s="1"/>
      <c r="YM498" s="1"/>
      <c r="YN498" s="1"/>
      <c r="YO498" s="1"/>
      <c r="YP498" s="1"/>
      <c r="YQ498" s="1"/>
      <c r="YR498" s="1"/>
      <c r="YS498" s="1"/>
      <c r="YT498" s="1"/>
      <c r="YU498" s="1"/>
      <c r="YV498" s="1"/>
      <c r="YW498" s="1"/>
      <c r="YX498" s="1"/>
      <c r="YY498" s="1"/>
      <c r="YZ498" s="1"/>
      <c r="ZA498" s="1"/>
      <c r="ZB498" s="1"/>
      <c r="ZC498" s="1"/>
      <c r="ZD498" s="1"/>
      <c r="ZE498" s="1"/>
      <c r="ZF498" s="1"/>
      <c r="ZG498" s="1"/>
      <c r="ZH498" s="1"/>
      <c r="ZI498" s="1"/>
      <c r="ZJ498" s="1"/>
      <c r="ZK498" s="1"/>
      <c r="ZL498" s="1"/>
      <c r="ZM498" s="1"/>
      <c r="ZN498" s="1"/>
      <c r="ZO498" s="1"/>
      <c r="ZP498" s="1"/>
      <c r="ZQ498" s="1"/>
      <c r="ZR498" s="1"/>
      <c r="ZS498" s="1"/>
      <c r="ZT498" s="1"/>
      <c r="ZU498" s="1"/>
      <c r="ZV498" s="1"/>
      <c r="ZW498" s="1"/>
      <c r="ZX498" s="1"/>
      <c r="ZY498" s="1"/>
      <c r="ZZ498" s="1"/>
      <c r="AAA498" s="1"/>
      <c r="AAB498" s="1"/>
      <c r="AAC498" s="1"/>
      <c r="AAD498" s="1"/>
      <c r="AAE498" s="1"/>
      <c r="AAF498" s="1"/>
      <c r="AAG498" s="1"/>
      <c r="AAH498" s="1"/>
      <c r="AAI498" s="1"/>
      <c r="AAJ498" s="1"/>
      <c r="AAK498" s="1"/>
      <c r="AAL498" s="1"/>
      <c r="AAM498" s="1"/>
      <c r="AAN498" s="1"/>
      <c r="AAO498" s="1"/>
      <c r="AAP498" s="1"/>
      <c r="AAQ498" s="1"/>
      <c r="AAR498" s="1"/>
      <c r="AAS498" s="1"/>
      <c r="AAT498" s="1"/>
      <c r="AAU498" s="1"/>
      <c r="AAV498" s="1"/>
      <c r="AAW498" s="1"/>
      <c r="AAX498" s="1"/>
      <c r="AAY498" s="1"/>
      <c r="AAZ498" s="1"/>
      <c r="ABA498" s="1"/>
      <c r="ABB498" s="1"/>
      <c r="ABC498" s="1"/>
      <c r="ABD498" s="1"/>
      <c r="ABE498" s="1"/>
      <c r="ABF498" s="1"/>
      <c r="ABG498" s="1"/>
      <c r="ABH498" s="1"/>
      <c r="ABI498" s="1"/>
      <c r="ABJ498" s="1"/>
      <c r="ABK498" s="1"/>
      <c r="ABL498" s="1"/>
      <c r="ABM498" s="1"/>
      <c r="ABN498" s="1"/>
      <c r="ABO498" s="1"/>
    </row>
    <row r="499" spans="1:743" x14ac:dyDescent="0.25">
      <c r="A499" s="93"/>
      <c r="B499" s="2"/>
      <c r="C499" s="2"/>
      <c r="D499" s="2"/>
      <c r="E499" s="2"/>
      <c r="F499" s="2"/>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c r="KB499" s="4"/>
      <c r="KC499" s="4"/>
      <c r="KD499" s="4"/>
      <c r="KE499" s="4"/>
      <c r="KF499" s="4"/>
      <c r="KG499" s="4"/>
      <c r="KH499" s="4"/>
      <c r="KI499" s="4"/>
      <c r="KJ499" s="4"/>
      <c r="KK499" s="4"/>
      <c r="KL499" s="4"/>
      <c r="KM499" s="4"/>
      <c r="KN499" s="4"/>
      <c r="KO499" s="4"/>
      <c r="KP499" s="4"/>
      <c r="KQ499" s="4"/>
      <c r="KR499" s="4"/>
      <c r="KS499" s="4"/>
      <c r="KT499" s="4"/>
      <c r="KU499" s="4"/>
      <c r="KV499" s="4"/>
      <c r="KW499" s="4"/>
      <c r="KX499" s="4"/>
      <c r="KY499" s="4"/>
      <c r="KZ499" s="4"/>
      <c r="LA499" s="4"/>
      <c r="LB499" s="4"/>
      <c r="LC499" s="4"/>
      <c r="LD499" s="4"/>
      <c r="LE499" s="4"/>
      <c r="LF499" s="4"/>
      <c r="LG499" s="4"/>
      <c r="LH499" s="4"/>
      <c r="LI499" s="4"/>
      <c r="LJ499" s="4"/>
      <c r="LK499" s="4"/>
      <c r="LL499" s="4"/>
      <c r="LM499" s="4"/>
      <c r="LN499" s="4"/>
      <c r="LO499" s="4"/>
      <c r="LP499" s="4"/>
      <c r="LQ499" s="4"/>
      <c r="LR499" s="4"/>
      <c r="LS499" s="4"/>
      <c r="LT499" s="4"/>
      <c r="LU499" s="4"/>
      <c r="LV499" s="4"/>
      <c r="LW499" s="4"/>
      <c r="LX499" s="4"/>
      <c r="LY499" s="4"/>
      <c r="LZ499" s="4"/>
      <c r="MA499" s="4"/>
      <c r="MB499" s="4"/>
      <c r="MC499" s="4"/>
      <c r="MD499" s="4"/>
      <c r="ME499" s="4"/>
      <c r="MF499" s="4"/>
      <c r="MG499" s="4"/>
      <c r="MH499" s="4"/>
      <c r="MI499" s="4"/>
      <c r="MJ499" s="4"/>
      <c r="MK499" s="4"/>
      <c r="ML499" s="4"/>
      <c r="MM499" s="4"/>
      <c r="MN499" s="4"/>
      <c r="MO499" s="4"/>
      <c r="MP499" s="4"/>
      <c r="MQ499" s="4"/>
      <c r="MR499" s="4"/>
      <c r="MS499" s="4"/>
      <c r="MT499" s="4"/>
      <c r="MU499" s="3"/>
      <c r="MV499" s="3"/>
      <c r="MW499" s="3"/>
      <c r="MX499" s="3"/>
      <c r="MY499" s="3"/>
      <c r="MZ499" s="3"/>
      <c r="NA499" s="3"/>
      <c r="NB499" s="3"/>
      <c r="NC499" s="3"/>
      <c r="ND499" s="3"/>
      <c r="NE499" s="3"/>
      <c r="NF499" s="3"/>
      <c r="NG499" s="3"/>
      <c r="NH499" s="3"/>
      <c r="NI499" s="3"/>
      <c r="NJ499" s="3"/>
      <c r="NK499" s="3"/>
      <c r="NL499" s="3"/>
      <c r="NM499" s="3"/>
      <c r="NN499" s="3"/>
      <c r="NO499" s="3"/>
      <c r="NP499" s="3"/>
      <c r="NQ499" s="3"/>
      <c r="NR499" s="3"/>
      <c r="NS499" s="3"/>
      <c r="NT499" s="3"/>
      <c r="NU499" s="3"/>
      <c r="NV499" s="3"/>
      <c r="NW499" s="3"/>
      <c r="NX499" s="3"/>
      <c r="NY499" s="3"/>
      <c r="NZ499" s="3"/>
      <c r="OA499" s="3"/>
      <c r="OB499" s="3"/>
      <c r="OC499" s="3"/>
      <c r="OD499" s="3"/>
      <c r="OE499" s="3"/>
      <c r="OF499" s="3"/>
      <c r="OG499" s="3"/>
      <c r="OH499" s="3"/>
      <c r="OI499" s="3"/>
      <c r="OJ499" s="3"/>
      <c r="OK499" s="3"/>
      <c r="OL499" s="3"/>
      <c r="OM499" s="3"/>
      <c r="ON499" s="3"/>
      <c r="OO499" s="3"/>
      <c r="OP499" s="3"/>
      <c r="OQ499" s="3"/>
      <c r="OR499" s="3"/>
      <c r="OS499" s="3"/>
      <c r="OT499" s="3"/>
      <c r="OU499" s="3"/>
      <c r="OV499" s="3"/>
      <c r="OW499" s="3"/>
      <c r="OX499" s="3"/>
      <c r="OY499" s="3"/>
      <c r="OZ499" s="3"/>
      <c r="PA499" s="3"/>
      <c r="PB499" s="1"/>
      <c r="PC499" s="1"/>
      <c r="PD499" s="1"/>
      <c r="PE499" s="1"/>
      <c r="PF499" s="1"/>
      <c r="PG499" s="1"/>
      <c r="PH499" s="1"/>
      <c r="PI499" s="1"/>
      <c r="PJ499" s="1"/>
      <c r="PK499" s="1"/>
      <c r="PL499" s="1"/>
      <c r="PM499" s="1"/>
      <c r="PN499" s="1"/>
      <c r="PO499" s="1"/>
      <c r="PP499" s="1"/>
      <c r="PQ499" s="1"/>
      <c r="PR499" s="1"/>
      <c r="PS499" s="1"/>
      <c r="PT499" s="1"/>
      <c r="PU499" s="1"/>
      <c r="PV499" s="1"/>
      <c r="PW499" s="1"/>
      <c r="PX499" s="1"/>
      <c r="PY499" s="1"/>
      <c r="PZ499" s="1"/>
      <c r="QA499" s="1"/>
      <c r="QB499" s="1"/>
      <c r="QC499" s="1"/>
      <c r="QD499" s="1"/>
      <c r="QE499" s="1"/>
      <c r="QF499" s="1"/>
      <c r="QG499" s="1"/>
      <c r="QH499" s="1"/>
      <c r="QI499" s="1"/>
      <c r="QJ499" s="1"/>
      <c r="QK499" s="1"/>
      <c r="QL499" s="1"/>
      <c r="QM499" s="1"/>
      <c r="QN499" s="1"/>
      <c r="QO499" s="1"/>
      <c r="QP499" s="1"/>
      <c r="QQ499" s="1"/>
      <c r="QR499" s="1"/>
      <c r="QS499" s="1"/>
      <c r="QT499" s="1"/>
      <c r="QU499" s="1"/>
      <c r="QV499" s="1"/>
      <c r="QW499" s="1"/>
      <c r="QX499" s="1"/>
      <c r="QY499" s="1"/>
      <c r="QZ499" s="1"/>
      <c r="RA499" s="1"/>
      <c r="RB499" s="1"/>
      <c r="RC499" s="1"/>
      <c r="RD499" s="1"/>
      <c r="RE499" s="1"/>
      <c r="RF499" s="1"/>
      <c r="RG499" s="1"/>
      <c r="RH499" s="1"/>
      <c r="RI499" s="1"/>
      <c r="RJ499" s="1"/>
      <c r="RK499" s="1"/>
      <c r="RL499" s="1"/>
      <c r="RM499" s="1"/>
      <c r="RN499" s="1"/>
      <c r="RO499" s="1"/>
      <c r="RP499" s="1"/>
      <c r="RQ499" s="1"/>
      <c r="RR499" s="1"/>
      <c r="RS499" s="1"/>
      <c r="RT499" s="1"/>
      <c r="RU499" s="1"/>
      <c r="RV499" s="1"/>
      <c r="RW499" s="1"/>
      <c r="RX499" s="1"/>
      <c r="RY499" s="1"/>
      <c r="RZ499" s="1"/>
      <c r="SA499" s="1"/>
      <c r="SB499" s="1"/>
      <c r="SC499" s="1"/>
      <c r="SD499" s="1"/>
      <c r="SE499" s="1"/>
      <c r="SF499" s="1"/>
      <c r="SG499" s="1"/>
      <c r="SH499" s="1"/>
      <c r="SI499" s="1"/>
      <c r="SJ499" s="1"/>
      <c r="SK499" s="1"/>
      <c r="SL499" s="1"/>
      <c r="SM499" s="1"/>
      <c r="SN499" s="1"/>
      <c r="SO499" s="1"/>
      <c r="SP499" s="1"/>
      <c r="SQ499" s="1"/>
      <c r="SR499" s="1"/>
      <c r="SS499" s="1"/>
      <c r="ST499" s="1"/>
      <c r="SU499" s="1"/>
      <c r="SV499" s="1"/>
      <c r="SW499" s="1"/>
      <c r="SX499" s="1"/>
      <c r="SY499" s="1"/>
      <c r="SZ499" s="1"/>
      <c r="TA499" s="1"/>
      <c r="TB499" s="1"/>
      <c r="TC499" s="1"/>
      <c r="TD499" s="1"/>
      <c r="TE499" s="1"/>
      <c r="TF499" s="1"/>
      <c r="TG499" s="1"/>
      <c r="TH499" s="1"/>
      <c r="TI499" s="1"/>
      <c r="TJ499" s="1"/>
      <c r="TK499" s="1"/>
      <c r="TL499" s="1"/>
      <c r="TM499" s="1"/>
      <c r="TN499" s="1"/>
      <c r="TO499" s="1"/>
      <c r="TP499" s="1"/>
      <c r="TQ499" s="1"/>
      <c r="TR499" s="1"/>
      <c r="TS499" s="1"/>
      <c r="TT499" s="1"/>
      <c r="TU499" s="1"/>
      <c r="TV499" s="1"/>
      <c r="TW499" s="1"/>
      <c r="TX499" s="1"/>
      <c r="TY499" s="1"/>
      <c r="TZ499" s="1"/>
      <c r="UA499" s="1"/>
      <c r="UB499" s="1"/>
      <c r="UC499" s="1"/>
      <c r="UD499" s="1"/>
      <c r="UE499" s="1"/>
      <c r="UF499" s="1"/>
      <c r="UG499" s="1"/>
      <c r="UH499" s="1"/>
      <c r="UI499" s="1"/>
      <c r="UJ499" s="1"/>
      <c r="UK499" s="1"/>
      <c r="UL499" s="1"/>
      <c r="UM499" s="1"/>
      <c r="UN499" s="1"/>
      <c r="UO499" s="1"/>
      <c r="UP499" s="1"/>
      <c r="UQ499" s="1"/>
      <c r="UR499" s="1"/>
      <c r="US499" s="1"/>
      <c r="UT499" s="1"/>
      <c r="UU499" s="1"/>
      <c r="UV499" s="1"/>
      <c r="UW499" s="1"/>
      <c r="UX499" s="1"/>
      <c r="UY499" s="1"/>
      <c r="UZ499" s="1"/>
      <c r="VA499" s="1"/>
      <c r="VB499" s="1"/>
      <c r="VC499" s="1"/>
      <c r="VD499" s="1"/>
      <c r="VE499" s="1"/>
      <c r="VF499" s="1"/>
      <c r="VG499" s="1"/>
      <c r="VH499" s="1"/>
      <c r="VI499" s="1"/>
      <c r="VJ499" s="1"/>
      <c r="VK499" s="1"/>
      <c r="VL499" s="1"/>
      <c r="VM499" s="1"/>
      <c r="VN499" s="1"/>
      <c r="VO499" s="1"/>
      <c r="VP499" s="1"/>
      <c r="VQ499" s="1"/>
      <c r="VR499" s="1"/>
      <c r="VS499" s="1"/>
      <c r="VT499" s="1"/>
      <c r="VU499" s="1"/>
      <c r="VV499" s="1"/>
      <c r="VW499" s="1"/>
      <c r="VX499" s="1"/>
      <c r="VY499" s="1"/>
      <c r="VZ499" s="1"/>
      <c r="WA499" s="1"/>
      <c r="WB499" s="1"/>
      <c r="WC499" s="1"/>
      <c r="WD499" s="1"/>
      <c r="WE499" s="1"/>
      <c r="WF499" s="1"/>
      <c r="WG499" s="1"/>
      <c r="WH499" s="1"/>
      <c r="WI499" s="1"/>
      <c r="WJ499" s="1"/>
      <c r="WK499" s="1"/>
      <c r="WL499" s="1"/>
      <c r="WM499" s="1"/>
      <c r="WN499" s="1"/>
      <c r="WO499" s="1"/>
      <c r="WP499" s="1"/>
      <c r="WQ499" s="1"/>
      <c r="WR499" s="1"/>
      <c r="WS499" s="1"/>
      <c r="WT499" s="1"/>
      <c r="WU499" s="1"/>
      <c r="WV499" s="1"/>
      <c r="WW499" s="1"/>
      <c r="WX499" s="1"/>
      <c r="WY499" s="1"/>
      <c r="WZ499" s="1"/>
      <c r="XA499" s="1"/>
      <c r="XB499" s="1"/>
      <c r="XC499" s="1"/>
      <c r="XD499" s="1"/>
      <c r="XE499" s="1"/>
      <c r="XF499" s="1"/>
      <c r="XG499" s="1"/>
      <c r="XH499" s="1"/>
      <c r="XI499" s="1"/>
      <c r="XJ499" s="1"/>
      <c r="XK499" s="1"/>
      <c r="XL499" s="1"/>
      <c r="XM499" s="1"/>
      <c r="XN499" s="1"/>
      <c r="XO499" s="1"/>
      <c r="XP499" s="1"/>
      <c r="XQ499" s="1"/>
      <c r="XR499" s="1"/>
      <c r="XS499" s="1"/>
      <c r="XT499" s="1"/>
      <c r="XU499" s="1"/>
      <c r="XV499" s="1"/>
      <c r="XW499" s="1"/>
      <c r="XX499" s="1"/>
      <c r="XY499" s="1"/>
      <c r="XZ499" s="1"/>
      <c r="YA499" s="1"/>
      <c r="YB499" s="1"/>
      <c r="YC499" s="1"/>
      <c r="YD499" s="1"/>
      <c r="YE499" s="1"/>
      <c r="YF499" s="1"/>
      <c r="YG499" s="1"/>
      <c r="YH499" s="1"/>
      <c r="YI499" s="1"/>
      <c r="YJ499" s="1"/>
      <c r="YK499" s="1"/>
      <c r="YL499" s="1"/>
      <c r="YM499" s="1"/>
      <c r="YN499" s="1"/>
      <c r="YO499" s="1"/>
      <c r="YP499" s="1"/>
      <c r="YQ499" s="1"/>
      <c r="YR499" s="1"/>
      <c r="YS499" s="1"/>
      <c r="YT499" s="1"/>
      <c r="YU499" s="1"/>
      <c r="YV499" s="1"/>
      <c r="YW499" s="1"/>
      <c r="YX499" s="1"/>
      <c r="YY499" s="1"/>
      <c r="YZ499" s="1"/>
      <c r="ZA499" s="1"/>
      <c r="ZB499" s="1"/>
      <c r="ZC499" s="1"/>
      <c r="ZD499" s="1"/>
      <c r="ZE499" s="1"/>
      <c r="ZF499" s="1"/>
      <c r="ZG499" s="1"/>
      <c r="ZH499" s="1"/>
      <c r="ZI499" s="1"/>
      <c r="ZJ499" s="1"/>
      <c r="ZK499" s="1"/>
      <c r="ZL499" s="1"/>
      <c r="ZM499" s="1"/>
      <c r="ZN499" s="1"/>
      <c r="ZO499" s="1"/>
      <c r="ZP499" s="1"/>
      <c r="ZQ499" s="1"/>
      <c r="ZR499" s="1"/>
      <c r="ZS499" s="1"/>
      <c r="ZT499" s="1"/>
      <c r="ZU499" s="1"/>
      <c r="ZV499" s="1"/>
      <c r="ZW499" s="1"/>
      <c r="ZX499" s="1"/>
      <c r="ZY499" s="1"/>
      <c r="ZZ499" s="1"/>
      <c r="AAA499" s="1"/>
      <c r="AAB499" s="1"/>
      <c r="AAC499" s="1"/>
      <c r="AAD499" s="1"/>
      <c r="AAE499" s="1"/>
      <c r="AAF499" s="1"/>
      <c r="AAG499" s="1"/>
      <c r="AAH499" s="1"/>
      <c r="AAI499" s="1"/>
      <c r="AAJ499" s="1"/>
      <c r="AAK499" s="1"/>
      <c r="AAL499" s="1"/>
      <c r="AAM499" s="1"/>
      <c r="AAN499" s="1"/>
      <c r="AAO499" s="1"/>
      <c r="AAP499" s="1"/>
      <c r="AAQ499" s="1"/>
      <c r="AAR499" s="1"/>
      <c r="AAS499" s="1"/>
      <c r="AAT499" s="1"/>
      <c r="AAU499" s="1"/>
      <c r="AAV499" s="1"/>
      <c r="AAW499" s="1"/>
      <c r="AAX499" s="1"/>
      <c r="AAY499" s="1"/>
      <c r="AAZ499" s="1"/>
      <c r="ABA499" s="1"/>
      <c r="ABB499" s="1"/>
      <c r="ABC499" s="1"/>
      <c r="ABD499" s="1"/>
      <c r="ABE499" s="1"/>
      <c r="ABF499" s="1"/>
      <c r="ABG499" s="1"/>
      <c r="ABH499" s="1"/>
      <c r="ABI499" s="1"/>
      <c r="ABJ499" s="1"/>
      <c r="ABK499" s="1"/>
      <c r="ABL499" s="1"/>
      <c r="ABM499" s="1"/>
      <c r="ABN499" s="1"/>
      <c r="ABO499" s="1"/>
    </row>
    <row r="500" spans="1:743" x14ac:dyDescent="0.25">
      <c r="A500" s="93"/>
      <c r="B500" s="2"/>
      <c r="C500" s="2"/>
      <c r="D500" s="2"/>
      <c r="E500" s="2"/>
      <c r="F500" s="2"/>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c r="KB500" s="4"/>
      <c r="KC500" s="4"/>
      <c r="KD500" s="4"/>
      <c r="KE500" s="4"/>
      <c r="KF500" s="4"/>
      <c r="KG500" s="4"/>
      <c r="KH500" s="4"/>
      <c r="KI500" s="4"/>
      <c r="KJ500" s="4"/>
      <c r="KK500" s="4"/>
      <c r="KL500" s="4"/>
      <c r="KM500" s="4"/>
      <c r="KN500" s="4"/>
      <c r="KO500" s="4"/>
      <c r="KP500" s="4"/>
      <c r="KQ500" s="4"/>
      <c r="KR500" s="4"/>
      <c r="KS500" s="4"/>
      <c r="KT500" s="4"/>
      <c r="KU500" s="4"/>
      <c r="KV500" s="4"/>
      <c r="KW500" s="4"/>
      <c r="KX500" s="4"/>
      <c r="KY500" s="4"/>
      <c r="KZ500" s="4"/>
      <c r="LA500" s="4"/>
      <c r="LB500" s="4"/>
      <c r="LC500" s="4"/>
      <c r="LD500" s="4"/>
      <c r="LE500" s="4"/>
      <c r="LF500" s="4"/>
      <c r="LG500" s="4"/>
      <c r="LH500" s="4"/>
      <c r="LI500" s="4"/>
      <c r="LJ500" s="4"/>
      <c r="LK500" s="4"/>
      <c r="LL500" s="4"/>
      <c r="LM500" s="4"/>
      <c r="LN500" s="4"/>
      <c r="LO500" s="4"/>
      <c r="LP500" s="4"/>
      <c r="LQ500" s="4"/>
      <c r="LR500" s="4"/>
      <c r="LS500" s="4"/>
      <c r="LT500" s="4"/>
      <c r="LU500" s="4"/>
      <c r="LV500" s="4"/>
      <c r="LW500" s="4"/>
      <c r="LX500" s="4"/>
      <c r="LY500" s="4"/>
      <c r="LZ500" s="4"/>
      <c r="MA500" s="4"/>
      <c r="MB500" s="4"/>
      <c r="MC500" s="4"/>
      <c r="MD500" s="4"/>
      <c r="ME500" s="4"/>
      <c r="MF500" s="4"/>
      <c r="MG500" s="4"/>
      <c r="MH500" s="4"/>
      <c r="MI500" s="4"/>
      <c r="MJ500" s="4"/>
      <c r="MK500" s="4"/>
      <c r="ML500" s="4"/>
      <c r="MM500" s="4"/>
      <c r="MN500" s="4"/>
      <c r="MO500" s="4"/>
      <c r="MP500" s="4"/>
      <c r="MQ500" s="4"/>
      <c r="MR500" s="4"/>
      <c r="MS500" s="4"/>
      <c r="MT500" s="4"/>
      <c r="MU500" s="3"/>
      <c r="MV500" s="3"/>
      <c r="MW500" s="3"/>
      <c r="MX500" s="3"/>
      <c r="MY500" s="3"/>
      <c r="MZ500" s="3"/>
      <c r="NA500" s="3"/>
      <c r="NB500" s="3"/>
      <c r="NC500" s="3"/>
      <c r="ND500" s="3"/>
      <c r="NE500" s="3"/>
      <c r="NF500" s="3"/>
      <c r="NG500" s="3"/>
      <c r="NH500" s="3"/>
      <c r="NI500" s="3"/>
      <c r="NJ500" s="3"/>
      <c r="NK500" s="3"/>
      <c r="NL500" s="3"/>
      <c r="NM500" s="3"/>
      <c r="NN500" s="3"/>
      <c r="NO500" s="3"/>
      <c r="NP500" s="3"/>
      <c r="NQ500" s="3"/>
      <c r="NR500" s="3"/>
      <c r="NS500" s="3"/>
      <c r="NT500" s="3"/>
      <c r="NU500" s="3"/>
      <c r="NV500" s="3"/>
      <c r="NW500" s="3"/>
      <c r="NX500" s="3"/>
      <c r="NY500" s="3"/>
      <c r="NZ500" s="3"/>
      <c r="OA500" s="3"/>
      <c r="OB500" s="3"/>
      <c r="OC500" s="3"/>
      <c r="OD500" s="3"/>
      <c r="OE500" s="3"/>
      <c r="OF500" s="3"/>
      <c r="OG500" s="3"/>
      <c r="OH500" s="3"/>
      <c r="OI500" s="3"/>
      <c r="OJ500" s="3"/>
      <c r="OK500" s="3"/>
      <c r="OL500" s="3"/>
      <c r="OM500" s="3"/>
      <c r="ON500" s="3"/>
      <c r="OO500" s="3"/>
      <c r="OP500" s="3"/>
      <c r="OQ500" s="3"/>
      <c r="OR500" s="3"/>
      <c r="OS500" s="3"/>
      <c r="OT500" s="3"/>
      <c r="OU500" s="3"/>
      <c r="OV500" s="3"/>
      <c r="OW500" s="3"/>
      <c r="OX500" s="3"/>
      <c r="OY500" s="3"/>
      <c r="OZ500" s="3"/>
      <c r="PA500" s="3"/>
      <c r="PB500" s="1"/>
      <c r="PC500" s="1"/>
      <c r="PD500" s="1"/>
      <c r="PE500" s="1"/>
      <c r="PF500" s="1"/>
      <c r="PG500" s="1"/>
      <c r="PH500" s="1"/>
      <c r="PI500" s="1"/>
      <c r="PJ500" s="1"/>
      <c r="PK500" s="1"/>
      <c r="PL500" s="1"/>
      <c r="PM500" s="1"/>
      <c r="PN500" s="1"/>
      <c r="PO500" s="1"/>
      <c r="PP500" s="1"/>
      <c r="PQ500" s="1"/>
      <c r="PR500" s="1"/>
      <c r="PS500" s="1"/>
      <c r="PT500" s="1"/>
      <c r="PU500" s="1"/>
      <c r="PV500" s="1"/>
      <c r="PW500" s="1"/>
      <c r="PX500" s="1"/>
      <c r="PY500" s="1"/>
      <c r="PZ500" s="1"/>
      <c r="QA500" s="1"/>
      <c r="QB500" s="1"/>
      <c r="QC500" s="1"/>
      <c r="QD500" s="1"/>
      <c r="QE500" s="1"/>
      <c r="QF500" s="1"/>
      <c r="QG500" s="1"/>
      <c r="QH500" s="1"/>
      <c r="QI500" s="1"/>
      <c r="QJ500" s="1"/>
      <c r="QK500" s="1"/>
      <c r="QL500" s="1"/>
      <c r="QM500" s="1"/>
      <c r="QN500" s="1"/>
      <c r="QO500" s="1"/>
      <c r="QP500" s="1"/>
      <c r="QQ500" s="1"/>
      <c r="QR500" s="1"/>
      <c r="QS500" s="1"/>
      <c r="QT500" s="1"/>
      <c r="QU500" s="1"/>
      <c r="QV500" s="1"/>
      <c r="QW500" s="1"/>
      <c r="QX500" s="1"/>
      <c r="QY500" s="1"/>
      <c r="QZ500" s="1"/>
      <c r="RA500" s="1"/>
      <c r="RB500" s="1"/>
      <c r="RC500" s="1"/>
      <c r="RD500" s="1"/>
      <c r="RE500" s="1"/>
      <c r="RF500" s="1"/>
      <c r="RG500" s="1"/>
      <c r="RH500" s="1"/>
      <c r="RI500" s="1"/>
      <c r="RJ500" s="1"/>
      <c r="RK500" s="1"/>
      <c r="RL500" s="1"/>
      <c r="RM500" s="1"/>
      <c r="RN500" s="1"/>
      <c r="RO500" s="1"/>
      <c r="RP500" s="1"/>
      <c r="RQ500" s="1"/>
      <c r="RR500" s="1"/>
      <c r="RS500" s="1"/>
      <c r="RT500" s="1"/>
      <c r="RU500" s="1"/>
      <c r="RV500" s="1"/>
      <c r="RW500" s="1"/>
      <c r="RX500" s="1"/>
      <c r="RY500" s="1"/>
      <c r="RZ500" s="1"/>
      <c r="SA500" s="1"/>
      <c r="SB500" s="1"/>
      <c r="SC500" s="1"/>
      <c r="SD500" s="1"/>
      <c r="SE500" s="1"/>
      <c r="SF500" s="1"/>
      <c r="SG500" s="1"/>
      <c r="SH500" s="1"/>
      <c r="SI500" s="1"/>
      <c r="SJ500" s="1"/>
      <c r="SK500" s="1"/>
      <c r="SL500" s="1"/>
      <c r="SM500" s="1"/>
      <c r="SN500" s="1"/>
      <c r="SO500" s="1"/>
      <c r="SP500" s="1"/>
      <c r="SQ500" s="1"/>
      <c r="SR500" s="1"/>
      <c r="SS500" s="1"/>
      <c r="ST500" s="1"/>
      <c r="SU500" s="1"/>
      <c r="SV500" s="1"/>
      <c r="SW500" s="1"/>
      <c r="SX500" s="1"/>
      <c r="SY500" s="1"/>
      <c r="SZ500" s="1"/>
      <c r="TA500" s="1"/>
      <c r="TB500" s="1"/>
      <c r="TC500" s="1"/>
      <c r="TD500" s="1"/>
      <c r="TE500" s="1"/>
      <c r="TF500" s="1"/>
      <c r="TG500" s="1"/>
      <c r="TH500" s="1"/>
      <c r="TI500" s="1"/>
      <c r="TJ500" s="1"/>
      <c r="TK500" s="1"/>
      <c r="TL500" s="1"/>
      <c r="TM500" s="1"/>
      <c r="TN500" s="1"/>
      <c r="TO500" s="1"/>
      <c r="TP500" s="1"/>
      <c r="TQ500" s="1"/>
      <c r="TR500" s="1"/>
      <c r="TS500" s="1"/>
      <c r="TT500" s="1"/>
      <c r="TU500" s="1"/>
      <c r="TV500" s="1"/>
      <c r="TW500" s="1"/>
      <c r="TX500" s="1"/>
      <c r="TY500" s="1"/>
      <c r="TZ500" s="1"/>
      <c r="UA500" s="1"/>
      <c r="UB500" s="1"/>
      <c r="UC500" s="1"/>
      <c r="UD500" s="1"/>
      <c r="UE500" s="1"/>
      <c r="UF500" s="1"/>
      <c r="UG500" s="1"/>
      <c r="UH500" s="1"/>
      <c r="UI500" s="1"/>
      <c r="UJ500" s="1"/>
      <c r="UK500" s="1"/>
      <c r="UL500" s="1"/>
      <c r="UM500" s="1"/>
      <c r="UN500" s="1"/>
      <c r="UO500" s="1"/>
      <c r="UP500" s="1"/>
      <c r="UQ500" s="1"/>
      <c r="UR500" s="1"/>
      <c r="US500" s="1"/>
      <c r="UT500" s="1"/>
      <c r="UU500" s="1"/>
      <c r="UV500" s="1"/>
      <c r="UW500" s="1"/>
      <c r="UX500" s="1"/>
      <c r="UY500" s="1"/>
      <c r="UZ500" s="1"/>
      <c r="VA500" s="1"/>
      <c r="VB500" s="1"/>
      <c r="VC500" s="1"/>
      <c r="VD500" s="1"/>
      <c r="VE500" s="1"/>
      <c r="VF500" s="1"/>
      <c r="VG500" s="1"/>
      <c r="VH500" s="1"/>
      <c r="VI500" s="1"/>
      <c r="VJ500" s="1"/>
      <c r="VK500" s="1"/>
      <c r="VL500" s="1"/>
      <c r="VM500" s="1"/>
      <c r="VN500" s="1"/>
      <c r="VO500" s="1"/>
      <c r="VP500" s="1"/>
      <c r="VQ500" s="1"/>
      <c r="VR500" s="1"/>
      <c r="VS500" s="1"/>
      <c r="VT500" s="1"/>
      <c r="VU500" s="1"/>
      <c r="VV500" s="1"/>
      <c r="VW500" s="1"/>
      <c r="VX500" s="1"/>
      <c r="VY500" s="1"/>
      <c r="VZ500" s="1"/>
      <c r="WA500" s="1"/>
      <c r="WB500" s="1"/>
      <c r="WC500" s="1"/>
      <c r="WD500" s="1"/>
      <c r="WE500" s="1"/>
      <c r="WF500" s="1"/>
      <c r="WG500" s="1"/>
      <c r="WH500" s="1"/>
      <c r="WI500" s="1"/>
      <c r="WJ500" s="1"/>
      <c r="WK500" s="1"/>
      <c r="WL500" s="1"/>
      <c r="WM500" s="1"/>
      <c r="WN500" s="1"/>
      <c r="WO500" s="1"/>
      <c r="WP500" s="1"/>
      <c r="WQ500" s="1"/>
      <c r="WR500" s="1"/>
      <c r="WS500" s="1"/>
      <c r="WT500" s="1"/>
      <c r="WU500" s="1"/>
      <c r="WV500" s="1"/>
      <c r="WW500" s="1"/>
      <c r="WX500" s="1"/>
      <c r="WY500" s="1"/>
      <c r="WZ500" s="1"/>
      <c r="XA500" s="1"/>
      <c r="XB500" s="1"/>
      <c r="XC500" s="1"/>
      <c r="XD500" s="1"/>
      <c r="XE500" s="1"/>
      <c r="XF500" s="1"/>
      <c r="XG500" s="1"/>
      <c r="XH500" s="1"/>
      <c r="XI500" s="1"/>
      <c r="XJ500" s="1"/>
      <c r="XK500" s="1"/>
      <c r="XL500" s="1"/>
      <c r="XM500" s="1"/>
      <c r="XN500" s="1"/>
      <c r="XO500" s="1"/>
      <c r="XP500" s="1"/>
      <c r="XQ500" s="1"/>
      <c r="XR500" s="1"/>
      <c r="XS500" s="1"/>
      <c r="XT500" s="1"/>
      <c r="XU500" s="1"/>
      <c r="XV500" s="1"/>
      <c r="XW500" s="1"/>
      <c r="XX500" s="1"/>
      <c r="XY500" s="1"/>
      <c r="XZ500" s="1"/>
      <c r="YA500" s="1"/>
      <c r="YB500" s="1"/>
      <c r="YC500" s="1"/>
      <c r="YD500" s="1"/>
      <c r="YE500" s="1"/>
      <c r="YF500" s="1"/>
      <c r="YG500" s="1"/>
      <c r="YH500" s="1"/>
      <c r="YI500" s="1"/>
      <c r="YJ500" s="1"/>
      <c r="YK500" s="1"/>
      <c r="YL500" s="1"/>
      <c r="YM500" s="1"/>
      <c r="YN500" s="1"/>
      <c r="YO500" s="1"/>
      <c r="YP500" s="1"/>
      <c r="YQ500" s="1"/>
      <c r="YR500" s="1"/>
      <c r="YS500" s="1"/>
      <c r="YT500" s="1"/>
      <c r="YU500" s="1"/>
      <c r="YV500" s="1"/>
      <c r="YW500" s="1"/>
      <c r="YX500" s="1"/>
      <c r="YY500" s="1"/>
      <c r="YZ500" s="1"/>
      <c r="ZA500" s="1"/>
      <c r="ZB500" s="1"/>
      <c r="ZC500" s="1"/>
      <c r="ZD500" s="1"/>
      <c r="ZE500" s="1"/>
      <c r="ZF500" s="1"/>
      <c r="ZG500" s="1"/>
      <c r="ZH500" s="1"/>
      <c r="ZI500" s="1"/>
      <c r="ZJ500" s="1"/>
      <c r="ZK500" s="1"/>
      <c r="ZL500" s="1"/>
      <c r="ZM500" s="1"/>
      <c r="ZN500" s="1"/>
      <c r="ZO500" s="1"/>
      <c r="ZP500" s="1"/>
      <c r="ZQ500" s="1"/>
      <c r="ZR500" s="1"/>
      <c r="ZS500" s="1"/>
      <c r="ZT500" s="1"/>
      <c r="ZU500" s="1"/>
      <c r="ZV500" s="1"/>
      <c r="ZW500" s="1"/>
      <c r="ZX500" s="1"/>
      <c r="ZY500" s="1"/>
      <c r="ZZ500" s="1"/>
      <c r="AAA500" s="1"/>
      <c r="AAB500" s="1"/>
      <c r="AAC500" s="1"/>
      <c r="AAD500" s="1"/>
      <c r="AAE500" s="1"/>
      <c r="AAF500" s="1"/>
      <c r="AAG500" s="1"/>
      <c r="AAH500" s="1"/>
      <c r="AAI500" s="1"/>
      <c r="AAJ500" s="1"/>
      <c r="AAK500" s="1"/>
      <c r="AAL500" s="1"/>
      <c r="AAM500" s="1"/>
      <c r="AAN500" s="1"/>
      <c r="AAO500" s="1"/>
      <c r="AAP500" s="1"/>
      <c r="AAQ500" s="1"/>
      <c r="AAR500" s="1"/>
      <c r="AAS500" s="1"/>
      <c r="AAT500" s="1"/>
      <c r="AAU500" s="1"/>
      <c r="AAV500" s="1"/>
      <c r="AAW500" s="1"/>
      <c r="AAX500" s="1"/>
      <c r="AAY500" s="1"/>
      <c r="AAZ500" s="1"/>
      <c r="ABA500" s="1"/>
      <c r="ABB500" s="1"/>
      <c r="ABC500" s="1"/>
      <c r="ABD500" s="1"/>
      <c r="ABE500" s="1"/>
      <c r="ABF500" s="1"/>
      <c r="ABG500" s="1"/>
      <c r="ABH500" s="1"/>
      <c r="ABI500" s="1"/>
      <c r="ABJ500" s="1"/>
      <c r="ABK500" s="1"/>
      <c r="ABL500" s="1"/>
      <c r="ABM500" s="1"/>
      <c r="ABN500" s="1"/>
      <c r="ABO500" s="1"/>
    </row>
    <row r="501" spans="1:743" x14ac:dyDescent="0.25">
      <c r="A501" s="93"/>
      <c r="B501" s="2"/>
      <c r="C501" s="2"/>
      <c r="D501" s="2"/>
      <c r="E501" s="2"/>
      <c r="F501" s="2"/>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c r="KB501" s="4"/>
      <c r="KC501" s="4"/>
      <c r="KD501" s="4"/>
      <c r="KE501" s="4"/>
      <c r="KF501" s="4"/>
      <c r="KG501" s="4"/>
      <c r="KH501" s="4"/>
      <c r="KI501" s="4"/>
      <c r="KJ501" s="4"/>
      <c r="KK501" s="4"/>
      <c r="KL501" s="4"/>
      <c r="KM501" s="4"/>
      <c r="KN501" s="4"/>
      <c r="KO501" s="4"/>
      <c r="KP501" s="4"/>
      <c r="KQ501" s="4"/>
      <c r="KR501" s="4"/>
      <c r="KS501" s="4"/>
      <c r="KT501" s="4"/>
      <c r="KU501" s="4"/>
      <c r="KV501" s="4"/>
      <c r="KW501" s="4"/>
      <c r="KX501" s="4"/>
      <c r="KY501" s="4"/>
      <c r="KZ501" s="4"/>
      <c r="LA501" s="4"/>
      <c r="LB501" s="4"/>
      <c r="LC501" s="4"/>
      <c r="LD501" s="4"/>
      <c r="LE501" s="4"/>
      <c r="LF501" s="4"/>
      <c r="LG501" s="4"/>
      <c r="LH501" s="4"/>
      <c r="LI501" s="4"/>
      <c r="LJ501" s="4"/>
      <c r="LK501" s="4"/>
      <c r="LL501" s="4"/>
      <c r="LM501" s="4"/>
      <c r="LN501" s="4"/>
      <c r="LO501" s="4"/>
      <c r="LP501" s="4"/>
      <c r="LQ501" s="4"/>
      <c r="LR501" s="4"/>
      <c r="LS501" s="4"/>
      <c r="LT501" s="4"/>
      <c r="LU501" s="4"/>
      <c r="LV501" s="4"/>
      <c r="LW501" s="4"/>
      <c r="LX501" s="4"/>
      <c r="LY501" s="4"/>
      <c r="LZ501" s="4"/>
      <c r="MA501" s="4"/>
      <c r="MB501" s="4"/>
      <c r="MC501" s="4"/>
      <c r="MD501" s="4"/>
      <c r="ME501" s="4"/>
      <c r="MF501" s="4"/>
      <c r="MG501" s="4"/>
      <c r="MH501" s="4"/>
      <c r="MI501" s="4"/>
      <c r="MJ501" s="4"/>
      <c r="MK501" s="4"/>
      <c r="ML501" s="4"/>
      <c r="MM501" s="4"/>
      <c r="MN501" s="4"/>
      <c r="MO501" s="4"/>
      <c r="MP501" s="4"/>
      <c r="MQ501" s="4"/>
      <c r="MR501" s="4"/>
      <c r="MS501" s="4"/>
      <c r="MT501" s="4"/>
      <c r="MU501" s="3"/>
      <c r="MV501" s="3"/>
      <c r="MW501" s="3"/>
      <c r="MX501" s="3"/>
      <c r="MY501" s="3"/>
      <c r="MZ501" s="3"/>
      <c r="NA501" s="3"/>
      <c r="NB501" s="3"/>
      <c r="NC501" s="3"/>
      <c r="ND501" s="3"/>
      <c r="NE501" s="3"/>
      <c r="NF501" s="3"/>
      <c r="NG501" s="3"/>
      <c r="NH501" s="3"/>
      <c r="NI501" s="3"/>
      <c r="NJ501" s="3"/>
      <c r="NK501" s="3"/>
      <c r="NL501" s="3"/>
      <c r="NM501" s="3"/>
      <c r="NN501" s="3"/>
      <c r="NO501" s="3"/>
      <c r="NP501" s="3"/>
      <c r="NQ501" s="3"/>
      <c r="NR501" s="3"/>
      <c r="NS501" s="3"/>
      <c r="NT501" s="3"/>
      <c r="NU501" s="3"/>
      <c r="NV501" s="3"/>
      <c r="NW501" s="3"/>
      <c r="NX501" s="3"/>
      <c r="NY501" s="3"/>
      <c r="NZ501" s="3"/>
      <c r="OA501" s="3"/>
      <c r="OB501" s="3"/>
      <c r="OC501" s="3"/>
      <c r="OD501" s="3"/>
      <c r="OE501" s="3"/>
      <c r="OF501" s="3"/>
      <c r="OG501" s="3"/>
      <c r="OH501" s="3"/>
      <c r="OI501" s="3"/>
      <c r="OJ501" s="3"/>
      <c r="OK501" s="3"/>
      <c r="OL501" s="3"/>
      <c r="OM501" s="3"/>
      <c r="ON501" s="3"/>
      <c r="OO501" s="3"/>
      <c r="OP501" s="3"/>
      <c r="OQ501" s="3"/>
      <c r="OR501" s="3"/>
      <c r="OS501" s="3"/>
      <c r="OT501" s="3"/>
      <c r="OU501" s="3"/>
      <c r="OV501" s="3"/>
      <c r="OW501" s="3"/>
      <c r="OX501" s="3"/>
      <c r="OY501" s="3"/>
      <c r="OZ501" s="3"/>
      <c r="PA501" s="3"/>
      <c r="PB501" s="1"/>
      <c r="PC501" s="1"/>
      <c r="PD501" s="1"/>
      <c r="PE501" s="1"/>
      <c r="PF501" s="1"/>
      <c r="PG501" s="1"/>
      <c r="PH501" s="1"/>
      <c r="PI501" s="1"/>
      <c r="PJ501" s="1"/>
      <c r="PK501" s="1"/>
      <c r="PL501" s="1"/>
      <c r="PM501" s="1"/>
      <c r="PN501" s="1"/>
      <c r="PO501" s="1"/>
      <c r="PP501" s="1"/>
      <c r="PQ501" s="1"/>
      <c r="PR501" s="1"/>
      <c r="PS501" s="1"/>
      <c r="PT501" s="1"/>
      <c r="PU501" s="1"/>
      <c r="PV501" s="1"/>
      <c r="PW501" s="1"/>
      <c r="PX501" s="1"/>
      <c r="PY501" s="1"/>
      <c r="PZ501" s="1"/>
      <c r="QA501" s="1"/>
      <c r="QB501" s="1"/>
      <c r="QC501" s="1"/>
      <c r="QD501" s="1"/>
      <c r="QE501" s="1"/>
      <c r="QF501" s="1"/>
      <c r="QG501" s="1"/>
      <c r="QH501" s="1"/>
      <c r="QI501" s="1"/>
      <c r="QJ501" s="1"/>
      <c r="QK501" s="1"/>
      <c r="QL501" s="1"/>
      <c r="QM501" s="1"/>
      <c r="QN501" s="1"/>
      <c r="QO501" s="1"/>
      <c r="QP501" s="1"/>
      <c r="QQ501" s="1"/>
      <c r="QR501" s="1"/>
      <c r="QS501" s="1"/>
      <c r="QT501" s="1"/>
      <c r="QU501" s="1"/>
      <c r="QV501" s="1"/>
      <c r="QW501" s="1"/>
      <c r="QX501" s="1"/>
      <c r="QY501" s="1"/>
      <c r="QZ501" s="1"/>
      <c r="RA501" s="1"/>
      <c r="RB501" s="1"/>
      <c r="RC501" s="1"/>
      <c r="RD501" s="1"/>
      <c r="RE501" s="1"/>
      <c r="RF501" s="1"/>
      <c r="RG501" s="1"/>
      <c r="RH501" s="1"/>
      <c r="RI501" s="1"/>
      <c r="RJ501" s="1"/>
      <c r="RK501" s="1"/>
      <c r="RL501" s="1"/>
      <c r="RM501" s="1"/>
      <c r="RN501" s="1"/>
      <c r="RO501" s="1"/>
      <c r="RP501" s="1"/>
      <c r="RQ501" s="1"/>
      <c r="RR501" s="1"/>
      <c r="RS501" s="1"/>
      <c r="RT501" s="1"/>
      <c r="RU501" s="1"/>
      <c r="RV501" s="1"/>
      <c r="RW501" s="1"/>
      <c r="RX501" s="1"/>
      <c r="RY501" s="1"/>
      <c r="RZ501" s="1"/>
      <c r="SA501" s="1"/>
      <c r="SB501" s="1"/>
      <c r="SC501" s="1"/>
      <c r="SD501" s="1"/>
      <c r="SE501" s="1"/>
      <c r="SF501" s="1"/>
      <c r="SG501" s="1"/>
      <c r="SH501" s="1"/>
      <c r="SI501" s="1"/>
      <c r="SJ501" s="1"/>
      <c r="SK501" s="1"/>
      <c r="SL501" s="1"/>
      <c r="SM501" s="1"/>
      <c r="SN501" s="1"/>
      <c r="SO501" s="1"/>
      <c r="SP501" s="1"/>
      <c r="SQ501" s="1"/>
      <c r="SR501" s="1"/>
      <c r="SS501" s="1"/>
      <c r="ST501" s="1"/>
      <c r="SU501" s="1"/>
      <c r="SV501" s="1"/>
      <c r="SW501" s="1"/>
      <c r="SX501" s="1"/>
      <c r="SY501" s="1"/>
      <c r="SZ501" s="1"/>
      <c r="TA501" s="1"/>
      <c r="TB501" s="1"/>
      <c r="TC501" s="1"/>
      <c r="TD501" s="1"/>
      <c r="TE501" s="1"/>
      <c r="TF501" s="1"/>
      <c r="TG501" s="1"/>
      <c r="TH501" s="1"/>
      <c r="TI501" s="1"/>
      <c r="TJ501" s="1"/>
      <c r="TK501" s="1"/>
      <c r="TL501" s="1"/>
      <c r="TM501" s="1"/>
      <c r="TN501" s="1"/>
      <c r="TO501" s="1"/>
      <c r="TP501" s="1"/>
      <c r="TQ501" s="1"/>
      <c r="TR501" s="1"/>
      <c r="TS501" s="1"/>
      <c r="TT501" s="1"/>
      <c r="TU501" s="1"/>
      <c r="TV501" s="1"/>
      <c r="TW501" s="1"/>
      <c r="TX501" s="1"/>
      <c r="TY501" s="1"/>
      <c r="TZ501" s="1"/>
      <c r="UA501" s="1"/>
      <c r="UB501" s="1"/>
      <c r="UC501" s="1"/>
      <c r="UD501" s="1"/>
      <c r="UE501" s="1"/>
      <c r="UF501" s="1"/>
      <c r="UG501" s="1"/>
      <c r="UH501" s="1"/>
      <c r="UI501" s="1"/>
      <c r="UJ501" s="1"/>
      <c r="UK501" s="1"/>
      <c r="UL501" s="1"/>
      <c r="UM501" s="1"/>
      <c r="UN501" s="1"/>
      <c r="UO501" s="1"/>
      <c r="UP501" s="1"/>
      <c r="UQ501" s="1"/>
      <c r="UR501" s="1"/>
      <c r="US501" s="1"/>
      <c r="UT501" s="1"/>
      <c r="UU501" s="1"/>
      <c r="UV501" s="1"/>
      <c r="UW501" s="1"/>
      <c r="UX501" s="1"/>
      <c r="UY501" s="1"/>
      <c r="UZ501" s="1"/>
      <c r="VA501" s="1"/>
      <c r="VB501" s="1"/>
      <c r="VC501" s="1"/>
      <c r="VD501" s="1"/>
      <c r="VE501" s="1"/>
      <c r="VF501" s="1"/>
      <c r="VG501" s="1"/>
      <c r="VH501" s="1"/>
      <c r="VI501" s="1"/>
      <c r="VJ501" s="1"/>
      <c r="VK501" s="1"/>
      <c r="VL501" s="1"/>
      <c r="VM501" s="1"/>
      <c r="VN501" s="1"/>
      <c r="VO501" s="1"/>
      <c r="VP501" s="1"/>
      <c r="VQ501" s="1"/>
      <c r="VR501" s="1"/>
      <c r="VS501" s="1"/>
      <c r="VT501" s="1"/>
      <c r="VU501" s="1"/>
      <c r="VV501" s="1"/>
      <c r="VW501" s="1"/>
      <c r="VX501" s="1"/>
      <c r="VY501" s="1"/>
      <c r="VZ501" s="1"/>
      <c r="WA501" s="1"/>
      <c r="WB501" s="1"/>
      <c r="WC501" s="1"/>
      <c r="WD501" s="1"/>
      <c r="WE501" s="1"/>
      <c r="WF501" s="1"/>
      <c r="WG501" s="1"/>
      <c r="WH501" s="1"/>
      <c r="WI501" s="1"/>
      <c r="WJ501" s="1"/>
      <c r="WK501" s="1"/>
      <c r="WL501" s="1"/>
      <c r="WM501" s="1"/>
      <c r="WN501" s="1"/>
      <c r="WO501" s="1"/>
      <c r="WP501" s="1"/>
      <c r="WQ501" s="1"/>
      <c r="WR501" s="1"/>
      <c r="WS501" s="1"/>
      <c r="WT501" s="1"/>
      <c r="WU501" s="1"/>
      <c r="WV501" s="1"/>
      <c r="WW501" s="1"/>
      <c r="WX501" s="1"/>
      <c r="WY501" s="1"/>
      <c r="WZ501" s="1"/>
      <c r="XA501" s="1"/>
      <c r="XB501" s="1"/>
      <c r="XC501" s="1"/>
      <c r="XD501" s="1"/>
      <c r="XE501" s="1"/>
      <c r="XF501" s="1"/>
      <c r="XG501" s="1"/>
      <c r="XH501" s="1"/>
      <c r="XI501" s="1"/>
      <c r="XJ501" s="1"/>
      <c r="XK501" s="1"/>
      <c r="XL501" s="1"/>
      <c r="XM501" s="1"/>
      <c r="XN501" s="1"/>
      <c r="XO501" s="1"/>
      <c r="XP501" s="1"/>
      <c r="XQ501" s="1"/>
      <c r="XR501" s="1"/>
      <c r="XS501" s="1"/>
      <c r="XT501" s="1"/>
      <c r="XU501" s="1"/>
      <c r="XV501" s="1"/>
      <c r="XW501" s="1"/>
      <c r="XX501" s="1"/>
      <c r="XY501" s="1"/>
      <c r="XZ501" s="1"/>
      <c r="YA501" s="1"/>
      <c r="YB501" s="1"/>
      <c r="YC501" s="1"/>
      <c r="YD501" s="1"/>
      <c r="YE501" s="1"/>
      <c r="YF501" s="1"/>
      <c r="YG501" s="1"/>
      <c r="YH501" s="1"/>
      <c r="YI501" s="1"/>
      <c r="YJ501" s="1"/>
      <c r="YK501" s="1"/>
      <c r="YL501" s="1"/>
      <c r="YM501" s="1"/>
      <c r="YN501" s="1"/>
      <c r="YO501" s="1"/>
      <c r="YP501" s="1"/>
      <c r="YQ501" s="1"/>
      <c r="YR501" s="1"/>
      <c r="YS501" s="1"/>
      <c r="YT501" s="1"/>
      <c r="YU501" s="1"/>
      <c r="YV501" s="1"/>
      <c r="YW501" s="1"/>
      <c r="YX501" s="1"/>
      <c r="YY501" s="1"/>
      <c r="YZ501" s="1"/>
      <c r="ZA501" s="1"/>
      <c r="ZB501" s="1"/>
      <c r="ZC501" s="1"/>
      <c r="ZD501" s="1"/>
      <c r="ZE501" s="1"/>
      <c r="ZF501" s="1"/>
      <c r="ZG501" s="1"/>
      <c r="ZH501" s="1"/>
      <c r="ZI501" s="1"/>
      <c r="ZJ501" s="1"/>
      <c r="ZK501" s="1"/>
      <c r="ZL501" s="1"/>
      <c r="ZM501" s="1"/>
      <c r="ZN501" s="1"/>
      <c r="ZO501" s="1"/>
      <c r="ZP501" s="1"/>
      <c r="ZQ501" s="1"/>
      <c r="ZR501" s="1"/>
      <c r="ZS501" s="1"/>
      <c r="ZT501" s="1"/>
      <c r="ZU501" s="1"/>
      <c r="ZV501" s="1"/>
      <c r="ZW501" s="1"/>
      <c r="ZX501" s="1"/>
      <c r="ZY501" s="1"/>
      <c r="ZZ501" s="1"/>
      <c r="AAA501" s="1"/>
      <c r="AAB501" s="1"/>
      <c r="AAC501" s="1"/>
      <c r="AAD501" s="1"/>
      <c r="AAE501" s="1"/>
      <c r="AAF501" s="1"/>
      <c r="AAG501" s="1"/>
      <c r="AAH501" s="1"/>
      <c r="AAI501" s="1"/>
      <c r="AAJ501" s="1"/>
      <c r="AAK501" s="1"/>
      <c r="AAL501" s="1"/>
      <c r="AAM501" s="1"/>
      <c r="AAN501" s="1"/>
      <c r="AAO501" s="1"/>
      <c r="AAP501" s="1"/>
      <c r="AAQ501" s="1"/>
      <c r="AAR501" s="1"/>
      <c r="AAS501" s="1"/>
      <c r="AAT501" s="1"/>
      <c r="AAU501" s="1"/>
      <c r="AAV501" s="1"/>
      <c r="AAW501" s="1"/>
      <c r="AAX501" s="1"/>
      <c r="AAY501" s="1"/>
      <c r="AAZ501" s="1"/>
      <c r="ABA501" s="1"/>
      <c r="ABB501" s="1"/>
      <c r="ABC501" s="1"/>
      <c r="ABD501" s="1"/>
      <c r="ABE501" s="1"/>
      <c r="ABF501" s="1"/>
      <c r="ABG501" s="1"/>
      <c r="ABH501" s="1"/>
      <c r="ABI501" s="1"/>
      <c r="ABJ501" s="1"/>
      <c r="ABK501" s="1"/>
      <c r="ABL501" s="1"/>
      <c r="ABM501" s="1"/>
      <c r="ABN501" s="1"/>
      <c r="ABO501" s="1"/>
    </row>
    <row r="502" spans="1:743" x14ac:dyDescent="0.25">
      <c r="A502" s="93"/>
      <c r="B502" s="2"/>
      <c r="C502" s="2"/>
      <c r="D502" s="2"/>
      <c r="E502" s="2"/>
      <c r="F502" s="2"/>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c r="KB502" s="4"/>
      <c r="KC502" s="4"/>
      <c r="KD502" s="4"/>
      <c r="KE502" s="4"/>
      <c r="KF502" s="4"/>
      <c r="KG502" s="4"/>
      <c r="KH502" s="4"/>
      <c r="KI502" s="4"/>
      <c r="KJ502" s="4"/>
      <c r="KK502" s="4"/>
      <c r="KL502" s="4"/>
      <c r="KM502" s="4"/>
      <c r="KN502" s="4"/>
      <c r="KO502" s="4"/>
      <c r="KP502" s="4"/>
      <c r="KQ502" s="4"/>
      <c r="KR502" s="4"/>
      <c r="KS502" s="4"/>
      <c r="KT502" s="4"/>
      <c r="KU502" s="4"/>
      <c r="KV502" s="4"/>
      <c r="KW502" s="4"/>
      <c r="KX502" s="4"/>
      <c r="KY502" s="4"/>
      <c r="KZ502" s="4"/>
      <c r="LA502" s="4"/>
      <c r="LB502" s="4"/>
      <c r="LC502" s="4"/>
      <c r="LD502" s="4"/>
      <c r="LE502" s="4"/>
      <c r="LF502" s="4"/>
      <c r="LG502" s="4"/>
      <c r="LH502" s="4"/>
      <c r="LI502" s="4"/>
      <c r="LJ502" s="4"/>
      <c r="LK502" s="4"/>
      <c r="LL502" s="4"/>
      <c r="LM502" s="4"/>
      <c r="LN502" s="4"/>
      <c r="LO502" s="4"/>
      <c r="LP502" s="4"/>
      <c r="LQ502" s="4"/>
      <c r="LR502" s="4"/>
      <c r="LS502" s="4"/>
      <c r="LT502" s="4"/>
      <c r="LU502" s="4"/>
      <c r="LV502" s="4"/>
      <c r="LW502" s="4"/>
      <c r="LX502" s="4"/>
      <c r="LY502" s="4"/>
      <c r="LZ502" s="4"/>
      <c r="MA502" s="4"/>
      <c r="MB502" s="4"/>
      <c r="MC502" s="4"/>
      <c r="MD502" s="4"/>
      <c r="ME502" s="4"/>
      <c r="MF502" s="4"/>
      <c r="MG502" s="4"/>
      <c r="MH502" s="4"/>
      <c r="MI502" s="4"/>
      <c r="MJ502" s="4"/>
      <c r="MK502" s="4"/>
      <c r="ML502" s="4"/>
      <c r="MM502" s="4"/>
      <c r="MN502" s="4"/>
      <c r="MO502" s="4"/>
      <c r="MP502" s="4"/>
      <c r="MQ502" s="4"/>
      <c r="MR502" s="4"/>
      <c r="MS502" s="4"/>
      <c r="MT502" s="4"/>
      <c r="MU502" s="3"/>
      <c r="MV502" s="3"/>
      <c r="MW502" s="3"/>
      <c r="MX502" s="3"/>
      <c r="MY502" s="3"/>
      <c r="MZ502" s="3"/>
      <c r="NA502" s="3"/>
      <c r="NB502" s="3"/>
      <c r="NC502" s="3"/>
      <c r="ND502" s="3"/>
      <c r="NE502" s="3"/>
      <c r="NF502" s="3"/>
      <c r="NG502" s="3"/>
      <c r="NH502" s="3"/>
      <c r="NI502" s="3"/>
      <c r="NJ502" s="3"/>
      <c r="NK502" s="3"/>
      <c r="NL502" s="3"/>
      <c r="NM502" s="3"/>
      <c r="NN502" s="3"/>
      <c r="NO502" s="3"/>
      <c r="NP502" s="3"/>
      <c r="NQ502" s="3"/>
      <c r="NR502" s="3"/>
      <c r="NS502" s="3"/>
      <c r="NT502" s="3"/>
      <c r="NU502" s="3"/>
      <c r="NV502" s="3"/>
      <c r="NW502" s="3"/>
      <c r="NX502" s="3"/>
      <c r="NY502" s="3"/>
      <c r="NZ502" s="3"/>
      <c r="OA502" s="3"/>
      <c r="OB502" s="3"/>
      <c r="OC502" s="3"/>
      <c r="OD502" s="3"/>
      <c r="OE502" s="3"/>
      <c r="OF502" s="3"/>
      <c r="OG502" s="3"/>
      <c r="OH502" s="3"/>
      <c r="OI502" s="3"/>
      <c r="OJ502" s="3"/>
      <c r="OK502" s="3"/>
      <c r="OL502" s="3"/>
      <c r="OM502" s="3"/>
      <c r="ON502" s="3"/>
      <c r="OO502" s="3"/>
      <c r="OP502" s="3"/>
      <c r="OQ502" s="3"/>
      <c r="OR502" s="3"/>
      <c r="OS502" s="3"/>
      <c r="OT502" s="3"/>
      <c r="OU502" s="3"/>
      <c r="OV502" s="3"/>
      <c r="OW502" s="3"/>
      <c r="OX502" s="3"/>
      <c r="OY502" s="3"/>
      <c r="OZ502" s="3"/>
      <c r="PA502" s="3"/>
      <c r="PB502" s="1"/>
      <c r="PC502" s="1"/>
      <c r="PD502" s="1"/>
      <c r="PE502" s="1"/>
      <c r="PF502" s="1"/>
      <c r="PG502" s="1"/>
      <c r="PH502" s="1"/>
      <c r="PI502" s="1"/>
      <c r="PJ502" s="1"/>
      <c r="PK502" s="1"/>
      <c r="PL502" s="1"/>
      <c r="PM502" s="1"/>
      <c r="PN502" s="1"/>
      <c r="PO502" s="1"/>
      <c r="PP502" s="1"/>
      <c r="PQ502" s="1"/>
      <c r="PR502" s="1"/>
      <c r="PS502" s="1"/>
      <c r="PT502" s="1"/>
      <c r="PU502" s="1"/>
      <c r="PV502" s="1"/>
      <c r="PW502" s="1"/>
      <c r="PX502" s="1"/>
      <c r="PY502" s="1"/>
      <c r="PZ502" s="1"/>
      <c r="QA502" s="1"/>
      <c r="QB502" s="1"/>
      <c r="QC502" s="1"/>
      <c r="QD502" s="1"/>
      <c r="QE502" s="1"/>
      <c r="QF502" s="1"/>
      <c r="QG502" s="1"/>
      <c r="QH502" s="1"/>
      <c r="QI502" s="1"/>
      <c r="QJ502" s="1"/>
      <c r="QK502" s="1"/>
      <c r="QL502" s="1"/>
      <c r="QM502" s="1"/>
      <c r="QN502" s="1"/>
      <c r="QO502" s="1"/>
      <c r="QP502" s="1"/>
      <c r="QQ502" s="1"/>
      <c r="QR502" s="1"/>
      <c r="QS502" s="1"/>
      <c r="QT502" s="1"/>
      <c r="QU502" s="1"/>
      <c r="QV502" s="1"/>
      <c r="QW502" s="1"/>
      <c r="QX502" s="1"/>
      <c r="QY502" s="1"/>
      <c r="QZ502" s="1"/>
      <c r="RA502" s="1"/>
      <c r="RB502" s="1"/>
      <c r="RC502" s="1"/>
      <c r="RD502" s="1"/>
      <c r="RE502" s="1"/>
      <c r="RF502" s="1"/>
      <c r="RG502" s="1"/>
      <c r="RH502" s="1"/>
      <c r="RI502" s="1"/>
      <c r="RJ502" s="1"/>
      <c r="RK502" s="1"/>
      <c r="RL502" s="1"/>
      <c r="RM502" s="1"/>
      <c r="RN502" s="1"/>
      <c r="RO502" s="1"/>
      <c r="RP502" s="1"/>
      <c r="RQ502" s="1"/>
      <c r="RR502" s="1"/>
      <c r="RS502" s="1"/>
      <c r="RT502" s="1"/>
      <c r="RU502" s="1"/>
      <c r="RV502" s="1"/>
      <c r="RW502" s="1"/>
      <c r="RX502" s="1"/>
      <c r="RY502" s="1"/>
      <c r="RZ502" s="1"/>
      <c r="SA502" s="1"/>
      <c r="SB502" s="1"/>
      <c r="SC502" s="1"/>
      <c r="SD502" s="1"/>
      <c r="SE502" s="1"/>
      <c r="SF502" s="1"/>
      <c r="SG502" s="1"/>
      <c r="SH502" s="1"/>
      <c r="SI502" s="1"/>
      <c r="SJ502" s="1"/>
      <c r="SK502" s="1"/>
      <c r="SL502" s="1"/>
      <c r="SM502" s="1"/>
      <c r="SN502" s="1"/>
      <c r="SO502" s="1"/>
      <c r="SP502" s="1"/>
      <c r="SQ502" s="1"/>
      <c r="SR502" s="1"/>
      <c r="SS502" s="1"/>
      <c r="ST502" s="1"/>
      <c r="SU502" s="1"/>
      <c r="SV502" s="1"/>
      <c r="SW502" s="1"/>
      <c r="SX502" s="1"/>
      <c r="SY502" s="1"/>
      <c r="SZ502" s="1"/>
      <c r="TA502" s="1"/>
      <c r="TB502" s="1"/>
      <c r="TC502" s="1"/>
      <c r="TD502" s="1"/>
      <c r="TE502" s="1"/>
      <c r="TF502" s="1"/>
      <c r="TG502" s="1"/>
      <c r="TH502" s="1"/>
      <c r="TI502" s="1"/>
      <c r="TJ502" s="1"/>
      <c r="TK502" s="1"/>
      <c r="TL502" s="1"/>
      <c r="TM502" s="1"/>
      <c r="TN502" s="1"/>
      <c r="TO502" s="1"/>
      <c r="TP502" s="1"/>
      <c r="TQ502" s="1"/>
      <c r="TR502" s="1"/>
      <c r="TS502" s="1"/>
      <c r="TT502" s="1"/>
      <c r="TU502" s="1"/>
      <c r="TV502" s="1"/>
      <c r="TW502" s="1"/>
      <c r="TX502" s="1"/>
      <c r="TY502" s="1"/>
      <c r="TZ502" s="1"/>
      <c r="UA502" s="1"/>
      <c r="UB502" s="1"/>
      <c r="UC502" s="1"/>
      <c r="UD502" s="1"/>
      <c r="UE502" s="1"/>
      <c r="UF502" s="1"/>
      <c r="UG502" s="1"/>
      <c r="UH502" s="1"/>
      <c r="UI502" s="1"/>
      <c r="UJ502" s="1"/>
      <c r="UK502" s="1"/>
      <c r="UL502" s="1"/>
      <c r="UM502" s="1"/>
      <c r="UN502" s="1"/>
      <c r="UO502" s="1"/>
      <c r="UP502" s="1"/>
      <c r="UQ502" s="1"/>
      <c r="UR502" s="1"/>
      <c r="US502" s="1"/>
      <c r="UT502" s="1"/>
      <c r="UU502" s="1"/>
      <c r="UV502" s="1"/>
      <c r="UW502" s="1"/>
      <c r="UX502" s="1"/>
      <c r="UY502" s="1"/>
      <c r="UZ502" s="1"/>
      <c r="VA502" s="1"/>
      <c r="VB502" s="1"/>
      <c r="VC502" s="1"/>
      <c r="VD502" s="1"/>
      <c r="VE502" s="1"/>
      <c r="VF502" s="1"/>
      <c r="VG502" s="1"/>
      <c r="VH502" s="1"/>
      <c r="VI502" s="1"/>
      <c r="VJ502" s="1"/>
      <c r="VK502" s="1"/>
      <c r="VL502" s="1"/>
      <c r="VM502" s="1"/>
      <c r="VN502" s="1"/>
      <c r="VO502" s="1"/>
      <c r="VP502" s="1"/>
      <c r="VQ502" s="1"/>
      <c r="VR502" s="1"/>
      <c r="VS502" s="1"/>
      <c r="VT502" s="1"/>
      <c r="VU502" s="1"/>
      <c r="VV502" s="1"/>
      <c r="VW502" s="1"/>
      <c r="VX502" s="1"/>
      <c r="VY502" s="1"/>
      <c r="VZ502" s="1"/>
      <c r="WA502" s="1"/>
      <c r="WB502" s="1"/>
      <c r="WC502" s="1"/>
      <c r="WD502" s="1"/>
      <c r="WE502" s="1"/>
      <c r="WF502" s="1"/>
      <c r="WG502" s="1"/>
      <c r="WH502" s="1"/>
      <c r="WI502" s="1"/>
      <c r="WJ502" s="1"/>
      <c r="WK502" s="1"/>
      <c r="WL502" s="1"/>
      <c r="WM502" s="1"/>
      <c r="WN502" s="1"/>
      <c r="WO502" s="1"/>
      <c r="WP502" s="1"/>
      <c r="WQ502" s="1"/>
      <c r="WR502" s="1"/>
      <c r="WS502" s="1"/>
      <c r="WT502" s="1"/>
      <c r="WU502" s="1"/>
      <c r="WV502" s="1"/>
      <c r="WW502" s="1"/>
      <c r="WX502" s="1"/>
      <c r="WY502" s="1"/>
      <c r="WZ502" s="1"/>
      <c r="XA502" s="1"/>
      <c r="XB502" s="1"/>
      <c r="XC502" s="1"/>
      <c r="XD502" s="1"/>
      <c r="XE502" s="1"/>
      <c r="XF502" s="1"/>
      <c r="XG502" s="1"/>
      <c r="XH502" s="1"/>
      <c r="XI502" s="1"/>
      <c r="XJ502" s="1"/>
      <c r="XK502" s="1"/>
      <c r="XL502" s="1"/>
      <c r="XM502" s="1"/>
      <c r="XN502" s="1"/>
      <c r="XO502" s="1"/>
      <c r="XP502" s="1"/>
      <c r="XQ502" s="1"/>
      <c r="XR502" s="1"/>
      <c r="XS502" s="1"/>
      <c r="XT502" s="1"/>
      <c r="XU502" s="1"/>
      <c r="XV502" s="1"/>
      <c r="XW502" s="1"/>
      <c r="XX502" s="1"/>
      <c r="XY502" s="1"/>
      <c r="XZ502" s="1"/>
      <c r="YA502" s="1"/>
      <c r="YB502" s="1"/>
      <c r="YC502" s="1"/>
      <c r="YD502" s="1"/>
      <c r="YE502" s="1"/>
      <c r="YF502" s="1"/>
      <c r="YG502" s="1"/>
      <c r="YH502" s="1"/>
      <c r="YI502" s="1"/>
      <c r="YJ502" s="1"/>
      <c r="YK502" s="1"/>
      <c r="YL502" s="1"/>
      <c r="YM502" s="1"/>
      <c r="YN502" s="1"/>
      <c r="YO502" s="1"/>
      <c r="YP502" s="1"/>
      <c r="YQ502" s="1"/>
      <c r="YR502" s="1"/>
      <c r="YS502" s="1"/>
      <c r="YT502" s="1"/>
      <c r="YU502" s="1"/>
      <c r="YV502" s="1"/>
      <c r="YW502" s="1"/>
      <c r="YX502" s="1"/>
      <c r="YY502" s="1"/>
      <c r="YZ502" s="1"/>
      <c r="ZA502" s="1"/>
      <c r="ZB502" s="1"/>
      <c r="ZC502" s="1"/>
      <c r="ZD502" s="1"/>
      <c r="ZE502" s="1"/>
      <c r="ZF502" s="1"/>
      <c r="ZG502" s="1"/>
      <c r="ZH502" s="1"/>
      <c r="ZI502" s="1"/>
      <c r="ZJ502" s="1"/>
      <c r="ZK502" s="1"/>
      <c r="ZL502" s="1"/>
      <c r="ZM502" s="1"/>
      <c r="ZN502" s="1"/>
      <c r="ZO502" s="1"/>
      <c r="ZP502" s="1"/>
      <c r="ZQ502" s="1"/>
      <c r="ZR502" s="1"/>
      <c r="ZS502" s="1"/>
      <c r="ZT502" s="1"/>
      <c r="ZU502" s="1"/>
      <c r="ZV502" s="1"/>
      <c r="ZW502" s="1"/>
      <c r="ZX502" s="1"/>
      <c r="ZY502" s="1"/>
      <c r="ZZ502" s="1"/>
      <c r="AAA502" s="1"/>
      <c r="AAB502" s="1"/>
      <c r="AAC502" s="1"/>
      <c r="AAD502" s="1"/>
      <c r="AAE502" s="1"/>
      <c r="AAF502" s="1"/>
      <c r="AAG502" s="1"/>
      <c r="AAH502" s="1"/>
      <c r="AAI502" s="1"/>
      <c r="AAJ502" s="1"/>
      <c r="AAK502" s="1"/>
      <c r="AAL502" s="1"/>
      <c r="AAM502" s="1"/>
      <c r="AAN502" s="1"/>
      <c r="AAO502" s="1"/>
      <c r="AAP502" s="1"/>
      <c r="AAQ502" s="1"/>
      <c r="AAR502" s="1"/>
      <c r="AAS502" s="1"/>
      <c r="AAT502" s="1"/>
      <c r="AAU502" s="1"/>
      <c r="AAV502" s="1"/>
      <c r="AAW502" s="1"/>
      <c r="AAX502" s="1"/>
      <c r="AAY502" s="1"/>
      <c r="AAZ502" s="1"/>
      <c r="ABA502" s="1"/>
      <c r="ABB502" s="1"/>
      <c r="ABC502" s="1"/>
      <c r="ABD502" s="1"/>
      <c r="ABE502" s="1"/>
      <c r="ABF502" s="1"/>
      <c r="ABG502" s="1"/>
      <c r="ABH502" s="1"/>
      <c r="ABI502" s="1"/>
      <c r="ABJ502" s="1"/>
      <c r="ABK502" s="1"/>
      <c r="ABL502" s="1"/>
      <c r="ABM502" s="1"/>
      <c r="ABN502" s="1"/>
      <c r="ABO502" s="1"/>
    </row>
    <row r="503" spans="1:743" x14ac:dyDescent="0.25">
      <c r="A503" s="93"/>
      <c r="B503" s="2"/>
      <c r="C503" s="2"/>
      <c r="D503" s="2"/>
      <c r="E503" s="2"/>
      <c r="F503" s="2"/>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c r="KB503" s="4"/>
      <c r="KC503" s="4"/>
      <c r="KD503" s="4"/>
      <c r="KE503" s="4"/>
      <c r="KF503" s="4"/>
      <c r="KG503" s="4"/>
      <c r="KH503" s="4"/>
      <c r="KI503" s="4"/>
      <c r="KJ503" s="4"/>
      <c r="KK503" s="4"/>
      <c r="KL503" s="4"/>
      <c r="KM503" s="4"/>
      <c r="KN503" s="4"/>
      <c r="KO503" s="4"/>
      <c r="KP503" s="4"/>
      <c r="KQ503" s="4"/>
      <c r="KR503" s="4"/>
      <c r="KS503" s="4"/>
      <c r="KT503" s="4"/>
      <c r="KU503" s="4"/>
      <c r="KV503" s="4"/>
      <c r="KW503" s="4"/>
      <c r="KX503" s="4"/>
      <c r="KY503" s="4"/>
      <c r="KZ503" s="4"/>
      <c r="LA503" s="4"/>
      <c r="LB503" s="4"/>
      <c r="LC503" s="4"/>
      <c r="LD503" s="4"/>
      <c r="LE503" s="4"/>
      <c r="LF503" s="4"/>
      <c r="LG503" s="4"/>
      <c r="LH503" s="4"/>
      <c r="LI503" s="4"/>
      <c r="LJ503" s="4"/>
      <c r="LK503" s="4"/>
      <c r="LL503" s="4"/>
      <c r="LM503" s="4"/>
      <c r="LN503" s="4"/>
      <c r="LO503" s="4"/>
      <c r="LP503" s="4"/>
      <c r="LQ503" s="4"/>
      <c r="LR503" s="4"/>
      <c r="LS503" s="4"/>
      <c r="LT503" s="4"/>
      <c r="LU503" s="4"/>
      <c r="LV503" s="4"/>
      <c r="LW503" s="4"/>
      <c r="LX503" s="4"/>
      <c r="LY503" s="4"/>
      <c r="LZ503" s="4"/>
      <c r="MA503" s="4"/>
      <c r="MB503" s="4"/>
      <c r="MC503" s="4"/>
      <c r="MD503" s="4"/>
      <c r="ME503" s="4"/>
      <c r="MF503" s="4"/>
      <c r="MG503" s="4"/>
      <c r="MH503" s="4"/>
      <c r="MI503" s="4"/>
      <c r="MJ503" s="4"/>
      <c r="MK503" s="4"/>
      <c r="ML503" s="4"/>
      <c r="MM503" s="4"/>
      <c r="MN503" s="4"/>
      <c r="MO503" s="4"/>
      <c r="MP503" s="4"/>
      <c r="MQ503" s="4"/>
      <c r="MR503" s="4"/>
      <c r="MS503" s="4"/>
      <c r="MT503" s="4"/>
      <c r="MU503" s="3"/>
      <c r="MV503" s="3"/>
      <c r="MW503" s="3"/>
      <c r="MX503" s="3"/>
      <c r="MY503" s="3"/>
      <c r="MZ503" s="3"/>
      <c r="NA503" s="3"/>
      <c r="NB503" s="3"/>
      <c r="NC503" s="3"/>
      <c r="ND503" s="3"/>
      <c r="NE503" s="3"/>
      <c r="NF503" s="3"/>
      <c r="NG503" s="3"/>
      <c r="NH503" s="3"/>
      <c r="NI503" s="3"/>
      <c r="NJ503" s="3"/>
      <c r="NK503" s="3"/>
      <c r="NL503" s="3"/>
      <c r="NM503" s="3"/>
      <c r="NN503" s="3"/>
      <c r="NO503" s="3"/>
      <c r="NP503" s="3"/>
      <c r="NQ503" s="3"/>
      <c r="NR503" s="3"/>
      <c r="NS503" s="3"/>
      <c r="NT503" s="3"/>
      <c r="NU503" s="3"/>
      <c r="NV503" s="3"/>
      <c r="NW503" s="3"/>
      <c r="NX503" s="3"/>
      <c r="NY503" s="3"/>
      <c r="NZ503" s="3"/>
      <c r="OA503" s="3"/>
      <c r="OB503" s="3"/>
      <c r="OC503" s="3"/>
      <c r="OD503" s="3"/>
      <c r="OE503" s="3"/>
      <c r="OF503" s="3"/>
      <c r="OG503" s="3"/>
      <c r="OH503" s="3"/>
      <c r="OI503" s="3"/>
      <c r="OJ503" s="3"/>
      <c r="OK503" s="3"/>
      <c r="OL503" s="3"/>
      <c r="OM503" s="3"/>
      <c r="ON503" s="3"/>
      <c r="OO503" s="3"/>
      <c r="OP503" s="3"/>
      <c r="OQ503" s="3"/>
      <c r="OR503" s="3"/>
      <c r="OS503" s="3"/>
      <c r="OT503" s="3"/>
      <c r="OU503" s="3"/>
      <c r="OV503" s="3"/>
      <c r="OW503" s="3"/>
      <c r="OX503" s="3"/>
      <c r="OY503" s="3"/>
      <c r="OZ503" s="3"/>
      <c r="PA503" s="3"/>
      <c r="PB503" s="1"/>
      <c r="PC503" s="1"/>
      <c r="PD503" s="1"/>
      <c r="PE503" s="1"/>
      <c r="PF503" s="1"/>
      <c r="PG503" s="1"/>
      <c r="PH503" s="1"/>
      <c r="PI503" s="1"/>
      <c r="PJ503" s="1"/>
      <c r="PK503" s="1"/>
      <c r="PL503" s="1"/>
      <c r="PM503" s="1"/>
      <c r="PN503" s="1"/>
      <c r="PO503" s="1"/>
      <c r="PP503" s="1"/>
      <c r="PQ503" s="1"/>
      <c r="PR503" s="1"/>
      <c r="PS503" s="1"/>
      <c r="PT503" s="1"/>
      <c r="PU503" s="1"/>
      <c r="PV503" s="1"/>
      <c r="PW503" s="1"/>
      <c r="PX503" s="1"/>
      <c r="PY503" s="1"/>
      <c r="PZ503" s="1"/>
      <c r="QA503" s="1"/>
      <c r="QB503" s="1"/>
      <c r="QC503" s="1"/>
      <c r="QD503" s="1"/>
      <c r="QE503" s="1"/>
      <c r="QF503" s="1"/>
      <c r="QG503" s="1"/>
      <c r="QH503" s="1"/>
      <c r="QI503" s="1"/>
      <c r="QJ503" s="1"/>
      <c r="QK503" s="1"/>
      <c r="QL503" s="1"/>
      <c r="QM503" s="1"/>
      <c r="QN503" s="1"/>
      <c r="QO503" s="1"/>
      <c r="QP503" s="1"/>
      <c r="QQ503" s="1"/>
      <c r="QR503" s="1"/>
      <c r="QS503" s="1"/>
      <c r="QT503" s="1"/>
      <c r="QU503" s="1"/>
      <c r="QV503" s="1"/>
      <c r="QW503" s="1"/>
      <c r="QX503" s="1"/>
      <c r="QY503" s="1"/>
      <c r="QZ503" s="1"/>
      <c r="RA503" s="1"/>
      <c r="RB503" s="1"/>
      <c r="RC503" s="1"/>
      <c r="RD503" s="1"/>
      <c r="RE503" s="1"/>
      <c r="RF503" s="1"/>
      <c r="RG503" s="1"/>
      <c r="RH503" s="1"/>
      <c r="RI503" s="1"/>
      <c r="RJ503" s="1"/>
      <c r="RK503" s="1"/>
      <c r="RL503" s="1"/>
      <c r="RM503" s="1"/>
      <c r="RN503" s="1"/>
      <c r="RO503" s="1"/>
      <c r="RP503" s="1"/>
      <c r="RQ503" s="1"/>
      <c r="RR503" s="1"/>
      <c r="RS503" s="1"/>
      <c r="RT503" s="1"/>
      <c r="RU503" s="1"/>
      <c r="RV503" s="1"/>
      <c r="RW503" s="1"/>
      <c r="RX503" s="1"/>
      <c r="RY503" s="1"/>
      <c r="RZ503" s="1"/>
      <c r="SA503" s="1"/>
      <c r="SB503" s="1"/>
      <c r="SC503" s="1"/>
      <c r="SD503" s="1"/>
      <c r="SE503" s="1"/>
      <c r="SF503" s="1"/>
      <c r="SG503" s="1"/>
      <c r="SH503" s="1"/>
      <c r="SI503" s="1"/>
      <c r="SJ503" s="1"/>
      <c r="SK503" s="1"/>
      <c r="SL503" s="1"/>
      <c r="SM503" s="1"/>
      <c r="SN503" s="1"/>
      <c r="SO503" s="1"/>
      <c r="SP503" s="1"/>
      <c r="SQ503" s="1"/>
      <c r="SR503" s="1"/>
      <c r="SS503" s="1"/>
      <c r="ST503" s="1"/>
      <c r="SU503" s="1"/>
      <c r="SV503" s="1"/>
      <c r="SW503" s="1"/>
      <c r="SX503" s="1"/>
      <c r="SY503" s="1"/>
      <c r="SZ503" s="1"/>
      <c r="TA503" s="1"/>
      <c r="TB503" s="1"/>
      <c r="TC503" s="1"/>
      <c r="TD503" s="1"/>
      <c r="TE503" s="1"/>
      <c r="TF503" s="1"/>
      <c r="TG503" s="1"/>
      <c r="TH503" s="1"/>
      <c r="TI503" s="1"/>
      <c r="TJ503" s="1"/>
      <c r="TK503" s="1"/>
      <c r="TL503" s="1"/>
      <c r="TM503" s="1"/>
      <c r="TN503" s="1"/>
      <c r="TO503" s="1"/>
      <c r="TP503" s="1"/>
      <c r="TQ503" s="1"/>
      <c r="TR503" s="1"/>
      <c r="TS503" s="1"/>
      <c r="TT503" s="1"/>
      <c r="TU503" s="1"/>
      <c r="TV503" s="1"/>
      <c r="TW503" s="1"/>
      <c r="TX503" s="1"/>
      <c r="TY503" s="1"/>
      <c r="TZ503" s="1"/>
      <c r="UA503" s="1"/>
      <c r="UB503" s="1"/>
      <c r="UC503" s="1"/>
      <c r="UD503" s="1"/>
      <c r="UE503" s="1"/>
      <c r="UF503" s="1"/>
      <c r="UG503" s="1"/>
      <c r="UH503" s="1"/>
      <c r="UI503" s="1"/>
      <c r="UJ503" s="1"/>
      <c r="UK503" s="1"/>
      <c r="UL503" s="1"/>
      <c r="UM503" s="1"/>
      <c r="UN503" s="1"/>
      <c r="UO503" s="1"/>
      <c r="UP503" s="1"/>
      <c r="UQ503" s="1"/>
      <c r="UR503" s="1"/>
      <c r="US503" s="1"/>
      <c r="UT503" s="1"/>
      <c r="UU503" s="1"/>
      <c r="UV503" s="1"/>
      <c r="UW503" s="1"/>
      <c r="UX503" s="1"/>
      <c r="UY503" s="1"/>
      <c r="UZ503" s="1"/>
      <c r="VA503" s="1"/>
      <c r="VB503" s="1"/>
      <c r="VC503" s="1"/>
      <c r="VD503" s="1"/>
      <c r="VE503" s="1"/>
      <c r="VF503" s="1"/>
      <c r="VG503" s="1"/>
      <c r="VH503" s="1"/>
      <c r="VI503" s="1"/>
      <c r="VJ503" s="1"/>
      <c r="VK503" s="1"/>
      <c r="VL503" s="1"/>
      <c r="VM503" s="1"/>
      <c r="VN503" s="1"/>
      <c r="VO503" s="1"/>
      <c r="VP503" s="1"/>
      <c r="VQ503" s="1"/>
      <c r="VR503" s="1"/>
      <c r="VS503" s="1"/>
      <c r="VT503" s="1"/>
      <c r="VU503" s="1"/>
      <c r="VV503" s="1"/>
      <c r="VW503" s="1"/>
      <c r="VX503" s="1"/>
      <c r="VY503" s="1"/>
      <c r="VZ503" s="1"/>
      <c r="WA503" s="1"/>
      <c r="WB503" s="1"/>
      <c r="WC503" s="1"/>
      <c r="WD503" s="1"/>
      <c r="WE503" s="1"/>
      <c r="WF503" s="1"/>
      <c r="WG503" s="1"/>
      <c r="WH503" s="1"/>
      <c r="WI503" s="1"/>
      <c r="WJ503" s="1"/>
      <c r="WK503" s="1"/>
      <c r="WL503" s="1"/>
      <c r="WM503" s="1"/>
      <c r="WN503" s="1"/>
      <c r="WO503" s="1"/>
      <c r="WP503" s="1"/>
      <c r="WQ503" s="1"/>
      <c r="WR503" s="1"/>
      <c r="WS503" s="1"/>
      <c r="WT503" s="1"/>
      <c r="WU503" s="1"/>
      <c r="WV503" s="1"/>
      <c r="WW503" s="1"/>
      <c r="WX503" s="1"/>
      <c r="WY503" s="1"/>
      <c r="WZ503" s="1"/>
      <c r="XA503" s="1"/>
      <c r="XB503" s="1"/>
      <c r="XC503" s="1"/>
      <c r="XD503" s="1"/>
      <c r="XE503" s="1"/>
      <c r="XF503" s="1"/>
      <c r="XG503" s="1"/>
      <c r="XH503" s="1"/>
      <c r="XI503" s="1"/>
      <c r="XJ503" s="1"/>
      <c r="XK503" s="1"/>
      <c r="XL503" s="1"/>
      <c r="XM503" s="1"/>
      <c r="XN503" s="1"/>
      <c r="XO503" s="1"/>
      <c r="XP503" s="1"/>
      <c r="XQ503" s="1"/>
      <c r="XR503" s="1"/>
      <c r="XS503" s="1"/>
      <c r="XT503" s="1"/>
      <c r="XU503" s="1"/>
      <c r="XV503" s="1"/>
      <c r="XW503" s="1"/>
      <c r="XX503" s="1"/>
      <c r="XY503" s="1"/>
      <c r="XZ503" s="1"/>
      <c r="YA503" s="1"/>
      <c r="YB503" s="1"/>
      <c r="YC503" s="1"/>
      <c r="YD503" s="1"/>
      <c r="YE503" s="1"/>
      <c r="YF503" s="1"/>
      <c r="YG503" s="1"/>
      <c r="YH503" s="1"/>
      <c r="YI503" s="1"/>
      <c r="YJ503" s="1"/>
      <c r="YK503" s="1"/>
      <c r="YL503" s="1"/>
      <c r="YM503" s="1"/>
      <c r="YN503" s="1"/>
      <c r="YO503" s="1"/>
      <c r="YP503" s="1"/>
      <c r="YQ503" s="1"/>
      <c r="YR503" s="1"/>
      <c r="YS503" s="1"/>
      <c r="YT503" s="1"/>
      <c r="YU503" s="1"/>
      <c r="YV503" s="1"/>
      <c r="YW503" s="1"/>
      <c r="YX503" s="1"/>
      <c r="YY503" s="1"/>
      <c r="YZ503" s="1"/>
      <c r="ZA503" s="1"/>
      <c r="ZB503" s="1"/>
      <c r="ZC503" s="1"/>
      <c r="ZD503" s="1"/>
      <c r="ZE503" s="1"/>
      <c r="ZF503" s="1"/>
      <c r="ZG503" s="1"/>
      <c r="ZH503" s="1"/>
      <c r="ZI503" s="1"/>
      <c r="ZJ503" s="1"/>
      <c r="ZK503" s="1"/>
      <c r="ZL503" s="1"/>
      <c r="ZM503" s="1"/>
      <c r="ZN503" s="1"/>
      <c r="ZO503" s="1"/>
      <c r="ZP503" s="1"/>
      <c r="ZQ503" s="1"/>
      <c r="ZR503" s="1"/>
      <c r="ZS503" s="1"/>
      <c r="ZT503" s="1"/>
      <c r="ZU503" s="1"/>
      <c r="ZV503" s="1"/>
      <c r="ZW503" s="1"/>
      <c r="ZX503" s="1"/>
      <c r="ZY503" s="1"/>
      <c r="ZZ503" s="1"/>
      <c r="AAA503" s="1"/>
      <c r="AAB503" s="1"/>
      <c r="AAC503" s="1"/>
      <c r="AAD503" s="1"/>
      <c r="AAE503" s="1"/>
      <c r="AAF503" s="1"/>
      <c r="AAG503" s="1"/>
      <c r="AAH503" s="1"/>
      <c r="AAI503" s="1"/>
      <c r="AAJ503" s="1"/>
      <c r="AAK503" s="1"/>
      <c r="AAL503" s="1"/>
      <c r="AAM503" s="1"/>
      <c r="AAN503" s="1"/>
      <c r="AAO503" s="1"/>
      <c r="AAP503" s="1"/>
      <c r="AAQ503" s="1"/>
      <c r="AAR503" s="1"/>
      <c r="AAS503" s="1"/>
      <c r="AAT503" s="1"/>
      <c r="AAU503" s="1"/>
      <c r="AAV503" s="1"/>
      <c r="AAW503" s="1"/>
      <c r="AAX503" s="1"/>
      <c r="AAY503" s="1"/>
      <c r="AAZ503" s="1"/>
      <c r="ABA503" s="1"/>
      <c r="ABB503" s="1"/>
      <c r="ABC503" s="1"/>
      <c r="ABD503" s="1"/>
      <c r="ABE503" s="1"/>
      <c r="ABF503" s="1"/>
      <c r="ABG503" s="1"/>
      <c r="ABH503" s="1"/>
      <c r="ABI503" s="1"/>
      <c r="ABJ503" s="1"/>
      <c r="ABK503" s="1"/>
      <c r="ABL503" s="1"/>
      <c r="ABM503" s="1"/>
      <c r="ABN503" s="1"/>
      <c r="ABO503" s="1"/>
    </row>
    <row r="504" spans="1:743" x14ac:dyDescent="0.25">
      <c r="A504" s="93"/>
      <c r="B504" s="2"/>
      <c r="C504" s="2"/>
      <c r="D504" s="2"/>
      <c r="E504" s="2"/>
      <c r="F504" s="2"/>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c r="KB504" s="4"/>
      <c r="KC504" s="4"/>
      <c r="KD504" s="4"/>
      <c r="KE504" s="4"/>
      <c r="KF504" s="4"/>
      <c r="KG504" s="4"/>
      <c r="KH504" s="4"/>
      <c r="KI504" s="4"/>
      <c r="KJ504" s="4"/>
      <c r="KK504" s="4"/>
      <c r="KL504" s="4"/>
      <c r="KM504" s="4"/>
      <c r="KN504" s="4"/>
      <c r="KO504" s="4"/>
      <c r="KP504" s="4"/>
      <c r="KQ504" s="4"/>
      <c r="KR504" s="4"/>
      <c r="KS504" s="4"/>
      <c r="KT504" s="4"/>
      <c r="KU504" s="4"/>
      <c r="KV504" s="4"/>
      <c r="KW504" s="4"/>
      <c r="KX504" s="4"/>
      <c r="KY504" s="4"/>
      <c r="KZ504" s="4"/>
      <c r="LA504" s="4"/>
      <c r="LB504" s="4"/>
      <c r="LC504" s="4"/>
      <c r="LD504" s="4"/>
      <c r="LE504" s="4"/>
      <c r="LF504" s="4"/>
      <c r="LG504" s="4"/>
      <c r="LH504" s="4"/>
      <c r="LI504" s="4"/>
      <c r="LJ504" s="4"/>
      <c r="LK504" s="4"/>
      <c r="LL504" s="4"/>
      <c r="LM504" s="4"/>
      <c r="LN504" s="4"/>
      <c r="LO504" s="4"/>
      <c r="LP504" s="4"/>
      <c r="LQ504" s="4"/>
      <c r="LR504" s="4"/>
      <c r="LS504" s="4"/>
      <c r="LT504" s="4"/>
      <c r="LU504" s="4"/>
      <c r="LV504" s="4"/>
      <c r="LW504" s="4"/>
      <c r="LX504" s="4"/>
      <c r="LY504" s="4"/>
      <c r="LZ504" s="4"/>
      <c r="MA504" s="4"/>
      <c r="MB504" s="4"/>
      <c r="MC504" s="4"/>
      <c r="MD504" s="4"/>
      <c r="ME504" s="4"/>
      <c r="MF504" s="4"/>
      <c r="MG504" s="4"/>
      <c r="MH504" s="4"/>
      <c r="MI504" s="4"/>
      <c r="MJ504" s="4"/>
      <c r="MK504" s="4"/>
      <c r="ML504" s="4"/>
      <c r="MM504" s="4"/>
      <c r="MN504" s="4"/>
      <c r="MO504" s="4"/>
      <c r="MP504" s="4"/>
      <c r="MQ504" s="4"/>
      <c r="MR504" s="4"/>
      <c r="MS504" s="4"/>
      <c r="MT504" s="4"/>
      <c r="MU504" s="3"/>
      <c r="MV504" s="3"/>
      <c r="MW504" s="3"/>
      <c r="MX504" s="3"/>
      <c r="MY504" s="3"/>
      <c r="MZ504" s="3"/>
      <c r="NA504" s="3"/>
      <c r="NB504" s="3"/>
      <c r="NC504" s="3"/>
      <c r="ND504" s="3"/>
      <c r="NE504" s="3"/>
      <c r="NF504" s="3"/>
      <c r="NG504" s="3"/>
      <c r="NH504" s="3"/>
      <c r="NI504" s="3"/>
      <c r="NJ504" s="3"/>
      <c r="NK504" s="3"/>
      <c r="NL504" s="3"/>
      <c r="NM504" s="3"/>
      <c r="NN504" s="3"/>
      <c r="NO504" s="3"/>
      <c r="NP504" s="3"/>
      <c r="NQ504" s="3"/>
      <c r="NR504" s="3"/>
      <c r="NS504" s="3"/>
      <c r="NT504" s="3"/>
      <c r="NU504" s="3"/>
      <c r="NV504" s="3"/>
      <c r="NW504" s="3"/>
      <c r="NX504" s="3"/>
      <c r="NY504" s="3"/>
      <c r="NZ504" s="3"/>
      <c r="OA504" s="3"/>
      <c r="OB504" s="3"/>
      <c r="OC504" s="3"/>
      <c r="OD504" s="3"/>
      <c r="OE504" s="3"/>
      <c r="OF504" s="3"/>
      <c r="OG504" s="3"/>
      <c r="OH504" s="3"/>
      <c r="OI504" s="3"/>
      <c r="OJ504" s="3"/>
      <c r="OK504" s="3"/>
      <c r="OL504" s="3"/>
      <c r="OM504" s="3"/>
      <c r="ON504" s="3"/>
      <c r="OO504" s="3"/>
      <c r="OP504" s="3"/>
      <c r="OQ504" s="3"/>
      <c r="OR504" s="3"/>
      <c r="OS504" s="3"/>
      <c r="OT504" s="3"/>
      <c r="OU504" s="3"/>
      <c r="OV504" s="3"/>
      <c r="OW504" s="3"/>
      <c r="OX504" s="3"/>
      <c r="OY504" s="3"/>
      <c r="OZ504" s="3"/>
      <c r="PA504" s="3"/>
      <c r="PB504" s="1"/>
      <c r="PC504" s="1"/>
      <c r="PD504" s="1"/>
      <c r="PE504" s="1"/>
      <c r="PF504" s="1"/>
      <c r="PG504" s="1"/>
      <c r="PH504" s="1"/>
      <c r="PI504" s="1"/>
      <c r="PJ504" s="1"/>
      <c r="PK504" s="1"/>
      <c r="PL504" s="1"/>
      <c r="PM504" s="1"/>
      <c r="PN504" s="1"/>
      <c r="PO504" s="1"/>
      <c r="PP504" s="1"/>
      <c r="PQ504" s="1"/>
      <c r="PR504" s="1"/>
      <c r="PS504" s="1"/>
      <c r="PT504" s="1"/>
      <c r="PU504" s="1"/>
      <c r="PV504" s="1"/>
      <c r="PW504" s="1"/>
      <c r="PX504" s="1"/>
      <c r="PY504" s="1"/>
      <c r="PZ504" s="1"/>
      <c r="QA504" s="1"/>
      <c r="QB504" s="1"/>
      <c r="QC504" s="1"/>
      <c r="QD504" s="1"/>
      <c r="QE504" s="1"/>
      <c r="QF504" s="1"/>
      <c r="QG504" s="1"/>
      <c r="QH504" s="1"/>
      <c r="QI504" s="1"/>
      <c r="QJ504" s="1"/>
      <c r="QK504" s="1"/>
      <c r="QL504" s="1"/>
      <c r="QM504" s="1"/>
      <c r="QN504" s="1"/>
      <c r="QO504" s="1"/>
      <c r="QP504" s="1"/>
      <c r="QQ504" s="1"/>
      <c r="QR504" s="1"/>
      <c r="QS504" s="1"/>
      <c r="QT504" s="1"/>
      <c r="QU504" s="1"/>
      <c r="QV504" s="1"/>
      <c r="QW504" s="1"/>
      <c r="QX504" s="1"/>
      <c r="QY504" s="1"/>
      <c r="QZ504" s="1"/>
      <c r="RA504" s="1"/>
      <c r="RB504" s="1"/>
      <c r="RC504" s="1"/>
      <c r="RD504" s="1"/>
      <c r="RE504" s="1"/>
      <c r="RF504" s="1"/>
      <c r="RG504" s="1"/>
      <c r="RH504" s="1"/>
      <c r="RI504" s="1"/>
      <c r="RJ504" s="1"/>
      <c r="RK504" s="1"/>
      <c r="RL504" s="1"/>
      <c r="RM504" s="1"/>
      <c r="RN504" s="1"/>
      <c r="RO504" s="1"/>
      <c r="RP504" s="1"/>
      <c r="RQ504" s="1"/>
      <c r="RR504" s="1"/>
      <c r="RS504" s="1"/>
      <c r="RT504" s="1"/>
      <c r="RU504" s="1"/>
      <c r="RV504" s="1"/>
      <c r="RW504" s="1"/>
      <c r="RX504" s="1"/>
      <c r="RY504" s="1"/>
      <c r="RZ504" s="1"/>
      <c r="SA504" s="1"/>
      <c r="SB504" s="1"/>
      <c r="SC504" s="1"/>
      <c r="SD504" s="1"/>
      <c r="SE504" s="1"/>
      <c r="SF504" s="1"/>
      <c r="SG504" s="1"/>
      <c r="SH504" s="1"/>
      <c r="SI504" s="1"/>
      <c r="SJ504" s="1"/>
      <c r="SK504" s="1"/>
      <c r="SL504" s="1"/>
      <c r="SM504" s="1"/>
      <c r="SN504" s="1"/>
      <c r="SO504" s="1"/>
      <c r="SP504" s="1"/>
      <c r="SQ504" s="1"/>
      <c r="SR504" s="1"/>
      <c r="SS504" s="1"/>
      <c r="ST504" s="1"/>
      <c r="SU504" s="1"/>
      <c r="SV504" s="1"/>
      <c r="SW504" s="1"/>
      <c r="SX504" s="1"/>
      <c r="SY504" s="1"/>
      <c r="SZ504" s="1"/>
      <c r="TA504" s="1"/>
      <c r="TB504" s="1"/>
      <c r="TC504" s="1"/>
      <c r="TD504" s="1"/>
      <c r="TE504" s="1"/>
      <c r="TF504" s="1"/>
      <c r="TG504" s="1"/>
      <c r="TH504" s="1"/>
      <c r="TI504" s="1"/>
      <c r="TJ504" s="1"/>
      <c r="TK504" s="1"/>
      <c r="TL504" s="1"/>
      <c r="TM504" s="1"/>
      <c r="TN504" s="1"/>
      <c r="TO504" s="1"/>
      <c r="TP504" s="1"/>
      <c r="TQ504" s="1"/>
      <c r="TR504" s="1"/>
      <c r="TS504" s="1"/>
      <c r="TT504" s="1"/>
      <c r="TU504" s="1"/>
      <c r="TV504" s="1"/>
      <c r="TW504" s="1"/>
      <c r="TX504" s="1"/>
      <c r="TY504" s="1"/>
      <c r="TZ504" s="1"/>
      <c r="UA504" s="1"/>
      <c r="UB504" s="1"/>
      <c r="UC504" s="1"/>
      <c r="UD504" s="1"/>
      <c r="UE504" s="1"/>
      <c r="UF504" s="1"/>
      <c r="UG504" s="1"/>
      <c r="UH504" s="1"/>
      <c r="UI504" s="1"/>
      <c r="UJ504" s="1"/>
      <c r="UK504" s="1"/>
      <c r="UL504" s="1"/>
      <c r="UM504" s="1"/>
      <c r="UN504" s="1"/>
      <c r="UO504" s="1"/>
      <c r="UP504" s="1"/>
      <c r="UQ504" s="1"/>
      <c r="UR504" s="1"/>
      <c r="US504" s="1"/>
      <c r="UT504" s="1"/>
      <c r="UU504" s="1"/>
      <c r="UV504" s="1"/>
      <c r="UW504" s="1"/>
      <c r="UX504" s="1"/>
      <c r="UY504" s="1"/>
      <c r="UZ504" s="1"/>
      <c r="VA504" s="1"/>
      <c r="VB504" s="1"/>
      <c r="VC504" s="1"/>
      <c r="VD504" s="1"/>
      <c r="VE504" s="1"/>
      <c r="VF504" s="1"/>
      <c r="VG504" s="1"/>
      <c r="VH504" s="1"/>
      <c r="VI504" s="1"/>
      <c r="VJ504" s="1"/>
      <c r="VK504" s="1"/>
      <c r="VL504" s="1"/>
      <c r="VM504" s="1"/>
      <c r="VN504" s="1"/>
      <c r="VO504" s="1"/>
      <c r="VP504" s="1"/>
      <c r="VQ504" s="1"/>
      <c r="VR504" s="1"/>
      <c r="VS504" s="1"/>
      <c r="VT504" s="1"/>
      <c r="VU504" s="1"/>
      <c r="VV504" s="1"/>
      <c r="VW504" s="1"/>
      <c r="VX504" s="1"/>
      <c r="VY504" s="1"/>
      <c r="VZ504" s="1"/>
      <c r="WA504" s="1"/>
      <c r="WB504" s="1"/>
      <c r="WC504" s="1"/>
      <c r="WD504" s="1"/>
      <c r="WE504" s="1"/>
      <c r="WF504" s="1"/>
      <c r="WG504" s="1"/>
      <c r="WH504" s="1"/>
      <c r="WI504" s="1"/>
      <c r="WJ504" s="1"/>
      <c r="WK504" s="1"/>
      <c r="WL504" s="1"/>
      <c r="WM504" s="1"/>
      <c r="WN504" s="1"/>
      <c r="WO504" s="1"/>
      <c r="WP504" s="1"/>
      <c r="WQ504" s="1"/>
      <c r="WR504" s="1"/>
      <c r="WS504" s="1"/>
      <c r="WT504" s="1"/>
      <c r="WU504" s="1"/>
      <c r="WV504" s="1"/>
      <c r="WW504" s="1"/>
      <c r="WX504" s="1"/>
      <c r="WY504" s="1"/>
      <c r="WZ504" s="1"/>
      <c r="XA504" s="1"/>
      <c r="XB504" s="1"/>
      <c r="XC504" s="1"/>
      <c r="XD504" s="1"/>
      <c r="XE504" s="1"/>
      <c r="XF504" s="1"/>
      <c r="XG504" s="1"/>
      <c r="XH504" s="1"/>
      <c r="XI504" s="1"/>
      <c r="XJ504" s="1"/>
      <c r="XK504" s="1"/>
      <c r="XL504" s="1"/>
      <c r="XM504" s="1"/>
      <c r="XN504" s="1"/>
      <c r="XO504" s="1"/>
      <c r="XP504" s="1"/>
      <c r="XQ504" s="1"/>
      <c r="XR504" s="1"/>
      <c r="XS504" s="1"/>
      <c r="XT504" s="1"/>
      <c r="XU504" s="1"/>
      <c r="XV504" s="1"/>
      <c r="XW504" s="1"/>
      <c r="XX504" s="1"/>
      <c r="XY504" s="1"/>
      <c r="XZ504" s="1"/>
      <c r="YA504" s="1"/>
      <c r="YB504" s="1"/>
      <c r="YC504" s="1"/>
      <c r="YD504" s="1"/>
      <c r="YE504" s="1"/>
      <c r="YF504" s="1"/>
      <c r="YG504" s="1"/>
      <c r="YH504" s="1"/>
      <c r="YI504" s="1"/>
      <c r="YJ504" s="1"/>
      <c r="YK504" s="1"/>
      <c r="YL504" s="1"/>
      <c r="YM504" s="1"/>
      <c r="YN504" s="1"/>
      <c r="YO504" s="1"/>
      <c r="YP504" s="1"/>
      <c r="YQ504" s="1"/>
      <c r="YR504" s="1"/>
      <c r="YS504" s="1"/>
      <c r="YT504" s="1"/>
      <c r="YU504" s="1"/>
      <c r="YV504" s="1"/>
      <c r="YW504" s="1"/>
      <c r="YX504" s="1"/>
      <c r="YY504" s="1"/>
      <c r="YZ504" s="1"/>
      <c r="ZA504" s="1"/>
      <c r="ZB504" s="1"/>
      <c r="ZC504" s="1"/>
      <c r="ZD504" s="1"/>
      <c r="ZE504" s="1"/>
      <c r="ZF504" s="1"/>
      <c r="ZG504" s="1"/>
      <c r="ZH504" s="1"/>
      <c r="ZI504" s="1"/>
      <c r="ZJ504" s="1"/>
      <c r="ZK504" s="1"/>
      <c r="ZL504" s="1"/>
      <c r="ZM504" s="1"/>
      <c r="ZN504" s="1"/>
      <c r="ZO504" s="1"/>
      <c r="ZP504" s="1"/>
      <c r="ZQ504" s="1"/>
      <c r="ZR504" s="1"/>
      <c r="ZS504" s="1"/>
      <c r="ZT504" s="1"/>
      <c r="ZU504" s="1"/>
      <c r="ZV504" s="1"/>
      <c r="ZW504" s="1"/>
      <c r="ZX504" s="1"/>
      <c r="ZY504" s="1"/>
      <c r="ZZ504" s="1"/>
      <c r="AAA504" s="1"/>
      <c r="AAB504" s="1"/>
      <c r="AAC504" s="1"/>
      <c r="AAD504" s="1"/>
      <c r="AAE504" s="1"/>
      <c r="AAF504" s="1"/>
      <c r="AAG504" s="1"/>
      <c r="AAH504" s="1"/>
      <c r="AAI504" s="1"/>
      <c r="AAJ504" s="1"/>
      <c r="AAK504" s="1"/>
      <c r="AAL504" s="1"/>
      <c r="AAM504" s="1"/>
      <c r="AAN504" s="1"/>
      <c r="AAO504" s="1"/>
      <c r="AAP504" s="1"/>
      <c r="AAQ504" s="1"/>
      <c r="AAR504" s="1"/>
      <c r="AAS504" s="1"/>
      <c r="AAT504" s="1"/>
      <c r="AAU504" s="1"/>
      <c r="AAV504" s="1"/>
      <c r="AAW504" s="1"/>
      <c r="AAX504" s="1"/>
      <c r="AAY504" s="1"/>
      <c r="AAZ504" s="1"/>
      <c r="ABA504" s="1"/>
      <c r="ABB504" s="1"/>
      <c r="ABC504" s="1"/>
      <c r="ABD504" s="1"/>
      <c r="ABE504" s="1"/>
      <c r="ABF504" s="1"/>
      <c r="ABG504" s="1"/>
      <c r="ABH504" s="1"/>
      <c r="ABI504" s="1"/>
      <c r="ABJ504" s="1"/>
      <c r="ABK504" s="1"/>
      <c r="ABL504" s="1"/>
      <c r="ABM504" s="1"/>
      <c r="ABN504" s="1"/>
      <c r="ABO504" s="1"/>
    </row>
    <row r="505" spans="1:743" x14ac:dyDescent="0.25">
      <c r="A505" s="93"/>
      <c r="B505" s="2"/>
      <c r="C505" s="2"/>
      <c r="D505" s="2"/>
      <c r="E505" s="2"/>
      <c r="F505" s="2"/>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c r="KB505" s="4"/>
      <c r="KC505" s="4"/>
      <c r="KD505" s="4"/>
      <c r="KE505" s="4"/>
      <c r="KF505" s="4"/>
      <c r="KG505" s="4"/>
      <c r="KH505" s="4"/>
      <c r="KI505" s="4"/>
      <c r="KJ505" s="4"/>
      <c r="KK505" s="4"/>
      <c r="KL505" s="4"/>
      <c r="KM505" s="4"/>
      <c r="KN505" s="4"/>
      <c r="KO505" s="4"/>
      <c r="KP505" s="4"/>
      <c r="KQ505" s="4"/>
      <c r="KR505" s="4"/>
      <c r="KS505" s="4"/>
      <c r="KT505" s="4"/>
      <c r="KU505" s="4"/>
      <c r="KV505" s="4"/>
      <c r="KW505" s="4"/>
      <c r="KX505" s="4"/>
      <c r="KY505" s="4"/>
      <c r="KZ505" s="4"/>
      <c r="LA505" s="4"/>
      <c r="LB505" s="4"/>
      <c r="LC505" s="4"/>
      <c r="LD505" s="4"/>
      <c r="LE505" s="4"/>
      <c r="LF505" s="4"/>
      <c r="LG505" s="4"/>
      <c r="LH505" s="4"/>
      <c r="LI505" s="4"/>
      <c r="LJ505" s="4"/>
      <c r="LK505" s="4"/>
      <c r="LL505" s="4"/>
      <c r="LM505" s="4"/>
      <c r="LN505" s="4"/>
      <c r="LO505" s="4"/>
      <c r="LP505" s="4"/>
      <c r="LQ505" s="4"/>
      <c r="LR505" s="4"/>
      <c r="LS505" s="4"/>
      <c r="LT505" s="4"/>
      <c r="LU505" s="4"/>
      <c r="LV505" s="4"/>
      <c r="LW505" s="4"/>
      <c r="LX505" s="4"/>
      <c r="LY505" s="4"/>
      <c r="LZ505" s="4"/>
      <c r="MA505" s="4"/>
      <c r="MB505" s="4"/>
      <c r="MC505" s="4"/>
      <c r="MD505" s="4"/>
      <c r="ME505" s="4"/>
      <c r="MF505" s="4"/>
      <c r="MG505" s="4"/>
      <c r="MH505" s="4"/>
      <c r="MI505" s="4"/>
      <c r="MJ505" s="4"/>
      <c r="MK505" s="4"/>
      <c r="ML505" s="4"/>
      <c r="MM505" s="4"/>
      <c r="MN505" s="4"/>
      <c r="MO505" s="4"/>
      <c r="MP505" s="4"/>
      <c r="MQ505" s="4"/>
      <c r="MR505" s="4"/>
      <c r="MS505" s="4"/>
      <c r="MT505" s="4"/>
      <c r="MU505" s="3"/>
      <c r="MV505" s="3"/>
      <c r="MW505" s="3"/>
      <c r="MX505" s="3"/>
      <c r="MY505" s="3"/>
      <c r="MZ505" s="3"/>
      <c r="NA505" s="3"/>
      <c r="NB505" s="3"/>
      <c r="NC505" s="3"/>
      <c r="ND505" s="3"/>
      <c r="NE505" s="3"/>
      <c r="NF505" s="3"/>
      <c r="NG505" s="3"/>
      <c r="NH505" s="3"/>
      <c r="NI505" s="3"/>
      <c r="NJ505" s="3"/>
      <c r="NK505" s="3"/>
      <c r="NL505" s="3"/>
      <c r="NM505" s="3"/>
      <c r="NN505" s="3"/>
      <c r="NO505" s="3"/>
      <c r="NP505" s="3"/>
      <c r="NQ505" s="3"/>
      <c r="NR505" s="3"/>
      <c r="NS505" s="3"/>
      <c r="NT505" s="3"/>
      <c r="NU505" s="3"/>
      <c r="NV505" s="3"/>
      <c r="NW505" s="3"/>
      <c r="NX505" s="3"/>
      <c r="NY505" s="3"/>
      <c r="NZ505" s="3"/>
      <c r="OA505" s="3"/>
      <c r="OB505" s="3"/>
      <c r="OC505" s="3"/>
      <c r="OD505" s="3"/>
      <c r="OE505" s="3"/>
      <c r="OF505" s="3"/>
      <c r="OG505" s="3"/>
      <c r="OH505" s="3"/>
      <c r="OI505" s="3"/>
      <c r="OJ505" s="3"/>
      <c r="OK505" s="3"/>
      <c r="OL505" s="3"/>
      <c r="OM505" s="3"/>
      <c r="ON505" s="3"/>
      <c r="OO505" s="3"/>
      <c r="OP505" s="3"/>
      <c r="OQ505" s="3"/>
      <c r="OR505" s="3"/>
      <c r="OS505" s="3"/>
      <c r="OT505" s="3"/>
      <c r="OU505" s="3"/>
      <c r="OV505" s="3"/>
      <c r="OW505" s="3"/>
      <c r="OX505" s="3"/>
      <c r="OY505" s="3"/>
      <c r="OZ505" s="3"/>
      <c r="PA505" s="3"/>
      <c r="PB505" s="1"/>
      <c r="PC505" s="1"/>
      <c r="PD505" s="1"/>
      <c r="PE505" s="1"/>
      <c r="PF505" s="1"/>
      <c r="PG505" s="1"/>
      <c r="PH505" s="1"/>
      <c r="PI505" s="1"/>
      <c r="PJ505" s="1"/>
      <c r="PK505" s="1"/>
      <c r="PL505" s="1"/>
      <c r="PM505" s="1"/>
      <c r="PN505" s="1"/>
      <c r="PO505" s="1"/>
      <c r="PP505" s="1"/>
      <c r="PQ505" s="1"/>
      <c r="PR505" s="1"/>
      <c r="PS505" s="1"/>
      <c r="PT505" s="1"/>
      <c r="PU505" s="1"/>
      <c r="PV505" s="1"/>
      <c r="PW505" s="1"/>
      <c r="PX505" s="1"/>
      <c r="PY505" s="1"/>
      <c r="PZ505" s="1"/>
      <c r="QA505" s="1"/>
      <c r="QB505" s="1"/>
      <c r="QC505" s="1"/>
      <c r="QD505" s="1"/>
      <c r="QE505" s="1"/>
      <c r="QF505" s="1"/>
      <c r="QG505" s="1"/>
      <c r="QH505" s="1"/>
      <c r="QI505" s="1"/>
      <c r="QJ505" s="1"/>
      <c r="QK505" s="1"/>
      <c r="QL505" s="1"/>
      <c r="QM505" s="1"/>
      <c r="QN505" s="1"/>
      <c r="QO505" s="1"/>
      <c r="QP505" s="1"/>
      <c r="QQ505" s="1"/>
      <c r="QR505" s="1"/>
      <c r="QS505" s="1"/>
      <c r="QT505" s="1"/>
      <c r="QU505" s="1"/>
      <c r="QV505" s="1"/>
      <c r="QW505" s="1"/>
      <c r="QX505" s="1"/>
      <c r="QY505" s="1"/>
      <c r="QZ505" s="1"/>
      <c r="RA505" s="1"/>
      <c r="RB505" s="1"/>
      <c r="RC505" s="1"/>
      <c r="RD505" s="1"/>
      <c r="RE505" s="1"/>
      <c r="RF505" s="1"/>
      <c r="RG505" s="1"/>
      <c r="RH505" s="1"/>
      <c r="RI505" s="1"/>
      <c r="RJ505" s="1"/>
      <c r="RK505" s="1"/>
      <c r="RL505" s="1"/>
      <c r="RM505" s="1"/>
      <c r="RN505" s="1"/>
      <c r="RO505" s="1"/>
      <c r="RP505" s="1"/>
      <c r="RQ505" s="1"/>
      <c r="RR505" s="1"/>
      <c r="RS505" s="1"/>
      <c r="RT505" s="1"/>
      <c r="RU505" s="1"/>
      <c r="RV505" s="1"/>
      <c r="RW505" s="1"/>
      <c r="RX505" s="1"/>
      <c r="RY505" s="1"/>
      <c r="RZ505" s="1"/>
      <c r="SA505" s="1"/>
      <c r="SB505" s="1"/>
      <c r="SC505" s="1"/>
      <c r="SD505" s="1"/>
      <c r="SE505" s="1"/>
      <c r="SF505" s="1"/>
      <c r="SG505" s="1"/>
      <c r="SH505" s="1"/>
      <c r="SI505" s="1"/>
      <c r="SJ505" s="1"/>
      <c r="SK505" s="1"/>
      <c r="SL505" s="1"/>
      <c r="SM505" s="1"/>
      <c r="SN505" s="1"/>
      <c r="SO505" s="1"/>
      <c r="SP505" s="1"/>
      <c r="SQ505" s="1"/>
      <c r="SR505" s="1"/>
      <c r="SS505" s="1"/>
      <c r="ST505" s="1"/>
      <c r="SU505" s="1"/>
      <c r="SV505" s="1"/>
      <c r="SW505" s="1"/>
      <c r="SX505" s="1"/>
      <c r="SY505" s="1"/>
      <c r="SZ505" s="1"/>
      <c r="TA505" s="1"/>
      <c r="TB505" s="1"/>
      <c r="TC505" s="1"/>
      <c r="TD505" s="1"/>
      <c r="TE505" s="1"/>
      <c r="TF505" s="1"/>
      <c r="TG505" s="1"/>
      <c r="TH505" s="1"/>
      <c r="TI505" s="1"/>
      <c r="TJ505" s="1"/>
      <c r="TK505" s="1"/>
      <c r="TL505" s="1"/>
      <c r="TM505" s="1"/>
      <c r="TN505" s="1"/>
      <c r="TO505" s="1"/>
      <c r="TP505" s="1"/>
      <c r="TQ505" s="1"/>
      <c r="TR505" s="1"/>
      <c r="TS505" s="1"/>
      <c r="TT505" s="1"/>
      <c r="TU505" s="1"/>
      <c r="TV505" s="1"/>
      <c r="TW505" s="1"/>
      <c r="TX505" s="1"/>
      <c r="TY505" s="1"/>
      <c r="TZ505" s="1"/>
      <c r="UA505" s="1"/>
      <c r="UB505" s="1"/>
      <c r="UC505" s="1"/>
      <c r="UD505" s="1"/>
      <c r="UE505" s="1"/>
      <c r="UF505" s="1"/>
      <c r="UG505" s="1"/>
      <c r="UH505" s="1"/>
      <c r="UI505" s="1"/>
      <c r="UJ505" s="1"/>
      <c r="UK505" s="1"/>
      <c r="UL505" s="1"/>
      <c r="UM505" s="1"/>
      <c r="UN505" s="1"/>
      <c r="UO505" s="1"/>
      <c r="UP505" s="1"/>
      <c r="UQ505" s="1"/>
      <c r="UR505" s="1"/>
      <c r="US505" s="1"/>
      <c r="UT505" s="1"/>
      <c r="UU505" s="1"/>
      <c r="UV505" s="1"/>
      <c r="UW505" s="1"/>
      <c r="UX505" s="1"/>
      <c r="UY505" s="1"/>
      <c r="UZ505" s="1"/>
      <c r="VA505" s="1"/>
      <c r="VB505" s="1"/>
      <c r="VC505" s="1"/>
      <c r="VD505" s="1"/>
      <c r="VE505" s="1"/>
      <c r="VF505" s="1"/>
      <c r="VG505" s="1"/>
      <c r="VH505" s="1"/>
      <c r="VI505" s="1"/>
      <c r="VJ505" s="1"/>
      <c r="VK505" s="1"/>
      <c r="VL505" s="1"/>
      <c r="VM505" s="1"/>
      <c r="VN505" s="1"/>
      <c r="VO505" s="1"/>
      <c r="VP505" s="1"/>
      <c r="VQ505" s="1"/>
      <c r="VR505" s="1"/>
      <c r="VS505" s="1"/>
      <c r="VT505" s="1"/>
      <c r="VU505" s="1"/>
      <c r="VV505" s="1"/>
      <c r="VW505" s="1"/>
      <c r="VX505" s="1"/>
      <c r="VY505" s="1"/>
      <c r="VZ505" s="1"/>
      <c r="WA505" s="1"/>
      <c r="WB505" s="1"/>
      <c r="WC505" s="1"/>
      <c r="WD505" s="1"/>
      <c r="WE505" s="1"/>
      <c r="WF505" s="1"/>
      <c r="WG505" s="1"/>
      <c r="WH505" s="1"/>
      <c r="WI505" s="1"/>
      <c r="WJ505" s="1"/>
      <c r="WK505" s="1"/>
      <c r="WL505" s="1"/>
      <c r="WM505" s="1"/>
      <c r="WN505" s="1"/>
      <c r="WO505" s="1"/>
      <c r="WP505" s="1"/>
      <c r="WQ505" s="1"/>
      <c r="WR505" s="1"/>
      <c r="WS505" s="1"/>
      <c r="WT505" s="1"/>
      <c r="WU505" s="1"/>
      <c r="WV505" s="1"/>
      <c r="WW505" s="1"/>
      <c r="WX505" s="1"/>
      <c r="WY505" s="1"/>
      <c r="WZ505" s="1"/>
      <c r="XA505" s="1"/>
      <c r="XB505" s="1"/>
      <c r="XC505" s="1"/>
      <c r="XD505" s="1"/>
      <c r="XE505" s="1"/>
      <c r="XF505" s="1"/>
      <c r="XG505" s="1"/>
      <c r="XH505" s="1"/>
      <c r="XI505" s="1"/>
      <c r="XJ505" s="1"/>
      <c r="XK505" s="1"/>
      <c r="XL505" s="1"/>
      <c r="XM505" s="1"/>
      <c r="XN505" s="1"/>
      <c r="XO505" s="1"/>
      <c r="XP505" s="1"/>
      <c r="XQ505" s="1"/>
      <c r="XR505" s="1"/>
      <c r="XS505" s="1"/>
      <c r="XT505" s="1"/>
      <c r="XU505" s="1"/>
      <c r="XV505" s="1"/>
      <c r="XW505" s="1"/>
      <c r="XX505" s="1"/>
      <c r="XY505" s="1"/>
      <c r="XZ505" s="1"/>
      <c r="YA505" s="1"/>
      <c r="YB505" s="1"/>
      <c r="YC505" s="1"/>
      <c r="YD505" s="1"/>
      <c r="YE505" s="1"/>
      <c r="YF505" s="1"/>
      <c r="YG505" s="1"/>
      <c r="YH505" s="1"/>
      <c r="YI505" s="1"/>
      <c r="YJ505" s="1"/>
      <c r="YK505" s="1"/>
      <c r="YL505" s="1"/>
      <c r="YM505" s="1"/>
      <c r="YN505" s="1"/>
      <c r="YO505" s="1"/>
      <c r="YP505" s="1"/>
      <c r="YQ505" s="1"/>
      <c r="YR505" s="1"/>
      <c r="YS505" s="1"/>
      <c r="YT505" s="1"/>
      <c r="YU505" s="1"/>
      <c r="YV505" s="1"/>
      <c r="YW505" s="1"/>
      <c r="YX505" s="1"/>
      <c r="YY505" s="1"/>
      <c r="YZ505" s="1"/>
      <c r="ZA505" s="1"/>
      <c r="ZB505" s="1"/>
      <c r="ZC505" s="1"/>
      <c r="ZD505" s="1"/>
      <c r="ZE505" s="1"/>
      <c r="ZF505" s="1"/>
      <c r="ZG505" s="1"/>
      <c r="ZH505" s="1"/>
      <c r="ZI505" s="1"/>
      <c r="ZJ505" s="1"/>
      <c r="ZK505" s="1"/>
      <c r="ZL505" s="1"/>
      <c r="ZM505" s="1"/>
      <c r="ZN505" s="1"/>
      <c r="ZO505" s="1"/>
      <c r="ZP505" s="1"/>
      <c r="ZQ505" s="1"/>
      <c r="ZR505" s="1"/>
      <c r="ZS505" s="1"/>
      <c r="ZT505" s="1"/>
      <c r="ZU505" s="1"/>
      <c r="ZV505" s="1"/>
      <c r="ZW505" s="1"/>
      <c r="ZX505" s="1"/>
      <c r="ZY505" s="1"/>
      <c r="ZZ505" s="1"/>
      <c r="AAA505" s="1"/>
      <c r="AAB505" s="1"/>
      <c r="AAC505" s="1"/>
      <c r="AAD505" s="1"/>
      <c r="AAE505" s="1"/>
      <c r="AAF505" s="1"/>
      <c r="AAG505" s="1"/>
      <c r="AAH505" s="1"/>
      <c r="AAI505" s="1"/>
      <c r="AAJ505" s="1"/>
      <c r="AAK505" s="1"/>
      <c r="AAL505" s="1"/>
      <c r="AAM505" s="1"/>
      <c r="AAN505" s="1"/>
      <c r="AAO505" s="1"/>
      <c r="AAP505" s="1"/>
      <c r="AAQ505" s="1"/>
      <c r="AAR505" s="1"/>
      <c r="AAS505" s="1"/>
      <c r="AAT505" s="1"/>
      <c r="AAU505" s="1"/>
      <c r="AAV505" s="1"/>
      <c r="AAW505" s="1"/>
      <c r="AAX505" s="1"/>
      <c r="AAY505" s="1"/>
      <c r="AAZ505" s="1"/>
      <c r="ABA505" s="1"/>
      <c r="ABB505" s="1"/>
      <c r="ABC505" s="1"/>
      <c r="ABD505" s="1"/>
      <c r="ABE505" s="1"/>
      <c r="ABF505" s="1"/>
      <c r="ABG505" s="1"/>
      <c r="ABH505" s="1"/>
      <c r="ABI505" s="1"/>
      <c r="ABJ505" s="1"/>
      <c r="ABK505" s="1"/>
      <c r="ABL505" s="1"/>
      <c r="ABM505" s="1"/>
      <c r="ABN505" s="1"/>
      <c r="ABO505" s="1"/>
    </row>
    <row r="506" spans="1:743" x14ac:dyDescent="0.25">
      <c r="A506" s="93"/>
      <c r="B506" s="2"/>
      <c r="C506" s="2"/>
      <c r="D506" s="2"/>
      <c r="E506" s="2"/>
      <c r="F506" s="2"/>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c r="KB506" s="4"/>
      <c r="KC506" s="4"/>
      <c r="KD506" s="4"/>
      <c r="KE506" s="4"/>
      <c r="KF506" s="4"/>
      <c r="KG506" s="4"/>
      <c r="KH506" s="4"/>
      <c r="KI506" s="4"/>
      <c r="KJ506" s="4"/>
      <c r="KK506" s="4"/>
      <c r="KL506" s="4"/>
      <c r="KM506" s="4"/>
      <c r="KN506" s="4"/>
      <c r="KO506" s="4"/>
      <c r="KP506" s="4"/>
      <c r="KQ506" s="4"/>
      <c r="KR506" s="4"/>
      <c r="KS506" s="4"/>
      <c r="KT506" s="4"/>
      <c r="KU506" s="4"/>
      <c r="KV506" s="4"/>
      <c r="KW506" s="4"/>
      <c r="KX506" s="4"/>
      <c r="KY506" s="4"/>
      <c r="KZ506" s="4"/>
      <c r="LA506" s="4"/>
      <c r="LB506" s="4"/>
      <c r="LC506" s="4"/>
      <c r="LD506" s="4"/>
      <c r="LE506" s="4"/>
      <c r="LF506" s="4"/>
      <c r="LG506" s="4"/>
      <c r="LH506" s="4"/>
      <c r="LI506" s="4"/>
      <c r="LJ506" s="4"/>
      <c r="LK506" s="4"/>
      <c r="LL506" s="4"/>
      <c r="LM506" s="4"/>
      <c r="LN506" s="4"/>
      <c r="LO506" s="4"/>
      <c r="LP506" s="4"/>
      <c r="LQ506" s="4"/>
      <c r="LR506" s="4"/>
      <c r="LS506" s="4"/>
      <c r="LT506" s="4"/>
      <c r="LU506" s="4"/>
      <c r="LV506" s="4"/>
      <c r="LW506" s="4"/>
      <c r="LX506" s="4"/>
      <c r="LY506" s="4"/>
      <c r="LZ506" s="4"/>
      <c r="MA506" s="4"/>
      <c r="MB506" s="4"/>
      <c r="MC506" s="4"/>
      <c r="MD506" s="4"/>
      <c r="ME506" s="4"/>
      <c r="MF506" s="4"/>
      <c r="MG506" s="4"/>
      <c r="MH506" s="4"/>
      <c r="MI506" s="4"/>
      <c r="MJ506" s="4"/>
      <c r="MK506" s="4"/>
      <c r="ML506" s="4"/>
      <c r="MM506" s="4"/>
      <c r="MN506" s="4"/>
      <c r="MO506" s="4"/>
      <c r="MP506" s="4"/>
      <c r="MQ506" s="4"/>
      <c r="MR506" s="4"/>
      <c r="MS506" s="4"/>
      <c r="MT506" s="4"/>
      <c r="MU506" s="3"/>
      <c r="MV506" s="3"/>
      <c r="MW506" s="3"/>
      <c r="MX506" s="3"/>
      <c r="MY506" s="3"/>
      <c r="MZ506" s="3"/>
      <c r="NA506" s="3"/>
      <c r="NB506" s="3"/>
      <c r="NC506" s="3"/>
      <c r="ND506" s="3"/>
      <c r="NE506" s="3"/>
      <c r="NF506" s="3"/>
      <c r="NG506" s="3"/>
      <c r="NH506" s="3"/>
      <c r="NI506" s="3"/>
      <c r="NJ506" s="3"/>
      <c r="NK506" s="3"/>
      <c r="NL506" s="3"/>
      <c r="NM506" s="3"/>
      <c r="NN506" s="3"/>
      <c r="NO506" s="3"/>
      <c r="NP506" s="3"/>
      <c r="NQ506" s="3"/>
      <c r="NR506" s="3"/>
      <c r="NS506" s="3"/>
      <c r="NT506" s="3"/>
      <c r="NU506" s="3"/>
      <c r="NV506" s="3"/>
      <c r="NW506" s="3"/>
      <c r="NX506" s="3"/>
      <c r="NY506" s="3"/>
      <c r="NZ506" s="3"/>
      <c r="OA506" s="3"/>
      <c r="OB506" s="3"/>
      <c r="OC506" s="3"/>
      <c r="OD506" s="3"/>
      <c r="OE506" s="3"/>
      <c r="OF506" s="3"/>
      <c r="OG506" s="3"/>
      <c r="OH506" s="3"/>
      <c r="OI506" s="3"/>
      <c r="OJ506" s="3"/>
      <c r="OK506" s="3"/>
      <c r="OL506" s="3"/>
      <c r="OM506" s="3"/>
      <c r="ON506" s="3"/>
      <c r="OO506" s="3"/>
      <c r="OP506" s="3"/>
      <c r="OQ506" s="3"/>
      <c r="OR506" s="3"/>
      <c r="OS506" s="3"/>
      <c r="OT506" s="3"/>
      <c r="OU506" s="3"/>
      <c r="OV506" s="3"/>
      <c r="OW506" s="3"/>
      <c r="OX506" s="3"/>
      <c r="OY506" s="3"/>
      <c r="OZ506" s="3"/>
      <c r="PA506" s="3"/>
      <c r="PB506" s="1"/>
      <c r="PC506" s="1"/>
      <c r="PD506" s="1"/>
      <c r="PE506" s="1"/>
      <c r="PF506" s="1"/>
      <c r="PG506" s="1"/>
      <c r="PH506" s="1"/>
      <c r="PI506" s="1"/>
      <c r="PJ506" s="1"/>
      <c r="PK506" s="1"/>
      <c r="PL506" s="1"/>
      <c r="PM506" s="1"/>
      <c r="PN506" s="1"/>
      <c r="PO506" s="1"/>
      <c r="PP506" s="1"/>
      <c r="PQ506" s="1"/>
      <c r="PR506" s="1"/>
      <c r="PS506" s="1"/>
      <c r="PT506" s="1"/>
      <c r="PU506" s="1"/>
      <c r="PV506" s="1"/>
      <c r="PW506" s="1"/>
      <c r="PX506" s="1"/>
      <c r="PY506" s="1"/>
      <c r="PZ506" s="1"/>
      <c r="QA506" s="1"/>
      <c r="QB506" s="1"/>
      <c r="QC506" s="1"/>
      <c r="QD506" s="1"/>
      <c r="QE506" s="1"/>
      <c r="QF506" s="1"/>
      <c r="QG506" s="1"/>
      <c r="QH506" s="1"/>
      <c r="QI506" s="1"/>
      <c r="QJ506" s="1"/>
      <c r="QK506" s="1"/>
      <c r="QL506" s="1"/>
      <c r="QM506" s="1"/>
      <c r="QN506" s="1"/>
      <c r="QO506" s="1"/>
      <c r="QP506" s="1"/>
      <c r="QQ506" s="1"/>
      <c r="QR506" s="1"/>
      <c r="QS506" s="1"/>
      <c r="QT506" s="1"/>
      <c r="QU506" s="1"/>
      <c r="QV506" s="1"/>
      <c r="QW506" s="1"/>
      <c r="QX506" s="1"/>
      <c r="QY506" s="1"/>
      <c r="QZ506" s="1"/>
      <c r="RA506" s="1"/>
      <c r="RB506" s="1"/>
      <c r="RC506" s="1"/>
      <c r="RD506" s="1"/>
      <c r="RE506" s="1"/>
      <c r="RF506" s="1"/>
      <c r="RG506" s="1"/>
      <c r="RH506" s="1"/>
      <c r="RI506" s="1"/>
      <c r="RJ506" s="1"/>
      <c r="RK506" s="1"/>
      <c r="RL506" s="1"/>
      <c r="RM506" s="1"/>
      <c r="RN506" s="1"/>
      <c r="RO506" s="1"/>
      <c r="RP506" s="1"/>
      <c r="RQ506" s="1"/>
      <c r="RR506" s="1"/>
      <c r="RS506" s="1"/>
      <c r="RT506" s="1"/>
      <c r="RU506" s="1"/>
      <c r="RV506" s="1"/>
      <c r="RW506" s="1"/>
      <c r="RX506" s="1"/>
      <c r="RY506" s="1"/>
      <c r="RZ506" s="1"/>
      <c r="SA506" s="1"/>
      <c r="SB506" s="1"/>
      <c r="SC506" s="1"/>
      <c r="SD506" s="1"/>
      <c r="SE506" s="1"/>
      <c r="SF506" s="1"/>
      <c r="SG506" s="1"/>
      <c r="SH506" s="1"/>
      <c r="SI506" s="1"/>
      <c r="SJ506" s="1"/>
      <c r="SK506" s="1"/>
      <c r="SL506" s="1"/>
      <c r="SM506" s="1"/>
      <c r="SN506" s="1"/>
      <c r="SO506" s="1"/>
      <c r="SP506" s="1"/>
      <c r="SQ506" s="1"/>
      <c r="SR506" s="1"/>
      <c r="SS506" s="1"/>
      <c r="ST506" s="1"/>
      <c r="SU506" s="1"/>
      <c r="SV506" s="1"/>
      <c r="SW506" s="1"/>
      <c r="SX506" s="1"/>
      <c r="SY506" s="1"/>
      <c r="SZ506" s="1"/>
      <c r="TA506" s="1"/>
      <c r="TB506" s="1"/>
      <c r="TC506" s="1"/>
      <c r="TD506" s="1"/>
      <c r="TE506" s="1"/>
      <c r="TF506" s="1"/>
      <c r="TG506" s="1"/>
      <c r="TH506" s="1"/>
      <c r="TI506" s="1"/>
      <c r="TJ506" s="1"/>
      <c r="TK506" s="1"/>
      <c r="TL506" s="1"/>
      <c r="TM506" s="1"/>
      <c r="TN506" s="1"/>
      <c r="TO506" s="1"/>
      <c r="TP506" s="1"/>
      <c r="TQ506" s="1"/>
      <c r="TR506" s="1"/>
      <c r="TS506" s="1"/>
      <c r="TT506" s="1"/>
      <c r="TU506" s="1"/>
      <c r="TV506" s="1"/>
      <c r="TW506" s="1"/>
      <c r="TX506" s="1"/>
      <c r="TY506" s="1"/>
      <c r="TZ506" s="1"/>
      <c r="UA506" s="1"/>
      <c r="UB506" s="1"/>
      <c r="UC506" s="1"/>
      <c r="UD506" s="1"/>
      <c r="UE506" s="1"/>
      <c r="UF506" s="1"/>
      <c r="UG506" s="1"/>
      <c r="UH506" s="1"/>
      <c r="UI506" s="1"/>
      <c r="UJ506" s="1"/>
      <c r="UK506" s="1"/>
      <c r="UL506" s="1"/>
      <c r="UM506" s="1"/>
      <c r="UN506" s="1"/>
      <c r="UO506" s="1"/>
      <c r="UP506" s="1"/>
      <c r="UQ506" s="1"/>
      <c r="UR506" s="1"/>
      <c r="US506" s="1"/>
      <c r="UT506" s="1"/>
      <c r="UU506" s="1"/>
      <c r="UV506" s="1"/>
      <c r="UW506" s="1"/>
      <c r="UX506" s="1"/>
      <c r="UY506" s="1"/>
      <c r="UZ506" s="1"/>
      <c r="VA506" s="1"/>
      <c r="VB506" s="1"/>
      <c r="VC506" s="1"/>
      <c r="VD506" s="1"/>
      <c r="VE506" s="1"/>
      <c r="VF506" s="1"/>
      <c r="VG506" s="1"/>
      <c r="VH506" s="1"/>
      <c r="VI506" s="1"/>
      <c r="VJ506" s="1"/>
      <c r="VK506" s="1"/>
      <c r="VL506" s="1"/>
      <c r="VM506" s="1"/>
      <c r="VN506" s="1"/>
      <c r="VO506" s="1"/>
      <c r="VP506" s="1"/>
      <c r="VQ506" s="1"/>
      <c r="VR506" s="1"/>
      <c r="VS506" s="1"/>
      <c r="VT506" s="1"/>
      <c r="VU506" s="1"/>
      <c r="VV506" s="1"/>
      <c r="VW506" s="1"/>
      <c r="VX506" s="1"/>
      <c r="VY506" s="1"/>
      <c r="VZ506" s="1"/>
      <c r="WA506" s="1"/>
      <c r="WB506" s="1"/>
      <c r="WC506" s="1"/>
      <c r="WD506" s="1"/>
      <c r="WE506" s="1"/>
      <c r="WF506" s="1"/>
      <c r="WG506" s="1"/>
      <c r="WH506" s="1"/>
      <c r="WI506" s="1"/>
      <c r="WJ506" s="1"/>
      <c r="WK506" s="1"/>
      <c r="WL506" s="1"/>
      <c r="WM506" s="1"/>
      <c r="WN506" s="1"/>
      <c r="WO506" s="1"/>
      <c r="WP506" s="1"/>
      <c r="WQ506" s="1"/>
      <c r="WR506" s="1"/>
      <c r="WS506" s="1"/>
      <c r="WT506" s="1"/>
      <c r="WU506" s="1"/>
      <c r="WV506" s="1"/>
      <c r="WW506" s="1"/>
      <c r="WX506" s="1"/>
      <c r="WY506" s="1"/>
      <c r="WZ506" s="1"/>
      <c r="XA506" s="1"/>
      <c r="XB506" s="1"/>
      <c r="XC506" s="1"/>
      <c r="XD506" s="1"/>
      <c r="XE506" s="1"/>
      <c r="XF506" s="1"/>
      <c r="XG506" s="1"/>
      <c r="XH506" s="1"/>
      <c r="XI506" s="1"/>
      <c r="XJ506" s="1"/>
      <c r="XK506" s="1"/>
      <c r="XL506" s="1"/>
      <c r="XM506" s="1"/>
      <c r="XN506" s="1"/>
      <c r="XO506" s="1"/>
      <c r="XP506" s="1"/>
      <c r="XQ506" s="1"/>
      <c r="XR506" s="1"/>
      <c r="XS506" s="1"/>
      <c r="XT506" s="1"/>
      <c r="XU506" s="1"/>
      <c r="XV506" s="1"/>
      <c r="XW506" s="1"/>
      <c r="XX506" s="1"/>
      <c r="XY506" s="1"/>
      <c r="XZ506" s="1"/>
      <c r="YA506" s="1"/>
      <c r="YB506" s="1"/>
      <c r="YC506" s="1"/>
      <c r="YD506" s="1"/>
      <c r="YE506" s="1"/>
      <c r="YF506" s="1"/>
      <c r="YG506" s="1"/>
      <c r="YH506" s="1"/>
      <c r="YI506" s="1"/>
      <c r="YJ506" s="1"/>
      <c r="YK506" s="1"/>
      <c r="YL506" s="1"/>
      <c r="YM506" s="1"/>
      <c r="YN506" s="1"/>
      <c r="YO506" s="1"/>
      <c r="YP506" s="1"/>
      <c r="YQ506" s="1"/>
      <c r="YR506" s="1"/>
      <c r="YS506" s="1"/>
      <c r="YT506" s="1"/>
      <c r="YU506" s="1"/>
      <c r="YV506" s="1"/>
      <c r="YW506" s="1"/>
      <c r="YX506" s="1"/>
      <c r="YY506" s="1"/>
      <c r="YZ506" s="1"/>
      <c r="ZA506" s="1"/>
      <c r="ZB506" s="1"/>
      <c r="ZC506" s="1"/>
      <c r="ZD506" s="1"/>
      <c r="ZE506" s="1"/>
      <c r="ZF506" s="1"/>
      <c r="ZG506" s="1"/>
      <c r="ZH506" s="1"/>
      <c r="ZI506" s="1"/>
      <c r="ZJ506" s="1"/>
      <c r="ZK506" s="1"/>
      <c r="ZL506" s="1"/>
      <c r="ZM506" s="1"/>
      <c r="ZN506" s="1"/>
      <c r="ZO506" s="1"/>
      <c r="ZP506" s="1"/>
      <c r="ZQ506" s="1"/>
      <c r="ZR506" s="1"/>
      <c r="ZS506" s="1"/>
      <c r="ZT506" s="1"/>
      <c r="ZU506" s="1"/>
      <c r="ZV506" s="1"/>
      <c r="ZW506" s="1"/>
      <c r="ZX506" s="1"/>
      <c r="ZY506" s="1"/>
      <c r="ZZ506" s="1"/>
      <c r="AAA506" s="1"/>
      <c r="AAB506" s="1"/>
      <c r="AAC506" s="1"/>
      <c r="AAD506" s="1"/>
      <c r="AAE506" s="1"/>
      <c r="AAF506" s="1"/>
      <c r="AAG506" s="1"/>
      <c r="AAH506" s="1"/>
      <c r="AAI506" s="1"/>
      <c r="AAJ506" s="1"/>
      <c r="AAK506" s="1"/>
      <c r="AAL506" s="1"/>
      <c r="AAM506" s="1"/>
      <c r="AAN506" s="1"/>
      <c r="AAO506" s="1"/>
      <c r="AAP506" s="1"/>
      <c r="AAQ506" s="1"/>
      <c r="AAR506" s="1"/>
      <c r="AAS506" s="1"/>
      <c r="AAT506" s="1"/>
      <c r="AAU506" s="1"/>
      <c r="AAV506" s="1"/>
      <c r="AAW506" s="1"/>
      <c r="AAX506" s="1"/>
      <c r="AAY506" s="1"/>
      <c r="AAZ506" s="1"/>
      <c r="ABA506" s="1"/>
      <c r="ABB506" s="1"/>
      <c r="ABC506" s="1"/>
      <c r="ABD506" s="1"/>
      <c r="ABE506" s="1"/>
      <c r="ABF506" s="1"/>
      <c r="ABG506" s="1"/>
      <c r="ABH506" s="1"/>
      <c r="ABI506" s="1"/>
      <c r="ABJ506" s="1"/>
      <c r="ABK506" s="1"/>
      <c r="ABL506" s="1"/>
      <c r="ABM506" s="1"/>
      <c r="ABN506" s="1"/>
      <c r="ABO506" s="1"/>
    </row>
    <row r="507" spans="1:743" x14ac:dyDescent="0.25">
      <c r="A507" s="93"/>
      <c r="B507" s="2"/>
      <c r="C507" s="2"/>
      <c r="D507" s="2"/>
      <c r="E507" s="2"/>
      <c r="F507" s="2"/>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
      <c r="KO507" s="4"/>
      <c r="KP507" s="4"/>
      <c r="KQ507" s="4"/>
      <c r="KR507" s="4"/>
      <c r="KS507" s="4"/>
      <c r="KT507" s="4"/>
      <c r="KU507" s="4"/>
      <c r="KV507" s="4"/>
      <c r="KW507" s="4"/>
      <c r="KX507" s="4"/>
      <c r="KY507" s="4"/>
      <c r="KZ507" s="4"/>
      <c r="LA507" s="4"/>
      <c r="LB507" s="4"/>
      <c r="LC507" s="4"/>
      <c r="LD507" s="4"/>
      <c r="LE507" s="4"/>
      <c r="LF507" s="4"/>
      <c r="LG507" s="4"/>
      <c r="LH507" s="4"/>
      <c r="LI507" s="4"/>
      <c r="LJ507" s="4"/>
      <c r="LK507" s="4"/>
      <c r="LL507" s="4"/>
      <c r="LM507" s="4"/>
      <c r="LN507" s="4"/>
      <c r="LO507" s="4"/>
      <c r="LP507" s="4"/>
      <c r="LQ507" s="4"/>
      <c r="LR507" s="4"/>
      <c r="LS507" s="4"/>
      <c r="LT507" s="4"/>
      <c r="LU507" s="4"/>
      <c r="LV507" s="4"/>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3"/>
      <c r="MV507" s="3"/>
      <c r="MW507" s="3"/>
      <c r="MX507" s="3"/>
      <c r="MY507" s="3"/>
      <c r="MZ507" s="3"/>
      <c r="NA507" s="3"/>
      <c r="NB507" s="3"/>
      <c r="NC507" s="3"/>
      <c r="ND507" s="3"/>
      <c r="NE507" s="3"/>
      <c r="NF507" s="3"/>
      <c r="NG507" s="3"/>
      <c r="NH507" s="3"/>
      <c r="NI507" s="3"/>
      <c r="NJ507" s="3"/>
      <c r="NK507" s="3"/>
      <c r="NL507" s="3"/>
      <c r="NM507" s="3"/>
      <c r="NN507" s="3"/>
      <c r="NO507" s="3"/>
      <c r="NP507" s="3"/>
      <c r="NQ507" s="3"/>
      <c r="NR507" s="3"/>
      <c r="NS507" s="3"/>
      <c r="NT507" s="3"/>
      <c r="NU507" s="3"/>
      <c r="NV507" s="3"/>
      <c r="NW507" s="3"/>
      <c r="NX507" s="3"/>
      <c r="NY507" s="3"/>
      <c r="NZ507" s="3"/>
      <c r="OA507" s="3"/>
      <c r="OB507" s="3"/>
      <c r="OC507" s="3"/>
      <c r="OD507" s="3"/>
      <c r="OE507" s="3"/>
      <c r="OF507" s="3"/>
      <c r="OG507" s="3"/>
      <c r="OH507" s="3"/>
      <c r="OI507" s="3"/>
      <c r="OJ507" s="3"/>
      <c r="OK507" s="3"/>
      <c r="OL507" s="3"/>
      <c r="OM507" s="3"/>
      <c r="ON507" s="3"/>
      <c r="OO507" s="3"/>
      <c r="OP507" s="3"/>
      <c r="OQ507" s="3"/>
      <c r="OR507" s="3"/>
      <c r="OS507" s="3"/>
      <c r="OT507" s="3"/>
      <c r="OU507" s="3"/>
      <c r="OV507" s="3"/>
      <c r="OW507" s="3"/>
      <c r="OX507" s="3"/>
      <c r="OY507" s="3"/>
      <c r="OZ507" s="3"/>
      <c r="PA507" s="3"/>
      <c r="PB507" s="1"/>
      <c r="PC507" s="1"/>
      <c r="PD507" s="1"/>
      <c r="PE507" s="1"/>
      <c r="PF507" s="1"/>
      <c r="PG507" s="1"/>
      <c r="PH507" s="1"/>
      <c r="PI507" s="1"/>
      <c r="PJ507" s="1"/>
      <c r="PK507" s="1"/>
      <c r="PL507" s="1"/>
      <c r="PM507" s="1"/>
      <c r="PN507" s="1"/>
      <c r="PO507" s="1"/>
      <c r="PP507" s="1"/>
      <c r="PQ507" s="1"/>
      <c r="PR507" s="1"/>
      <c r="PS507" s="1"/>
      <c r="PT507" s="1"/>
      <c r="PU507" s="1"/>
      <c r="PV507" s="1"/>
      <c r="PW507" s="1"/>
      <c r="PX507" s="1"/>
      <c r="PY507" s="1"/>
      <c r="PZ507" s="1"/>
      <c r="QA507" s="1"/>
      <c r="QB507" s="1"/>
      <c r="QC507" s="1"/>
      <c r="QD507" s="1"/>
      <c r="QE507" s="1"/>
      <c r="QF507" s="1"/>
      <c r="QG507" s="1"/>
      <c r="QH507" s="1"/>
      <c r="QI507" s="1"/>
      <c r="QJ507" s="1"/>
      <c r="QK507" s="1"/>
      <c r="QL507" s="1"/>
      <c r="QM507" s="1"/>
      <c r="QN507" s="1"/>
      <c r="QO507" s="1"/>
      <c r="QP507" s="1"/>
      <c r="QQ507" s="1"/>
      <c r="QR507" s="1"/>
      <c r="QS507" s="1"/>
      <c r="QT507" s="1"/>
      <c r="QU507" s="1"/>
      <c r="QV507" s="1"/>
      <c r="QW507" s="1"/>
      <c r="QX507" s="1"/>
      <c r="QY507" s="1"/>
      <c r="QZ507" s="1"/>
      <c r="RA507" s="1"/>
      <c r="RB507" s="1"/>
      <c r="RC507" s="1"/>
      <c r="RD507" s="1"/>
      <c r="RE507" s="1"/>
      <c r="RF507" s="1"/>
      <c r="RG507" s="1"/>
      <c r="RH507" s="1"/>
      <c r="RI507" s="1"/>
      <c r="RJ507" s="1"/>
      <c r="RK507" s="1"/>
      <c r="RL507" s="1"/>
      <c r="RM507" s="1"/>
      <c r="RN507" s="1"/>
      <c r="RO507" s="1"/>
      <c r="RP507" s="1"/>
      <c r="RQ507" s="1"/>
      <c r="RR507" s="1"/>
      <c r="RS507" s="1"/>
      <c r="RT507" s="1"/>
      <c r="RU507" s="1"/>
      <c r="RV507" s="1"/>
      <c r="RW507" s="1"/>
      <c r="RX507" s="1"/>
      <c r="RY507" s="1"/>
      <c r="RZ507" s="1"/>
      <c r="SA507" s="1"/>
      <c r="SB507" s="1"/>
      <c r="SC507" s="1"/>
      <c r="SD507" s="1"/>
      <c r="SE507" s="1"/>
      <c r="SF507" s="1"/>
      <c r="SG507" s="1"/>
      <c r="SH507" s="1"/>
      <c r="SI507" s="1"/>
      <c r="SJ507" s="1"/>
      <c r="SK507" s="1"/>
      <c r="SL507" s="1"/>
      <c r="SM507" s="1"/>
      <c r="SN507" s="1"/>
      <c r="SO507" s="1"/>
      <c r="SP507" s="1"/>
      <c r="SQ507" s="1"/>
      <c r="SR507" s="1"/>
      <c r="SS507" s="1"/>
      <c r="ST507" s="1"/>
      <c r="SU507" s="1"/>
      <c r="SV507" s="1"/>
      <c r="SW507" s="1"/>
      <c r="SX507" s="1"/>
      <c r="SY507" s="1"/>
      <c r="SZ507" s="1"/>
      <c r="TA507" s="1"/>
      <c r="TB507" s="1"/>
      <c r="TC507" s="1"/>
      <c r="TD507" s="1"/>
      <c r="TE507" s="1"/>
      <c r="TF507" s="1"/>
      <c r="TG507" s="1"/>
      <c r="TH507" s="1"/>
      <c r="TI507" s="1"/>
      <c r="TJ507" s="1"/>
      <c r="TK507" s="1"/>
      <c r="TL507" s="1"/>
      <c r="TM507" s="1"/>
      <c r="TN507" s="1"/>
      <c r="TO507" s="1"/>
      <c r="TP507" s="1"/>
      <c r="TQ507" s="1"/>
      <c r="TR507" s="1"/>
      <c r="TS507" s="1"/>
      <c r="TT507" s="1"/>
      <c r="TU507" s="1"/>
      <c r="TV507" s="1"/>
      <c r="TW507" s="1"/>
      <c r="TX507" s="1"/>
      <c r="TY507" s="1"/>
      <c r="TZ507" s="1"/>
      <c r="UA507" s="1"/>
      <c r="UB507" s="1"/>
      <c r="UC507" s="1"/>
      <c r="UD507" s="1"/>
      <c r="UE507" s="1"/>
      <c r="UF507" s="1"/>
      <c r="UG507" s="1"/>
      <c r="UH507" s="1"/>
      <c r="UI507" s="1"/>
      <c r="UJ507" s="1"/>
      <c r="UK507" s="1"/>
      <c r="UL507" s="1"/>
      <c r="UM507" s="1"/>
      <c r="UN507" s="1"/>
      <c r="UO507" s="1"/>
      <c r="UP507" s="1"/>
      <c r="UQ507" s="1"/>
      <c r="UR507" s="1"/>
      <c r="US507" s="1"/>
      <c r="UT507" s="1"/>
      <c r="UU507" s="1"/>
      <c r="UV507" s="1"/>
      <c r="UW507" s="1"/>
      <c r="UX507" s="1"/>
      <c r="UY507" s="1"/>
      <c r="UZ507" s="1"/>
      <c r="VA507" s="1"/>
      <c r="VB507" s="1"/>
      <c r="VC507" s="1"/>
      <c r="VD507" s="1"/>
      <c r="VE507" s="1"/>
      <c r="VF507" s="1"/>
      <c r="VG507" s="1"/>
      <c r="VH507" s="1"/>
      <c r="VI507" s="1"/>
      <c r="VJ507" s="1"/>
      <c r="VK507" s="1"/>
      <c r="VL507" s="1"/>
      <c r="VM507" s="1"/>
      <c r="VN507" s="1"/>
      <c r="VO507" s="1"/>
      <c r="VP507" s="1"/>
      <c r="VQ507" s="1"/>
      <c r="VR507" s="1"/>
      <c r="VS507" s="1"/>
      <c r="VT507" s="1"/>
      <c r="VU507" s="1"/>
      <c r="VV507" s="1"/>
      <c r="VW507" s="1"/>
      <c r="VX507" s="1"/>
      <c r="VY507" s="1"/>
      <c r="VZ507" s="1"/>
      <c r="WA507" s="1"/>
      <c r="WB507" s="1"/>
      <c r="WC507" s="1"/>
      <c r="WD507" s="1"/>
      <c r="WE507" s="1"/>
      <c r="WF507" s="1"/>
      <c r="WG507" s="1"/>
      <c r="WH507" s="1"/>
      <c r="WI507" s="1"/>
      <c r="WJ507" s="1"/>
      <c r="WK507" s="1"/>
      <c r="WL507" s="1"/>
      <c r="WM507" s="1"/>
      <c r="WN507" s="1"/>
      <c r="WO507" s="1"/>
      <c r="WP507" s="1"/>
      <c r="WQ507" s="1"/>
      <c r="WR507" s="1"/>
      <c r="WS507" s="1"/>
      <c r="WT507" s="1"/>
      <c r="WU507" s="1"/>
      <c r="WV507" s="1"/>
      <c r="WW507" s="1"/>
      <c r="WX507" s="1"/>
      <c r="WY507" s="1"/>
      <c r="WZ507" s="1"/>
      <c r="XA507" s="1"/>
      <c r="XB507" s="1"/>
      <c r="XC507" s="1"/>
      <c r="XD507" s="1"/>
      <c r="XE507" s="1"/>
      <c r="XF507" s="1"/>
      <c r="XG507" s="1"/>
      <c r="XH507" s="1"/>
      <c r="XI507" s="1"/>
      <c r="XJ507" s="1"/>
      <c r="XK507" s="1"/>
      <c r="XL507" s="1"/>
      <c r="XM507" s="1"/>
      <c r="XN507" s="1"/>
      <c r="XO507" s="1"/>
      <c r="XP507" s="1"/>
      <c r="XQ507" s="1"/>
      <c r="XR507" s="1"/>
      <c r="XS507" s="1"/>
      <c r="XT507" s="1"/>
      <c r="XU507" s="1"/>
      <c r="XV507" s="1"/>
      <c r="XW507" s="1"/>
      <c r="XX507" s="1"/>
      <c r="XY507" s="1"/>
      <c r="XZ507" s="1"/>
      <c r="YA507" s="1"/>
      <c r="YB507" s="1"/>
      <c r="YC507" s="1"/>
      <c r="YD507" s="1"/>
      <c r="YE507" s="1"/>
      <c r="YF507" s="1"/>
      <c r="YG507" s="1"/>
      <c r="YH507" s="1"/>
      <c r="YI507" s="1"/>
      <c r="YJ507" s="1"/>
      <c r="YK507" s="1"/>
      <c r="YL507" s="1"/>
      <c r="YM507" s="1"/>
      <c r="YN507" s="1"/>
      <c r="YO507" s="1"/>
      <c r="YP507" s="1"/>
      <c r="YQ507" s="1"/>
      <c r="YR507" s="1"/>
      <c r="YS507" s="1"/>
      <c r="YT507" s="1"/>
      <c r="YU507" s="1"/>
      <c r="YV507" s="1"/>
      <c r="YW507" s="1"/>
      <c r="YX507" s="1"/>
      <c r="YY507" s="1"/>
      <c r="YZ507" s="1"/>
      <c r="ZA507" s="1"/>
      <c r="ZB507" s="1"/>
      <c r="ZC507" s="1"/>
      <c r="ZD507" s="1"/>
      <c r="ZE507" s="1"/>
      <c r="ZF507" s="1"/>
      <c r="ZG507" s="1"/>
      <c r="ZH507" s="1"/>
      <c r="ZI507" s="1"/>
      <c r="ZJ507" s="1"/>
      <c r="ZK507" s="1"/>
      <c r="ZL507" s="1"/>
      <c r="ZM507" s="1"/>
      <c r="ZN507" s="1"/>
      <c r="ZO507" s="1"/>
      <c r="ZP507" s="1"/>
      <c r="ZQ507" s="1"/>
      <c r="ZR507" s="1"/>
      <c r="ZS507" s="1"/>
      <c r="ZT507" s="1"/>
      <c r="ZU507" s="1"/>
      <c r="ZV507" s="1"/>
      <c r="ZW507" s="1"/>
      <c r="ZX507" s="1"/>
      <c r="ZY507" s="1"/>
      <c r="ZZ507" s="1"/>
      <c r="AAA507" s="1"/>
      <c r="AAB507" s="1"/>
      <c r="AAC507" s="1"/>
      <c r="AAD507" s="1"/>
      <c r="AAE507" s="1"/>
      <c r="AAF507" s="1"/>
      <c r="AAG507" s="1"/>
      <c r="AAH507" s="1"/>
      <c r="AAI507" s="1"/>
      <c r="AAJ507" s="1"/>
      <c r="AAK507" s="1"/>
      <c r="AAL507" s="1"/>
      <c r="AAM507" s="1"/>
      <c r="AAN507" s="1"/>
      <c r="AAO507" s="1"/>
      <c r="AAP507" s="1"/>
      <c r="AAQ507" s="1"/>
      <c r="AAR507" s="1"/>
      <c r="AAS507" s="1"/>
      <c r="AAT507" s="1"/>
      <c r="AAU507" s="1"/>
      <c r="AAV507" s="1"/>
      <c r="AAW507" s="1"/>
      <c r="AAX507" s="1"/>
      <c r="AAY507" s="1"/>
      <c r="AAZ507" s="1"/>
      <c r="ABA507" s="1"/>
      <c r="ABB507" s="1"/>
      <c r="ABC507" s="1"/>
      <c r="ABD507" s="1"/>
      <c r="ABE507" s="1"/>
      <c r="ABF507" s="1"/>
      <c r="ABG507" s="1"/>
      <c r="ABH507" s="1"/>
      <c r="ABI507" s="1"/>
      <c r="ABJ507" s="1"/>
      <c r="ABK507" s="1"/>
      <c r="ABL507" s="1"/>
      <c r="ABM507" s="1"/>
      <c r="ABN507" s="1"/>
      <c r="ABO507" s="1"/>
    </row>
    <row r="508" spans="1:743" x14ac:dyDescent="0.25">
      <c r="A508" s="93"/>
      <c r="B508" s="2"/>
      <c r="C508" s="2"/>
      <c r="D508" s="2"/>
      <c r="E508" s="2"/>
      <c r="F508" s="2"/>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4"/>
      <c r="LN508" s="4"/>
      <c r="LO508" s="4"/>
      <c r="LP508" s="4"/>
      <c r="LQ508" s="4"/>
      <c r="LR508" s="4"/>
      <c r="LS508" s="4"/>
      <c r="LT508" s="4"/>
      <c r="LU508" s="4"/>
      <c r="LV508" s="4"/>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3"/>
      <c r="MV508" s="3"/>
      <c r="MW508" s="3"/>
      <c r="MX508" s="3"/>
      <c r="MY508" s="3"/>
      <c r="MZ508" s="3"/>
      <c r="NA508" s="3"/>
      <c r="NB508" s="3"/>
      <c r="NC508" s="3"/>
      <c r="ND508" s="3"/>
      <c r="NE508" s="3"/>
      <c r="NF508" s="3"/>
      <c r="NG508" s="3"/>
      <c r="NH508" s="3"/>
      <c r="NI508" s="3"/>
      <c r="NJ508" s="3"/>
      <c r="NK508" s="3"/>
      <c r="NL508" s="3"/>
      <c r="NM508" s="3"/>
      <c r="NN508" s="3"/>
      <c r="NO508" s="3"/>
      <c r="NP508" s="3"/>
      <c r="NQ508" s="3"/>
      <c r="NR508" s="3"/>
      <c r="NS508" s="3"/>
      <c r="NT508" s="3"/>
      <c r="NU508" s="3"/>
      <c r="NV508" s="3"/>
      <c r="NW508" s="3"/>
      <c r="NX508" s="3"/>
      <c r="NY508" s="3"/>
      <c r="NZ508" s="3"/>
      <c r="OA508" s="3"/>
      <c r="OB508" s="3"/>
      <c r="OC508" s="3"/>
      <c r="OD508" s="3"/>
      <c r="OE508" s="3"/>
      <c r="OF508" s="3"/>
      <c r="OG508" s="3"/>
      <c r="OH508" s="3"/>
      <c r="OI508" s="3"/>
      <c r="OJ508" s="3"/>
      <c r="OK508" s="3"/>
      <c r="OL508" s="3"/>
      <c r="OM508" s="3"/>
      <c r="ON508" s="3"/>
      <c r="OO508" s="3"/>
      <c r="OP508" s="3"/>
      <c r="OQ508" s="3"/>
      <c r="OR508" s="3"/>
      <c r="OS508" s="3"/>
      <c r="OT508" s="3"/>
      <c r="OU508" s="3"/>
      <c r="OV508" s="3"/>
      <c r="OW508" s="3"/>
      <c r="OX508" s="3"/>
      <c r="OY508" s="3"/>
      <c r="OZ508" s="3"/>
      <c r="PA508" s="3"/>
      <c r="PB508" s="1"/>
      <c r="PC508" s="1"/>
      <c r="PD508" s="1"/>
      <c r="PE508" s="1"/>
      <c r="PF508" s="1"/>
      <c r="PG508" s="1"/>
      <c r="PH508" s="1"/>
      <c r="PI508" s="1"/>
      <c r="PJ508" s="1"/>
      <c r="PK508" s="1"/>
      <c r="PL508" s="1"/>
      <c r="PM508" s="1"/>
      <c r="PN508" s="1"/>
      <c r="PO508" s="1"/>
      <c r="PP508" s="1"/>
      <c r="PQ508" s="1"/>
      <c r="PR508" s="1"/>
      <c r="PS508" s="1"/>
      <c r="PT508" s="1"/>
      <c r="PU508" s="1"/>
      <c r="PV508" s="1"/>
      <c r="PW508" s="1"/>
      <c r="PX508" s="1"/>
      <c r="PY508" s="1"/>
      <c r="PZ508" s="1"/>
      <c r="QA508" s="1"/>
      <c r="QB508" s="1"/>
      <c r="QC508" s="1"/>
      <c r="QD508" s="1"/>
      <c r="QE508" s="1"/>
      <c r="QF508" s="1"/>
      <c r="QG508" s="1"/>
      <c r="QH508" s="1"/>
      <c r="QI508" s="1"/>
      <c r="QJ508" s="1"/>
      <c r="QK508" s="1"/>
      <c r="QL508" s="1"/>
      <c r="QM508" s="1"/>
      <c r="QN508" s="1"/>
      <c r="QO508" s="1"/>
      <c r="QP508" s="1"/>
      <c r="QQ508" s="1"/>
      <c r="QR508" s="1"/>
      <c r="QS508" s="1"/>
      <c r="QT508" s="1"/>
      <c r="QU508" s="1"/>
      <c r="QV508" s="1"/>
      <c r="QW508" s="1"/>
      <c r="QX508" s="1"/>
      <c r="QY508" s="1"/>
      <c r="QZ508" s="1"/>
      <c r="RA508" s="1"/>
      <c r="RB508" s="1"/>
      <c r="RC508" s="1"/>
      <c r="RD508" s="1"/>
      <c r="RE508" s="1"/>
      <c r="RF508" s="1"/>
      <c r="RG508" s="1"/>
      <c r="RH508" s="1"/>
      <c r="RI508" s="1"/>
      <c r="RJ508" s="1"/>
      <c r="RK508" s="1"/>
      <c r="RL508" s="1"/>
      <c r="RM508" s="1"/>
      <c r="RN508" s="1"/>
      <c r="RO508" s="1"/>
      <c r="RP508" s="1"/>
      <c r="RQ508" s="1"/>
      <c r="RR508" s="1"/>
      <c r="RS508" s="1"/>
      <c r="RT508" s="1"/>
      <c r="RU508" s="1"/>
      <c r="RV508" s="1"/>
      <c r="RW508" s="1"/>
      <c r="RX508" s="1"/>
      <c r="RY508" s="1"/>
      <c r="RZ508" s="1"/>
      <c r="SA508" s="1"/>
      <c r="SB508" s="1"/>
      <c r="SC508" s="1"/>
      <c r="SD508" s="1"/>
      <c r="SE508" s="1"/>
      <c r="SF508" s="1"/>
      <c r="SG508" s="1"/>
      <c r="SH508" s="1"/>
      <c r="SI508" s="1"/>
      <c r="SJ508" s="1"/>
      <c r="SK508" s="1"/>
      <c r="SL508" s="1"/>
      <c r="SM508" s="1"/>
      <c r="SN508" s="1"/>
      <c r="SO508" s="1"/>
      <c r="SP508" s="1"/>
      <c r="SQ508" s="1"/>
      <c r="SR508" s="1"/>
      <c r="SS508" s="1"/>
      <c r="ST508" s="1"/>
      <c r="SU508" s="1"/>
      <c r="SV508" s="1"/>
      <c r="SW508" s="1"/>
      <c r="SX508" s="1"/>
      <c r="SY508" s="1"/>
      <c r="SZ508" s="1"/>
      <c r="TA508" s="1"/>
      <c r="TB508" s="1"/>
      <c r="TC508" s="1"/>
      <c r="TD508" s="1"/>
      <c r="TE508" s="1"/>
      <c r="TF508" s="1"/>
      <c r="TG508" s="1"/>
      <c r="TH508" s="1"/>
      <c r="TI508" s="1"/>
      <c r="TJ508" s="1"/>
      <c r="TK508" s="1"/>
      <c r="TL508" s="1"/>
      <c r="TM508" s="1"/>
      <c r="TN508" s="1"/>
      <c r="TO508" s="1"/>
      <c r="TP508" s="1"/>
      <c r="TQ508" s="1"/>
      <c r="TR508" s="1"/>
      <c r="TS508" s="1"/>
      <c r="TT508" s="1"/>
      <c r="TU508" s="1"/>
      <c r="TV508" s="1"/>
      <c r="TW508" s="1"/>
      <c r="TX508" s="1"/>
      <c r="TY508" s="1"/>
      <c r="TZ508" s="1"/>
      <c r="UA508" s="1"/>
      <c r="UB508" s="1"/>
      <c r="UC508" s="1"/>
      <c r="UD508" s="1"/>
      <c r="UE508" s="1"/>
      <c r="UF508" s="1"/>
      <c r="UG508" s="1"/>
      <c r="UH508" s="1"/>
      <c r="UI508" s="1"/>
      <c r="UJ508" s="1"/>
      <c r="UK508" s="1"/>
      <c r="UL508" s="1"/>
      <c r="UM508" s="1"/>
      <c r="UN508" s="1"/>
      <c r="UO508" s="1"/>
      <c r="UP508" s="1"/>
      <c r="UQ508" s="1"/>
      <c r="UR508" s="1"/>
      <c r="US508" s="1"/>
      <c r="UT508" s="1"/>
      <c r="UU508" s="1"/>
      <c r="UV508" s="1"/>
      <c r="UW508" s="1"/>
      <c r="UX508" s="1"/>
      <c r="UY508" s="1"/>
      <c r="UZ508" s="1"/>
      <c r="VA508" s="1"/>
      <c r="VB508" s="1"/>
      <c r="VC508" s="1"/>
      <c r="VD508" s="1"/>
      <c r="VE508" s="1"/>
      <c r="VF508" s="1"/>
      <c r="VG508" s="1"/>
      <c r="VH508" s="1"/>
      <c r="VI508" s="1"/>
      <c r="VJ508" s="1"/>
      <c r="VK508" s="1"/>
      <c r="VL508" s="1"/>
      <c r="VM508" s="1"/>
      <c r="VN508" s="1"/>
      <c r="VO508" s="1"/>
      <c r="VP508" s="1"/>
      <c r="VQ508" s="1"/>
      <c r="VR508" s="1"/>
      <c r="VS508" s="1"/>
      <c r="VT508" s="1"/>
      <c r="VU508" s="1"/>
      <c r="VV508" s="1"/>
      <c r="VW508" s="1"/>
      <c r="VX508" s="1"/>
      <c r="VY508" s="1"/>
      <c r="VZ508" s="1"/>
      <c r="WA508" s="1"/>
      <c r="WB508" s="1"/>
      <c r="WC508" s="1"/>
      <c r="WD508" s="1"/>
      <c r="WE508" s="1"/>
      <c r="WF508" s="1"/>
      <c r="WG508" s="1"/>
      <c r="WH508" s="1"/>
      <c r="WI508" s="1"/>
      <c r="WJ508" s="1"/>
      <c r="WK508" s="1"/>
      <c r="WL508" s="1"/>
      <c r="WM508" s="1"/>
      <c r="WN508" s="1"/>
      <c r="WO508" s="1"/>
      <c r="WP508" s="1"/>
      <c r="WQ508" s="1"/>
      <c r="WR508" s="1"/>
      <c r="WS508" s="1"/>
      <c r="WT508" s="1"/>
      <c r="WU508" s="1"/>
      <c r="WV508" s="1"/>
      <c r="WW508" s="1"/>
      <c r="WX508" s="1"/>
      <c r="WY508" s="1"/>
      <c r="WZ508" s="1"/>
      <c r="XA508" s="1"/>
      <c r="XB508" s="1"/>
      <c r="XC508" s="1"/>
      <c r="XD508" s="1"/>
      <c r="XE508" s="1"/>
      <c r="XF508" s="1"/>
      <c r="XG508" s="1"/>
      <c r="XH508" s="1"/>
      <c r="XI508" s="1"/>
      <c r="XJ508" s="1"/>
      <c r="XK508" s="1"/>
      <c r="XL508" s="1"/>
      <c r="XM508" s="1"/>
      <c r="XN508" s="1"/>
      <c r="XO508" s="1"/>
      <c r="XP508" s="1"/>
      <c r="XQ508" s="1"/>
      <c r="XR508" s="1"/>
      <c r="XS508" s="1"/>
      <c r="XT508" s="1"/>
      <c r="XU508" s="1"/>
      <c r="XV508" s="1"/>
      <c r="XW508" s="1"/>
      <c r="XX508" s="1"/>
      <c r="XY508" s="1"/>
      <c r="XZ508" s="1"/>
      <c r="YA508" s="1"/>
      <c r="YB508" s="1"/>
      <c r="YC508" s="1"/>
      <c r="YD508" s="1"/>
      <c r="YE508" s="1"/>
      <c r="YF508" s="1"/>
      <c r="YG508" s="1"/>
      <c r="YH508" s="1"/>
      <c r="YI508" s="1"/>
      <c r="YJ508" s="1"/>
      <c r="YK508" s="1"/>
      <c r="YL508" s="1"/>
      <c r="YM508" s="1"/>
      <c r="YN508" s="1"/>
      <c r="YO508" s="1"/>
      <c r="YP508" s="1"/>
      <c r="YQ508" s="1"/>
      <c r="YR508" s="1"/>
      <c r="YS508" s="1"/>
      <c r="YT508" s="1"/>
      <c r="YU508" s="1"/>
      <c r="YV508" s="1"/>
      <c r="YW508" s="1"/>
      <c r="YX508" s="1"/>
      <c r="YY508" s="1"/>
      <c r="YZ508" s="1"/>
      <c r="ZA508" s="1"/>
      <c r="ZB508" s="1"/>
      <c r="ZC508" s="1"/>
      <c r="ZD508" s="1"/>
      <c r="ZE508" s="1"/>
      <c r="ZF508" s="1"/>
      <c r="ZG508" s="1"/>
      <c r="ZH508" s="1"/>
      <c r="ZI508" s="1"/>
      <c r="ZJ508" s="1"/>
      <c r="ZK508" s="1"/>
      <c r="ZL508" s="1"/>
      <c r="ZM508" s="1"/>
      <c r="ZN508" s="1"/>
      <c r="ZO508" s="1"/>
      <c r="ZP508" s="1"/>
      <c r="ZQ508" s="1"/>
      <c r="ZR508" s="1"/>
      <c r="ZS508" s="1"/>
      <c r="ZT508" s="1"/>
      <c r="ZU508" s="1"/>
      <c r="ZV508" s="1"/>
      <c r="ZW508" s="1"/>
      <c r="ZX508" s="1"/>
      <c r="ZY508" s="1"/>
      <c r="ZZ508" s="1"/>
      <c r="AAA508" s="1"/>
      <c r="AAB508" s="1"/>
      <c r="AAC508" s="1"/>
      <c r="AAD508" s="1"/>
      <c r="AAE508" s="1"/>
      <c r="AAF508" s="1"/>
      <c r="AAG508" s="1"/>
      <c r="AAH508" s="1"/>
      <c r="AAI508" s="1"/>
      <c r="AAJ508" s="1"/>
      <c r="AAK508" s="1"/>
      <c r="AAL508" s="1"/>
      <c r="AAM508" s="1"/>
      <c r="AAN508" s="1"/>
      <c r="AAO508" s="1"/>
      <c r="AAP508" s="1"/>
      <c r="AAQ508" s="1"/>
      <c r="AAR508" s="1"/>
      <c r="AAS508" s="1"/>
      <c r="AAT508" s="1"/>
      <c r="AAU508" s="1"/>
      <c r="AAV508" s="1"/>
      <c r="AAW508" s="1"/>
      <c r="AAX508" s="1"/>
      <c r="AAY508" s="1"/>
      <c r="AAZ508" s="1"/>
      <c r="ABA508" s="1"/>
      <c r="ABB508" s="1"/>
      <c r="ABC508" s="1"/>
      <c r="ABD508" s="1"/>
      <c r="ABE508" s="1"/>
      <c r="ABF508" s="1"/>
      <c r="ABG508" s="1"/>
      <c r="ABH508" s="1"/>
      <c r="ABI508" s="1"/>
      <c r="ABJ508" s="1"/>
      <c r="ABK508" s="1"/>
      <c r="ABL508" s="1"/>
      <c r="ABM508" s="1"/>
      <c r="ABN508" s="1"/>
      <c r="ABO508" s="1"/>
    </row>
    <row r="509" spans="1:743" x14ac:dyDescent="0.25">
      <c r="A509" s="93"/>
      <c r="B509" s="2"/>
      <c r="C509" s="2"/>
      <c r="D509" s="2"/>
      <c r="E509" s="2"/>
      <c r="F509" s="2"/>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4"/>
      <c r="LN509" s="4"/>
      <c r="LO509" s="4"/>
      <c r="LP509" s="4"/>
      <c r="LQ509" s="4"/>
      <c r="LR509" s="4"/>
      <c r="LS509" s="4"/>
      <c r="LT509" s="4"/>
      <c r="LU509" s="4"/>
      <c r="LV509" s="4"/>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3"/>
      <c r="MV509" s="3"/>
      <c r="MW509" s="3"/>
      <c r="MX509" s="3"/>
      <c r="MY509" s="3"/>
      <c r="MZ509" s="3"/>
      <c r="NA509" s="3"/>
      <c r="NB509" s="3"/>
      <c r="NC509" s="3"/>
      <c r="ND509" s="3"/>
      <c r="NE509" s="3"/>
      <c r="NF509" s="3"/>
      <c r="NG509" s="3"/>
      <c r="NH509" s="3"/>
      <c r="NI509" s="3"/>
      <c r="NJ509" s="3"/>
      <c r="NK509" s="3"/>
      <c r="NL509" s="3"/>
      <c r="NM509" s="3"/>
      <c r="NN509" s="3"/>
      <c r="NO509" s="3"/>
      <c r="NP509" s="3"/>
      <c r="NQ509" s="3"/>
      <c r="NR509" s="3"/>
      <c r="NS509" s="3"/>
      <c r="NT509" s="3"/>
      <c r="NU509" s="3"/>
      <c r="NV509" s="3"/>
      <c r="NW509" s="3"/>
      <c r="NX509" s="3"/>
      <c r="NY509" s="3"/>
      <c r="NZ509" s="3"/>
      <c r="OA509" s="3"/>
      <c r="OB509" s="3"/>
      <c r="OC509" s="3"/>
      <c r="OD509" s="3"/>
      <c r="OE509" s="3"/>
      <c r="OF509" s="3"/>
      <c r="OG509" s="3"/>
      <c r="OH509" s="3"/>
      <c r="OI509" s="3"/>
      <c r="OJ509" s="3"/>
      <c r="OK509" s="3"/>
      <c r="OL509" s="3"/>
      <c r="OM509" s="3"/>
      <c r="ON509" s="3"/>
      <c r="OO509" s="3"/>
      <c r="OP509" s="3"/>
      <c r="OQ509" s="3"/>
      <c r="OR509" s="3"/>
      <c r="OS509" s="3"/>
      <c r="OT509" s="3"/>
      <c r="OU509" s="3"/>
      <c r="OV509" s="3"/>
      <c r="OW509" s="3"/>
      <c r="OX509" s="3"/>
      <c r="OY509" s="3"/>
      <c r="OZ509" s="3"/>
      <c r="PA509" s="3"/>
      <c r="PB509" s="1"/>
      <c r="PC509" s="1"/>
      <c r="PD509" s="1"/>
      <c r="PE509" s="1"/>
      <c r="PF509" s="1"/>
      <c r="PG509" s="1"/>
      <c r="PH509" s="1"/>
      <c r="PI509" s="1"/>
      <c r="PJ509" s="1"/>
      <c r="PK509" s="1"/>
      <c r="PL509" s="1"/>
      <c r="PM509" s="1"/>
      <c r="PN509" s="1"/>
      <c r="PO509" s="1"/>
      <c r="PP509" s="1"/>
      <c r="PQ509" s="1"/>
      <c r="PR509" s="1"/>
      <c r="PS509" s="1"/>
      <c r="PT509" s="1"/>
      <c r="PU509" s="1"/>
      <c r="PV509" s="1"/>
      <c r="PW509" s="1"/>
      <c r="PX509" s="1"/>
      <c r="PY509" s="1"/>
      <c r="PZ509" s="1"/>
      <c r="QA509" s="1"/>
      <c r="QB509" s="1"/>
      <c r="QC509" s="1"/>
      <c r="QD509" s="1"/>
      <c r="QE509" s="1"/>
      <c r="QF509" s="1"/>
      <c r="QG509" s="1"/>
      <c r="QH509" s="1"/>
      <c r="QI509" s="1"/>
      <c r="QJ509" s="1"/>
      <c r="QK509" s="1"/>
      <c r="QL509" s="1"/>
      <c r="QM509" s="1"/>
      <c r="QN509" s="1"/>
      <c r="QO509" s="1"/>
      <c r="QP509" s="1"/>
      <c r="QQ509" s="1"/>
      <c r="QR509" s="1"/>
      <c r="QS509" s="1"/>
      <c r="QT509" s="1"/>
      <c r="QU509" s="1"/>
      <c r="QV509" s="1"/>
      <c r="QW509" s="1"/>
      <c r="QX509" s="1"/>
      <c r="QY509" s="1"/>
      <c r="QZ509" s="1"/>
      <c r="RA509" s="1"/>
      <c r="RB509" s="1"/>
      <c r="RC509" s="1"/>
      <c r="RD509" s="1"/>
      <c r="RE509" s="1"/>
      <c r="RF509" s="1"/>
      <c r="RG509" s="1"/>
      <c r="RH509" s="1"/>
      <c r="RI509" s="1"/>
      <c r="RJ509" s="1"/>
      <c r="RK509" s="1"/>
      <c r="RL509" s="1"/>
      <c r="RM509" s="1"/>
      <c r="RN509" s="1"/>
      <c r="RO509" s="1"/>
      <c r="RP509" s="1"/>
      <c r="RQ509" s="1"/>
      <c r="RR509" s="1"/>
      <c r="RS509" s="1"/>
      <c r="RT509" s="1"/>
      <c r="RU509" s="1"/>
      <c r="RV509" s="1"/>
      <c r="RW509" s="1"/>
      <c r="RX509" s="1"/>
      <c r="RY509" s="1"/>
      <c r="RZ509" s="1"/>
      <c r="SA509" s="1"/>
      <c r="SB509" s="1"/>
      <c r="SC509" s="1"/>
      <c r="SD509" s="1"/>
      <c r="SE509" s="1"/>
      <c r="SF509" s="1"/>
      <c r="SG509" s="1"/>
      <c r="SH509" s="1"/>
      <c r="SI509" s="1"/>
      <c r="SJ509" s="1"/>
      <c r="SK509" s="1"/>
      <c r="SL509" s="1"/>
      <c r="SM509" s="1"/>
      <c r="SN509" s="1"/>
      <c r="SO509" s="1"/>
      <c r="SP509" s="1"/>
      <c r="SQ509" s="1"/>
      <c r="SR509" s="1"/>
      <c r="SS509" s="1"/>
      <c r="ST509" s="1"/>
      <c r="SU509" s="1"/>
      <c r="SV509" s="1"/>
      <c r="SW509" s="1"/>
      <c r="SX509" s="1"/>
      <c r="SY509" s="1"/>
      <c r="SZ509" s="1"/>
      <c r="TA509" s="1"/>
      <c r="TB509" s="1"/>
      <c r="TC509" s="1"/>
      <c r="TD509" s="1"/>
      <c r="TE509" s="1"/>
      <c r="TF509" s="1"/>
      <c r="TG509" s="1"/>
      <c r="TH509" s="1"/>
      <c r="TI509" s="1"/>
      <c r="TJ509" s="1"/>
      <c r="TK509" s="1"/>
      <c r="TL509" s="1"/>
      <c r="TM509" s="1"/>
      <c r="TN509" s="1"/>
      <c r="TO509" s="1"/>
      <c r="TP509" s="1"/>
      <c r="TQ509" s="1"/>
      <c r="TR509" s="1"/>
      <c r="TS509" s="1"/>
      <c r="TT509" s="1"/>
      <c r="TU509" s="1"/>
      <c r="TV509" s="1"/>
      <c r="TW509" s="1"/>
      <c r="TX509" s="1"/>
      <c r="TY509" s="1"/>
      <c r="TZ509" s="1"/>
      <c r="UA509" s="1"/>
      <c r="UB509" s="1"/>
      <c r="UC509" s="1"/>
      <c r="UD509" s="1"/>
      <c r="UE509" s="1"/>
      <c r="UF509" s="1"/>
      <c r="UG509" s="1"/>
      <c r="UH509" s="1"/>
      <c r="UI509" s="1"/>
      <c r="UJ509" s="1"/>
      <c r="UK509" s="1"/>
      <c r="UL509" s="1"/>
      <c r="UM509" s="1"/>
      <c r="UN509" s="1"/>
      <c r="UO509" s="1"/>
      <c r="UP509" s="1"/>
      <c r="UQ509" s="1"/>
      <c r="UR509" s="1"/>
      <c r="US509" s="1"/>
      <c r="UT509" s="1"/>
      <c r="UU509" s="1"/>
      <c r="UV509" s="1"/>
      <c r="UW509" s="1"/>
      <c r="UX509" s="1"/>
      <c r="UY509" s="1"/>
      <c r="UZ509" s="1"/>
      <c r="VA509" s="1"/>
      <c r="VB509" s="1"/>
      <c r="VC509" s="1"/>
      <c r="VD509" s="1"/>
      <c r="VE509" s="1"/>
      <c r="VF509" s="1"/>
      <c r="VG509" s="1"/>
      <c r="VH509" s="1"/>
      <c r="VI509" s="1"/>
      <c r="VJ509" s="1"/>
      <c r="VK509" s="1"/>
      <c r="VL509" s="1"/>
      <c r="VM509" s="1"/>
      <c r="VN509" s="1"/>
      <c r="VO509" s="1"/>
      <c r="VP509" s="1"/>
      <c r="VQ509" s="1"/>
      <c r="VR509" s="1"/>
      <c r="VS509" s="1"/>
      <c r="VT509" s="1"/>
      <c r="VU509" s="1"/>
      <c r="VV509" s="1"/>
      <c r="VW509" s="1"/>
      <c r="VX509" s="1"/>
      <c r="VY509" s="1"/>
      <c r="VZ509" s="1"/>
      <c r="WA509" s="1"/>
      <c r="WB509" s="1"/>
      <c r="WC509" s="1"/>
      <c r="WD509" s="1"/>
      <c r="WE509" s="1"/>
      <c r="WF509" s="1"/>
      <c r="WG509" s="1"/>
      <c r="WH509" s="1"/>
      <c r="WI509" s="1"/>
      <c r="WJ509" s="1"/>
      <c r="WK509" s="1"/>
      <c r="WL509" s="1"/>
      <c r="WM509" s="1"/>
      <c r="WN509" s="1"/>
      <c r="WO509" s="1"/>
      <c r="WP509" s="1"/>
      <c r="WQ509" s="1"/>
      <c r="WR509" s="1"/>
      <c r="WS509" s="1"/>
      <c r="WT509" s="1"/>
      <c r="WU509" s="1"/>
      <c r="WV509" s="1"/>
      <c r="WW509" s="1"/>
      <c r="WX509" s="1"/>
      <c r="WY509" s="1"/>
      <c r="WZ509" s="1"/>
      <c r="XA509" s="1"/>
      <c r="XB509" s="1"/>
      <c r="XC509" s="1"/>
      <c r="XD509" s="1"/>
      <c r="XE509" s="1"/>
      <c r="XF509" s="1"/>
      <c r="XG509" s="1"/>
      <c r="XH509" s="1"/>
      <c r="XI509" s="1"/>
      <c r="XJ509" s="1"/>
      <c r="XK509" s="1"/>
      <c r="XL509" s="1"/>
      <c r="XM509" s="1"/>
      <c r="XN509" s="1"/>
      <c r="XO509" s="1"/>
      <c r="XP509" s="1"/>
      <c r="XQ509" s="1"/>
      <c r="XR509" s="1"/>
      <c r="XS509" s="1"/>
      <c r="XT509" s="1"/>
      <c r="XU509" s="1"/>
      <c r="XV509" s="1"/>
      <c r="XW509" s="1"/>
      <c r="XX509" s="1"/>
      <c r="XY509" s="1"/>
      <c r="XZ509" s="1"/>
      <c r="YA509" s="1"/>
      <c r="YB509" s="1"/>
      <c r="YC509" s="1"/>
      <c r="YD509" s="1"/>
      <c r="YE509" s="1"/>
      <c r="YF509" s="1"/>
      <c r="YG509" s="1"/>
      <c r="YH509" s="1"/>
      <c r="YI509" s="1"/>
      <c r="YJ509" s="1"/>
      <c r="YK509" s="1"/>
      <c r="YL509" s="1"/>
      <c r="YM509" s="1"/>
      <c r="YN509" s="1"/>
      <c r="YO509" s="1"/>
      <c r="YP509" s="1"/>
      <c r="YQ509" s="1"/>
      <c r="YR509" s="1"/>
      <c r="YS509" s="1"/>
      <c r="YT509" s="1"/>
      <c r="YU509" s="1"/>
      <c r="YV509" s="1"/>
      <c r="YW509" s="1"/>
      <c r="YX509" s="1"/>
      <c r="YY509" s="1"/>
      <c r="YZ509" s="1"/>
      <c r="ZA509" s="1"/>
      <c r="ZB509" s="1"/>
      <c r="ZC509" s="1"/>
      <c r="ZD509" s="1"/>
      <c r="ZE509" s="1"/>
      <c r="ZF509" s="1"/>
      <c r="ZG509" s="1"/>
      <c r="ZH509" s="1"/>
      <c r="ZI509" s="1"/>
      <c r="ZJ509" s="1"/>
      <c r="ZK509" s="1"/>
      <c r="ZL509" s="1"/>
      <c r="ZM509" s="1"/>
      <c r="ZN509" s="1"/>
      <c r="ZO509" s="1"/>
      <c r="ZP509" s="1"/>
      <c r="ZQ509" s="1"/>
      <c r="ZR509" s="1"/>
      <c r="ZS509" s="1"/>
      <c r="ZT509" s="1"/>
      <c r="ZU509" s="1"/>
      <c r="ZV509" s="1"/>
      <c r="ZW509" s="1"/>
      <c r="ZX509" s="1"/>
      <c r="ZY509" s="1"/>
      <c r="ZZ509" s="1"/>
      <c r="AAA509" s="1"/>
      <c r="AAB509" s="1"/>
      <c r="AAC509" s="1"/>
      <c r="AAD509" s="1"/>
      <c r="AAE509" s="1"/>
      <c r="AAF509" s="1"/>
      <c r="AAG509" s="1"/>
      <c r="AAH509" s="1"/>
      <c r="AAI509" s="1"/>
      <c r="AAJ509" s="1"/>
      <c r="AAK509" s="1"/>
      <c r="AAL509" s="1"/>
      <c r="AAM509" s="1"/>
      <c r="AAN509" s="1"/>
      <c r="AAO509" s="1"/>
      <c r="AAP509" s="1"/>
      <c r="AAQ509" s="1"/>
      <c r="AAR509" s="1"/>
      <c r="AAS509" s="1"/>
      <c r="AAT509" s="1"/>
      <c r="AAU509" s="1"/>
      <c r="AAV509" s="1"/>
      <c r="AAW509" s="1"/>
      <c r="AAX509" s="1"/>
      <c r="AAY509" s="1"/>
      <c r="AAZ509" s="1"/>
      <c r="ABA509" s="1"/>
      <c r="ABB509" s="1"/>
      <c r="ABC509" s="1"/>
      <c r="ABD509" s="1"/>
      <c r="ABE509" s="1"/>
      <c r="ABF509" s="1"/>
      <c r="ABG509" s="1"/>
      <c r="ABH509" s="1"/>
      <c r="ABI509" s="1"/>
      <c r="ABJ509" s="1"/>
      <c r="ABK509" s="1"/>
      <c r="ABL509" s="1"/>
      <c r="ABM509" s="1"/>
      <c r="ABN509" s="1"/>
      <c r="ABO509" s="1"/>
    </row>
    <row r="510" spans="1:743" x14ac:dyDescent="0.25">
      <c r="A510" s="93"/>
      <c r="B510" s="2"/>
      <c r="C510" s="2"/>
      <c r="D510" s="2"/>
      <c r="E510" s="2"/>
      <c r="F510" s="2"/>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4"/>
      <c r="LN510" s="4"/>
      <c r="LO510" s="4"/>
      <c r="LP510" s="4"/>
      <c r="LQ510" s="4"/>
      <c r="LR510" s="4"/>
      <c r="LS510" s="4"/>
      <c r="LT510" s="4"/>
      <c r="LU510" s="4"/>
      <c r="LV510" s="4"/>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3"/>
      <c r="MV510" s="3"/>
      <c r="MW510" s="3"/>
      <c r="MX510" s="3"/>
      <c r="MY510" s="3"/>
      <c r="MZ510" s="3"/>
      <c r="NA510" s="3"/>
      <c r="NB510" s="3"/>
      <c r="NC510" s="3"/>
      <c r="ND510" s="3"/>
      <c r="NE510" s="3"/>
      <c r="NF510" s="3"/>
      <c r="NG510" s="3"/>
      <c r="NH510" s="3"/>
      <c r="NI510" s="3"/>
      <c r="NJ510" s="3"/>
      <c r="NK510" s="3"/>
      <c r="NL510" s="3"/>
      <c r="NM510" s="3"/>
      <c r="NN510" s="3"/>
      <c r="NO510" s="3"/>
      <c r="NP510" s="3"/>
      <c r="NQ510" s="3"/>
      <c r="NR510" s="3"/>
      <c r="NS510" s="3"/>
      <c r="NT510" s="3"/>
      <c r="NU510" s="3"/>
      <c r="NV510" s="3"/>
      <c r="NW510" s="3"/>
      <c r="NX510" s="3"/>
      <c r="NY510" s="3"/>
      <c r="NZ510" s="3"/>
      <c r="OA510" s="3"/>
      <c r="OB510" s="3"/>
      <c r="OC510" s="3"/>
      <c r="OD510" s="3"/>
      <c r="OE510" s="3"/>
      <c r="OF510" s="3"/>
      <c r="OG510" s="3"/>
      <c r="OH510" s="3"/>
      <c r="OI510" s="3"/>
      <c r="OJ510" s="3"/>
      <c r="OK510" s="3"/>
      <c r="OL510" s="3"/>
      <c r="OM510" s="3"/>
      <c r="ON510" s="3"/>
      <c r="OO510" s="3"/>
      <c r="OP510" s="3"/>
      <c r="OQ510" s="3"/>
      <c r="OR510" s="3"/>
      <c r="OS510" s="3"/>
      <c r="OT510" s="3"/>
      <c r="OU510" s="3"/>
      <c r="OV510" s="3"/>
      <c r="OW510" s="3"/>
      <c r="OX510" s="3"/>
      <c r="OY510" s="3"/>
      <c r="OZ510" s="3"/>
      <c r="PA510" s="3"/>
      <c r="PB510" s="1"/>
      <c r="PC510" s="1"/>
      <c r="PD510" s="1"/>
      <c r="PE510" s="1"/>
      <c r="PF510" s="1"/>
      <c r="PG510" s="1"/>
      <c r="PH510" s="1"/>
      <c r="PI510" s="1"/>
      <c r="PJ510" s="1"/>
      <c r="PK510" s="1"/>
      <c r="PL510" s="1"/>
      <c r="PM510" s="1"/>
      <c r="PN510" s="1"/>
      <c r="PO510" s="1"/>
      <c r="PP510" s="1"/>
      <c r="PQ510" s="1"/>
      <c r="PR510" s="1"/>
      <c r="PS510" s="1"/>
      <c r="PT510" s="1"/>
      <c r="PU510" s="1"/>
      <c r="PV510" s="1"/>
      <c r="PW510" s="1"/>
      <c r="PX510" s="1"/>
      <c r="PY510" s="1"/>
      <c r="PZ510" s="1"/>
      <c r="QA510" s="1"/>
      <c r="QB510" s="1"/>
      <c r="QC510" s="1"/>
      <c r="QD510" s="1"/>
      <c r="QE510" s="1"/>
      <c r="QF510" s="1"/>
      <c r="QG510" s="1"/>
      <c r="QH510" s="1"/>
      <c r="QI510" s="1"/>
      <c r="QJ510" s="1"/>
      <c r="QK510" s="1"/>
      <c r="QL510" s="1"/>
      <c r="QM510" s="1"/>
      <c r="QN510" s="1"/>
      <c r="QO510" s="1"/>
      <c r="QP510" s="1"/>
      <c r="QQ510" s="1"/>
      <c r="QR510" s="1"/>
      <c r="QS510" s="1"/>
      <c r="QT510" s="1"/>
      <c r="QU510" s="1"/>
      <c r="QV510" s="1"/>
      <c r="QW510" s="1"/>
      <c r="QX510" s="1"/>
      <c r="QY510" s="1"/>
      <c r="QZ510" s="1"/>
      <c r="RA510" s="1"/>
      <c r="RB510" s="1"/>
      <c r="RC510" s="1"/>
      <c r="RD510" s="1"/>
      <c r="RE510" s="1"/>
      <c r="RF510" s="1"/>
      <c r="RG510" s="1"/>
      <c r="RH510" s="1"/>
      <c r="RI510" s="1"/>
      <c r="RJ510" s="1"/>
      <c r="RK510" s="1"/>
      <c r="RL510" s="1"/>
      <c r="RM510" s="1"/>
      <c r="RN510" s="1"/>
      <c r="RO510" s="1"/>
      <c r="RP510" s="1"/>
      <c r="RQ510" s="1"/>
      <c r="RR510" s="1"/>
      <c r="RS510" s="1"/>
      <c r="RT510" s="1"/>
      <c r="RU510" s="1"/>
      <c r="RV510" s="1"/>
      <c r="RW510" s="1"/>
      <c r="RX510" s="1"/>
      <c r="RY510" s="1"/>
      <c r="RZ510" s="1"/>
      <c r="SA510" s="1"/>
      <c r="SB510" s="1"/>
      <c r="SC510" s="1"/>
      <c r="SD510" s="1"/>
      <c r="SE510" s="1"/>
      <c r="SF510" s="1"/>
      <c r="SG510" s="1"/>
      <c r="SH510" s="1"/>
      <c r="SI510" s="1"/>
      <c r="SJ510" s="1"/>
      <c r="SK510" s="1"/>
      <c r="SL510" s="1"/>
      <c r="SM510" s="1"/>
      <c r="SN510" s="1"/>
      <c r="SO510" s="1"/>
      <c r="SP510" s="1"/>
      <c r="SQ510" s="1"/>
      <c r="SR510" s="1"/>
      <c r="SS510" s="1"/>
      <c r="ST510" s="1"/>
      <c r="SU510" s="1"/>
      <c r="SV510" s="1"/>
      <c r="SW510" s="1"/>
      <c r="SX510" s="1"/>
      <c r="SY510" s="1"/>
      <c r="SZ510" s="1"/>
      <c r="TA510" s="1"/>
      <c r="TB510" s="1"/>
      <c r="TC510" s="1"/>
      <c r="TD510" s="1"/>
      <c r="TE510" s="1"/>
      <c r="TF510" s="1"/>
      <c r="TG510" s="1"/>
      <c r="TH510" s="1"/>
      <c r="TI510" s="1"/>
      <c r="TJ510" s="1"/>
      <c r="TK510" s="1"/>
      <c r="TL510" s="1"/>
      <c r="TM510" s="1"/>
      <c r="TN510" s="1"/>
      <c r="TO510" s="1"/>
      <c r="TP510" s="1"/>
      <c r="TQ510" s="1"/>
      <c r="TR510" s="1"/>
      <c r="TS510" s="1"/>
      <c r="TT510" s="1"/>
      <c r="TU510" s="1"/>
      <c r="TV510" s="1"/>
      <c r="TW510" s="1"/>
      <c r="TX510" s="1"/>
      <c r="TY510" s="1"/>
      <c r="TZ510" s="1"/>
      <c r="UA510" s="1"/>
      <c r="UB510" s="1"/>
      <c r="UC510" s="1"/>
      <c r="UD510" s="1"/>
      <c r="UE510" s="1"/>
      <c r="UF510" s="1"/>
      <c r="UG510" s="1"/>
      <c r="UH510" s="1"/>
      <c r="UI510" s="1"/>
      <c r="UJ510" s="1"/>
      <c r="UK510" s="1"/>
      <c r="UL510" s="1"/>
      <c r="UM510" s="1"/>
      <c r="UN510" s="1"/>
      <c r="UO510" s="1"/>
      <c r="UP510" s="1"/>
      <c r="UQ510" s="1"/>
      <c r="UR510" s="1"/>
      <c r="US510" s="1"/>
      <c r="UT510" s="1"/>
      <c r="UU510" s="1"/>
      <c r="UV510" s="1"/>
      <c r="UW510" s="1"/>
      <c r="UX510" s="1"/>
      <c r="UY510" s="1"/>
      <c r="UZ510" s="1"/>
      <c r="VA510" s="1"/>
      <c r="VB510" s="1"/>
      <c r="VC510" s="1"/>
      <c r="VD510" s="1"/>
      <c r="VE510" s="1"/>
      <c r="VF510" s="1"/>
      <c r="VG510" s="1"/>
      <c r="VH510" s="1"/>
      <c r="VI510" s="1"/>
      <c r="VJ510" s="1"/>
      <c r="VK510" s="1"/>
      <c r="VL510" s="1"/>
      <c r="VM510" s="1"/>
      <c r="VN510" s="1"/>
      <c r="VO510" s="1"/>
      <c r="VP510" s="1"/>
      <c r="VQ510" s="1"/>
      <c r="VR510" s="1"/>
      <c r="VS510" s="1"/>
      <c r="VT510" s="1"/>
      <c r="VU510" s="1"/>
      <c r="VV510" s="1"/>
      <c r="VW510" s="1"/>
      <c r="VX510" s="1"/>
      <c r="VY510" s="1"/>
      <c r="VZ510" s="1"/>
      <c r="WA510" s="1"/>
      <c r="WB510" s="1"/>
      <c r="WC510" s="1"/>
      <c r="WD510" s="1"/>
      <c r="WE510" s="1"/>
      <c r="WF510" s="1"/>
      <c r="WG510" s="1"/>
      <c r="WH510" s="1"/>
      <c r="WI510" s="1"/>
      <c r="WJ510" s="1"/>
      <c r="WK510" s="1"/>
      <c r="WL510" s="1"/>
      <c r="WM510" s="1"/>
      <c r="WN510" s="1"/>
      <c r="WO510" s="1"/>
      <c r="WP510" s="1"/>
      <c r="WQ510" s="1"/>
      <c r="WR510" s="1"/>
      <c r="WS510" s="1"/>
      <c r="WT510" s="1"/>
      <c r="WU510" s="1"/>
      <c r="WV510" s="1"/>
      <c r="WW510" s="1"/>
      <c r="WX510" s="1"/>
      <c r="WY510" s="1"/>
      <c r="WZ510" s="1"/>
      <c r="XA510" s="1"/>
      <c r="XB510" s="1"/>
      <c r="XC510" s="1"/>
      <c r="XD510" s="1"/>
      <c r="XE510" s="1"/>
      <c r="XF510" s="1"/>
      <c r="XG510" s="1"/>
      <c r="XH510" s="1"/>
      <c r="XI510" s="1"/>
      <c r="XJ510" s="1"/>
      <c r="XK510" s="1"/>
      <c r="XL510" s="1"/>
      <c r="XM510" s="1"/>
      <c r="XN510" s="1"/>
      <c r="XO510" s="1"/>
      <c r="XP510" s="1"/>
      <c r="XQ510" s="1"/>
      <c r="XR510" s="1"/>
      <c r="XS510" s="1"/>
      <c r="XT510" s="1"/>
      <c r="XU510" s="1"/>
      <c r="XV510" s="1"/>
      <c r="XW510" s="1"/>
      <c r="XX510" s="1"/>
      <c r="XY510" s="1"/>
      <c r="XZ510" s="1"/>
      <c r="YA510" s="1"/>
      <c r="YB510" s="1"/>
      <c r="YC510" s="1"/>
      <c r="YD510" s="1"/>
      <c r="YE510" s="1"/>
      <c r="YF510" s="1"/>
      <c r="YG510" s="1"/>
      <c r="YH510" s="1"/>
      <c r="YI510" s="1"/>
      <c r="YJ510" s="1"/>
      <c r="YK510" s="1"/>
      <c r="YL510" s="1"/>
      <c r="YM510" s="1"/>
      <c r="YN510" s="1"/>
      <c r="YO510" s="1"/>
      <c r="YP510" s="1"/>
      <c r="YQ510" s="1"/>
      <c r="YR510" s="1"/>
      <c r="YS510" s="1"/>
      <c r="YT510" s="1"/>
      <c r="YU510" s="1"/>
      <c r="YV510" s="1"/>
      <c r="YW510" s="1"/>
      <c r="YX510" s="1"/>
      <c r="YY510" s="1"/>
      <c r="YZ510" s="1"/>
      <c r="ZA510" s="1"/>
      <c r="ZB510" s="1"/>
      <c r="ZC510" s="1"/>
      <c r="ZD510" s="1"/>
      <c r="ZE510" s="1"/>
      <c r="ZF510" s="1"/>
      <c r="ZG510" s="1"/>
      <c r="ZH510" s="1"/>
      <c r="ZI510" s="1"/>
      <c r="ZJ510" s="1"/>
      <c r="ZK510" s="1"/>
      <c r="ZL510" s="1"/>
      <c r="ZM510" s="1"/>
      <c r="ZN510" s="1"/>
      <c r="ZO510" s="1"/>
      <c r="ZP510" s="1"/>
      <c r="ZQ510" s="1"/>
      <c r="ZR510" s="1"/>
      <c r="ZS510" s="1"/>
      <c r="ZT510" s="1"/>
      <c r="ZU510" s="1"/>
      <c r="ZV510" s="1"/>
      <c r="ZW510" s="1"/>
      <c r="ZX510" s="1"/>
      <c r="ZY510" s="1"/>
      <c r="ZZ510" s="1"/>
      <c r="AAA510" s="1"/>
      <c r="AAB510" s="1"/>
      <c r="AAC510" s="1"/>
      <c r="AAD510" s="1"/>
      <c r="AAE510" s="1"/>
      <c r="AAF510" s="1"/>
      <c r="AAG510" s="1"/>
      <c r="AAH510" s="1"/>
      <c r="AAI510" s="1"/>
      <c r="AAJ510" s="1"/>
      <c r="AAK510" s="1"/>
      <c r="AAL510" s="1"/>
      <c r="AAM510" s="1"/>
      <c r="AAN510" s="1"/>
      <c r="AAO510" s="1"/>
      <c r="AAP510" s="1"/>
      <c r="AAQ510" s="1"/>
      <c r="AAR510" s="1"/>
      <c r="AAS510" s="1"/>
      <c r="AAT510" s="1"/>
      <c r="AAU510" s="1"/>
      <c r="AAV510" s="1"/>
      <c r="AAW510" s="1"/>
      <c r="AAX510" s="1"/>
      <c r="AAY510" s="1"/>
      <c r="AAZ510" s="1"/>
      <c r="ABA510" s="1"/>
      <c r="ABB510" s="1"/>
      <c r="ABC510" s="1"/>
      <c r="ABD510" s="1"/>
      <c r="ABE510" s="1"/>
      <c r="ABF510" s="1"/>
      <c r="ABG510" s="1"/>
      <c r="ABH510" s="1"/>
      <c r="ABI510" s="1"/>
      <c r="ABJ510" s="1"/>
      <c r="ABK510" s="1"/>
      <c r="ABL510" s="1"/>
      <c r="ABM510" s="1"/>
      <c r="ABN510" s="1"/>
      <c r="ABO510" s="1"/>
    </row>
    <row r="511" spans="1:743" x14ac:dyDescent="0.25">
      <c r="A511" s="93"/>
      <c r="B511" s="2"/>
      <c r="C511" s="2"/>
      <c r="D511" s="2"/>
      <c r="E511" s="2"/>
      <c r="F511" s="2"/>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3"/>
      <c r="MV511" s="3"/>
      <c r="MW511" s="3"/>
      <c r="MX511" s="3"/>
      <c r="MY511" s="3"/>
      <c r="MZ511" s="3"/>
      <c r="NA511" s="3"/>
      <c r="NB511" s="3"/>
      <c r="NC511" s="3"/>
      <c r="ND511" s="3"/>
      <c r="NE511" s="3"/>
      <c r="NF511" s="3"/>
      <c r="NG511" s="3"/>
      <c r="NH511" s="3"/>
      <c r="NI511" s="3"/>
      <c r="NJ511" s="3"/>
      <c r="NK511" s="3"/>
      <c r="NL511" s="3"/>
      <c r="NM511" s="3"/>
      <c r="NN511" s="3"/>
      <c r="NO511" s="3"/>
      <c r="NP511" s="3"/>
      <c r="NQ511" s="3"/>
      <c r="NR511" s="3"/>
      <c r="NS511" s="3"/>
      <c r="NT511" s="3"/>
      <c r="NU511" s="3"/>
      <c r="NV511" s="3"/>
      <c r="NW511" s="3"/>
      <c r="NX511" s="3"/>
      <c r="NY511" s="3"/>
      <c r="NZ511" s="3"/>
      <c r="OA511" s="3"/>
      <c r="OB511" s="3"/>
      <c r="OC511" s="3"/>
      <c r="OD511" s="3"/>
      <c r="OE511" s="3"/>
      <c r="OF511" s="3"/>
      <c r="OG511" s="3"/>
      <c r="OH511" s="3"/>
      <c r="OI511" s="3"/>
      <c r="OJ511" s="3"/>
      <c r="OK511" s="3"/>
      <c r="OL511" s="3"/>
      <c r="OM511" s="3"/>
      <c r="ON511" s="3"/>
      <c r="OO511" s="3"/>
      <c r="OP511" s="3"/>
      <c r="OQ511" s="3"/>
      <c r="OR511" s="3"/>
      <c r="OS511" s="3"/>
      <c r="OT511" s="3"/>
      <c r="OU511" s="3"/>
      <c r="OV511" s="3"/>
      <c r="OW511" s="3"/>
      <c r="OX511" s="3"/>
      <c r="OY511" s="3"/>
      <c r="OZ511" s="3"/>
      <c r="PA511" s="3"/>
      <c r="PB511" s="1"/>
      <c r="PC511" s="1"/>
      <c r="PD511" s="1"/>
      <c r="PE511" s="1"/>
      <c r="PF511" s="1"/>
      <c r="PG511" s="1"/>
      <c r="PH511" s="1"/>
      <c r="PI511" s="1"/>
      <c r="PJ511" s="1"/>
      <c r="PK511" s="1"/>
      <c r="PL511" s="1"/>
      <c r="PM511" s="1"/>
      <c r="PN511" s="1"/>
      <c r="PO511" s="1"/>
      <c r="PP511" s="1"/>
      <c r="PQ511" s="1"/>
      <c r="PR511" s="1"/>
      <c r="PS511" s="1"/>
      <c r="PT511" s="1"/>
      <c r="PU511" s="1"/>
      <c r="PV511" s="1"/>
      <c r="PW511" s="1"/>
      <c r="PX511" s="1"/>
      <c r="PY511" s="1"/>
      <c r="PZ511" s="1"/>
      <c r="QA511" s="1"/>
      <c r="QB511" s="1"/>
      <c r="QC511" s="1"/>
      <c r="QD511" s="1"/>
      <c r="QE511" s="1"/>
      <c r="QF511" s="1"/>
      <c r="QG511" s="1"/>
      <c r="QH511" s="1"/>
      <c r="QI511" s="1"/>
      <c r="QJ511" s="1"/>
      <c r="QK511" s="1"/>
      <c r="QL511" s="1"/>
      <c r="QM511" s="1"/>
      <c r="QN511" s="1"/>
      <c r="QO511" s="1"/>
      <c r="QP511" s="1"/>
      <c r="QQ511" s="1"/>
      <c r="QR511" s="1"/>
      <c r="QS511" s="1"/>
      <c r="QT511" s="1"/>
      <c r="QU511" s="1"/>
      <c r="QV511" s="1"/>
      <c r="QW511" s="1"/>
      <c r="QX511" s="1"/>
      <c r="QY511" s="1"/>
      <c r="QZ511" s="1"/>
      <c r="RA511" s="1"/>
      <c r="RB511" s="1"/>
      <c r="RC511" s="1"/>
      <c r="RD511" s="1"/>
      <c r="RE511" s="1"/>
      <c r="RF511" s="1"/>
      <c r="RG511" s="1"/>
      <c r="RH511" s="1"/>
      <c r="RI511" s="1"/>
      <c r="RJ511" s="1"/>
      <c r="RK511" s="1"/>
      <c r="RL511" s="1"/>
      <c r="RM511" s="1"/>
      <c r="RN511" s="1"/>
      <c r="RO511" s="1"/>
      <c r="RP511" s="1"/>
      <c r="RQ511" s="1"/>
      <c r="RR511" s="1"/>
      <c r="RS511" s="1"/>
      <c r="RT511" s="1"/>
      <c r="RU511" s="1"/>
      <c r="RV511" s="1"/>
      <c r="RW511" s="1"/>
      <c r="RX511" s="1"/>
      <c r="RY511" s="1"/>
      <c r="RZ511" s="1"/>
      <c r="SA511" s="1"/>
      <c r="SB511" s="1"/>
      <c r="SC511" s="1"/>
      <c r="SD511" s="1"/>
      <c r="SE511" s="1"/>
      <c r="SF511" s="1"/>
      <c r="SG511" s="1"/>
      <c r="SH511" s="1"/>
      <c r="SI511" s="1"/>
      <c r="SJ511" s="1"/>
      <c r="SK511" s="1"/>
      <c r="SL511" s="1"/>
      <c r="SM511" s="1"/>
      <c r="SN511" s="1"/>
      <c r="SO511" s="1"/>
      <c r="SP511" s="1"/>
      <c r="SQ511" s="1"/>
      <c r="SR511" s="1"/>
      <c r="SS511" s="1"/>
      <c r="ST511" s="1"/>
      <c r="SU511" s="1"/>
      <c r="SV511" s="1"/>
      <c r="SW511" s="1"/>
      <c r="SX511" s="1"/>
      <c r="SY511" s="1"/>
      <c r="SZ511" s="1"/>
      <c r="TA511" s="1"/>
      <c r="TB511" s="1"/>
      <c r="TC511" s="1"/>
      <c r="TD511" s="1"/>
      <c r="TE511" s="1"/>
      <c r="TF511" s="1"/>
      <c r="TG511" s="1"/>
      <c r="TH511" s="1"/>
      <c r="TI511" s="1"/>
      <c r="TJ511" s="1"/>
      <c r="TK511" s="1"/>
      <c r="TL511" s="1"/>
      <c r="TM511" s="1"/>
      <c r="TN511" s="1"/>
      <c r="TO511" s="1"/>
      <c r="TP511" s="1"/>
      <c r="TQ511" s="1"/>
      <c r="TR511" s="1"/>
      <c r="TS511" s="1"/>
      <c r="TT511" s="1"/>
      <c r="TU511" s="1"/>
      <c r="TV511" s="1"/>
      <c r="TW511" s="1"/>
      <c r="TX511" s="1"/>
      <c r="TY511" s="1"/>
      <c r="TZ511" s="1"/>
      <c r="UA511" s="1"/>
      <c r="UB511" s="1"/>
      <c r="UC511" s="1"/>
      <c r="UD511" s="1"/>
      <c r="UE511" s="1"/>
      <c r="UF511" s="1"/>
      <c r="UG511" s="1"/>
      <c r="UH511" s="1"/>
      <c r="UI511" s="1"/>
      <c r="UJ511" s="1"/>
      <c r="UK511" s="1"/>
      <c r="UL511" s="1"/>
      <c r="UM511" s="1"/>
      <c r="UN511" s="1"/>
      <c r="UO511" s="1"/>
      <c r="UP511" s="1"/>
      <c r="UQ511" s="1"/>
      <c r="UR511" s="1"/>
      <c r="US511" s="1"/>
      <c r="UT511" s="1"/>
      <c r="UU511" s="1"/>
      <c r="UV511" s="1"/>
      <c r="UW511" s="1"/>
      <c r="UX511" s="1"/>
      <c r="UY511" s="1"/>
      <c r="UZ511" s="1"/>
      <c r="VA511" s="1"/>
      <c r="VB511" s="1"/>
      <c r="VC511" s="1"/>
      <c r="VD511" s="1"/>
      <c r="VE511" s="1"/>
      <c r="VF511" s="1"/>
      <c r="VG511" s="1"/>
      <c r="VH511" s="1"/>
      <c r="VI511" s="1"/>
      <c r="VJ511" s="1"/>
      <c r="VK511" s="1"/>
      <c r="VL511" s="1"/>
      <c r="VM511" s="1"/>
      <c r="VN511" s="1"/>
      <c r="VO511" s="1"/>
      <c r="VP511" s="1"/>
      <c r="VQ511" s="1"/>
      <c r="VR511" s="1"/>
      <c r="VS511" s="1"/>
      <c r="VT511" s="1"/>
      <c r="VU511" s="1"/>
      <c r="VV511" s="1"/>
      <c r="VW511" s="1"/>
      <c r="VX511" s="1"/>
      <c r="VY511" s="1"/>
      <c r="VZ511" s="1"/>
      <c r="WA511" s="1"/>
      <c r="WB511" s="1"/>
      <c r="WC511" s="1"/>
      <c r="WD511" s="1"/>
      <c r="WE511" s="1"/>
      <c r="WF511" s="1"/>
      <c r="WG511" s="1"/>
      <c r="WH511" s="1"/>
      <c r="WI511" s="1"/>
      <c r="WJ511" s="1"/>
      <c r="WK511" s="1"/>
      <c r="WL511" s="1"/>
      <c r="WM511" s="1"/>
      <c r="WN511" s="1"/>
      <c r="WO511" s="1"/>
      <c r="WP511" s="1"/>
      <c r="WQ511" s="1"/>
      <c r="WR511" s="1"/>
      <c r="WS511" s="1"/>
      <c r="WT511" s="1"/>
      <c r="WU511" s="1"/>
      <c r="WV511" s="1"/>
      <c r="WW511" s="1"/>
      <c r="WX511" s="1"/>
      <c r="WY511" s="1"/>
      <c r="WZ511" s="1"/>
      <c r="XA511" s="1"/>
      <c r="XB511" s="1"/>
      <c r="XC511" s="1"/>
      <c r="XD511" s="1"/>
      <c r="XE511" s="1"/>
      <c r="XF511" s="1"/>
      <c r="XG511" s="1"/>
      <c r="XH511" s="1"/>
      <c r="XI511" s="1"/>
      <c r="XJ511" s="1"/>
      <c r="XK511" s="1"/>
      <c r="XL511" s="1"/>
      <c r="XM511" s="1"/>
      <c r="XN511" s="1"/>
      <c r="XO511" s="1"/>
      <c r="XP511" s="1"/>
      <c r="XQ511" s="1"/>
      <c r="XR511" s="1"/>
      <c r="XS511" s="1"/>
      <c r="XT511" s="1"/>
      <c r="XU511" s="1"/>
      <c r="XV511" s="1"/>
      <c r="XW511" s="1"/>
      <c r="XX511" s="1"/>
      <c r="XY511" s="1"/>
      <c r="XZ511" s="1"/>
      <c r="YA511" s="1"/>
      <c r="YB511" s="1"/>
      <c r="YC511" s="1"/>
      <c r="YD511" s="1"/>
      <c r="YE511" s="1"/>
      <c r="YF511" s="1"/>
      <c r="YG511" s="1"/>
      <c r="YH511" s="1"/>
      <c r="YI511" s="1"/>
      <c r="YJ511" s="1"/>
      <c r="YK511" s="1"/>
      <c r="YL511" s="1"/>
      <c r="YM511" s="1"/>
      <c r="YN511" s="1"/>
      <c r="YO511" s="1"/>
      <c r="YP511" s="1"/>
      <c r="YQ511" s="1"/>
      <c r="YR511" s="1"/>
      <c r="YS511" s="1"/>
      <c r="YT511" s="1"/>
      <c r="YU511" s="1"/>
      <c r="YV511" s="1"/>
      <c r="YW511" s="1"/>
      <c r="YX511" s="1"/>
      <c r="YY511" s="1"/>
      <c r="YZ511" s="1"/>
      <c r="ZA511" s="1"/>
      <c r="ZB511" s="1"/>
      <c r="ZC511" s="1"/>
      <c r="ZD511" s="1"/>
      <c r="ZE511" s="1"/>
      <c r="ZF511" s="1"/>
      <c r="ZG511" s="1"/>
      <c r="ZH511" s="1"/>
      <c r="ZI511" s="1"/>
      <c r="ZJ511" s="1"/>
      <c r="ZK511" s="1"/>
      <c r="ZL511" s="1"/>
      <c r="ZM511" s="1"/>
      <c r="ZN511" s="1"/>
      <c r="ZO511" s="1"/>
      <c r="ZP511" s="1"/>
      <c r="ZQ511" s="1"/>
      <c r="ZR511" s="1"/>
      <c r="ZS511" s="1"/>
      <c r="ZT511" s="1"/>
      <c r="ZU511" s="1"/>
      <c r="ZV511" s="1"/>
      <c r="ZW511" s="1"/>
      <c r="ZX511" s="1"/>
      <c r="ZY511" s="1"/>
      <c r="ZZ511" s="1"/>
      <c r="AAA511" s="1"/>
      <c r="AAB511" s="1"/>
      <c r="AAC511" s="1"/>
      <c r="AAD511" s="1"/>
      <c r="AAE511" s="1"/>
      <c r="AAF511" s="1"/>
      <c r="AAG511" s="1"/>
      <c r="AAH511" s="1"/>
      <c r="AAI511" s="1"/>
      <c r="AAJ511" s="1"/>
      <c r="AAK511" s="1"/>
      <c r="AAL511" s="1"/>
      <c r="AAM511" s="1"/>
      <c r="AAN511" s="1"/>
      <c r="AAO511" s="1"/>
      <c r="AAP511" s="1"/>
      <c r="AAQ511" s="1"/>
      <c r="AAR511" s="1"/>
      <c r="AAS511" s="1"/>
      <c r="AAT511" s="1"/>
      <c r="AAU511" s="1"/>
      <c r="AAV511" s="1"/>
      <c r="AAW511" s="1"/>
      <c r="AAX511" s="1"/>
      <c r="AAY511" s="1"/>
      <c r="AAZ511" s="1"/>
      <c r="ABA511" s="1"/>
      <c r="ABB511" s="1"/>
      <c r="ABC511" s="1"/>
      <c r="ABD511" s="1"/>
      <c r="ABE511" s="1"/>
      <c r="ABF511" s="1"/>
      <c r="ABG511" s="1"/>
      <c r="ABH511" s="1"/>
      <c r="ABI511" s="1"/>
      <c r="ABJ511" s="1"/>
      <c r="ABK511" s="1"/>
      <c r="ABL511" s="1"/>
      <c r="ABM511" s="1"/>
      <c r="ABN511" s="1"/>
      <c r="ABO511" s="1"/>
    </row>
    <row r="512" spans="1:743" x14ac:dyDescent="0.25">
      <c r="A512" s="93"/>
      <c r="B512" s="2"/>
      <c r="C512" s="2"/>
      <c r="D512" s="2"/>
      <c r="E512" s="2"/>
      <c r="F512" s="2"/>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3"/>
      <c r="MV512" s="3"/>
      <c r="MW512" s="3"/>
      <c r="MX512" s="3"/>
      <c r="MY512" s="3"/>
      <c r="MZ512" s="3"/>
      <c r="NA512" s="3"/>
      <c r="NB512" s="3"/>
      <c r="NC512" s="3"/>
      <c r="ND512" s="3"/>
      <c r="NE512" s="3"/>
      <c r="NF512" s="3"/>
      <c r="NG512" s="3"/>
      <c r="NH512" s="3"/>
      <c r="NI512" s="3"/>
      <c r="NJ512" s="3"/>
      <c r="NK512" s="3"/>
      <c r="NL512" s="3"/>
      <c r="NM512" s="3"/>
      <c r="NN512" s="3"/>
      <c r="NO512" s="3"/>
      <c r="NP512" s="3"/>
      <c r="NQ512" s="3"/>
      <c r="NR512" s="3"/>
      <c r="NS512" s="3"/>
      <c r="NT512" s="3"/>
      <c r="NU512" s="3"/>
      <c r="NV512" s="3"/>
      <c r="NW512" s="3"/>
      <c r="NX512" s="3"/>
      <c r="NY512" s="3"/>
      <c r="NZ512" s="3"/>
      <c r="OA512" s="3"/>
      <c r="OB512" s="3"/>
      <c r="OC512" s="3"/>
      <c r="OD512" s="3"/>
      <c r="OE512" s="3"/>
      <c r="OF512" s="3"/>
      <c r="OG512" s="3"/>
      <c r="OH512" s="3"/>
      <c r="OI512" s="3"/>
      <c r="OJ512" s="3"/>
      <c r="OK512" s="3"/>
      <c r="OL512" s="3"/>
      <c r="OM512" s="3"/>
      <c r="ON512" s="3"/>
      <c r="OO512" s="3"/>
      <c r="OP512" s="3"/>
      <c r="OQ512" s="3"/>
      <c r="OR512" s="3"/>
      <c r="OS512" s="3"/>
      <c r="OT512" s="3"/>
      <c r="OU512" s="3"/>
      <c r="OV512" s="3"/>
      <c r="OW512" s="3"/>
      <c r="OX512" s="3"/>
      <c r="OY512" s="3"/>
      <c r="OZ512" s="3"/>
      <c r="PA512" s="3"/>
      <c r="PB512" s="1"/>
      <c r="PC512" s="1"/>
      <c r="PD512" s="1"/>
      <c r="PE512" s="1"/>
      <c r="PF512" s="1"/>
      <c r="PG512" s="1"/>
      <c r="PH512" s="1"/>
      <c r="PI512" s="1"/>
      <c r="PJ512" s="1"/>
      <c r="PK512" s="1"/>
      <c r="PL512" s="1"/>
      <c r="PM512" s="1"/>
      <c r="PN512" s="1"/>
      <c r="PO512" s="1"/>
      <c r="PP512" s="1"/>
      <c r="PQ512" s="1"/>
      <c r="PR512" s="1"/>
      <c r="PS512" s="1"/>
      <c r="PT512" s="1"/>
      <c r="PU512" s="1"/>
      <c r="PV512" s="1"/>
      <c r="PW512" s="1"/>
      <c r="PX512" s="1"/>
      <c r="PY512" s="1"/>
      <c r="PZ512" s="1"/>
      <c r="QA512" s="1"/>
      <c r="QB512" s="1"/>
      <c r="QC512" s="1"/>
      <c r="QD512" s="1"/>
      <c r="QE512" s="1"/>
      <c r="QF512" s="1"/>
      <c r="QG512" s="1"/>
      <c r="QH512" s="1"/>
      <c r="QI512" s="1"/>
      <c r="QJ512" s="1"/>
      <c r="QK512" s="1"/>
      <c r="QL512" s="1"/>
      <c r="QM512" s="1"/>
      <c r="QN512" s="1"/>
      <c r="QO512" s="1"/>
      <c r="QP512" s="1"/>
      <c r="QQ512" s="1"/>
      <c r="QR512" s="1"/>
      <c r="QS512" s="1"/>
      <c r="QT512" s="1"/>
      <c r="QU512" s="1"/>
      <c r="QV512" s="1"/>
      <c r="QW512" s="1"/>
      <c r="QX512" s="1"/>
      <c r="QY512" s="1"/>
      <c r="QZ512" s="1"/>
      <c r="RA512" s="1"/>
      <c r="RB512" s="1"/>
      <c r="RC512" s="1"/>
      <c r="RD512" s="1"/>
      <c r="RE512" s="1"/>
      <c r="RF512" s="1"/>
      <c r="RG512" s="1"/>
      <c r="RH512" s="1"/>
      <c r="RI512" s="1"/>
      <c r="RJ512" s="1"/>
      <c r="RK512" s="1"/>
      <c r="RL512" s="1"/>
      <c r="RM512" s="1"/>
      <c r="RN512" s="1"/>
      <c r="RO512" s="1"/>
      <c r="RP512" s="1"/>
      <c r="RQ512" s="1"/>
      <c r="RR512" s="1"/>
      <c r="RS512" s="1"/>
      <c r="RT512" s="1"/>
      <c r="RU512" s="1"/>
      <c r="RV512" s="1"/>
      <c r="RW512" s="1"/>
      <c r="RX512" s="1"/>
      <c r="RY512" s="1"/>
      <c r="RZ512" s="1"/>
      <c r="SA512" s="1"/>
      <c r="SB512" s="1"/>
      <c r="SC512" s="1"/>
      <c r="SD512" s="1"/>
      <c r="SE512" s="1"/>
      <c r="SF512" s="1"/>
      <c r="SG512" s="1"/>
      <c r="SH512" s="1"/>
      <c r="SI512" s="1"/>
      <c r="SJ512" s="1"/>
      <c r="SK512" s="1"/>
      <c r="SL512" s="1"/>
      <c r="SM512" s="1"/>
      <c r="SN512" s="1"/>
      <c r="SO512" s="1"/>
      <c r="SP512" s="1"/>
      <c r="SQ512" s="1"/>
      <c r="SR512" s="1"/>
      <c r="SS512" s="1"/>
      <c r="ST512" s="1"/>
      <c r="SU512" s="1"/>
      <c r="SV512" s="1"/>
      <c r="SW512" s="1"/>
      <c r="SX512" s="1"/>
      <c r="SY512" s="1"/>
      <c r="SZ512" s="1"/>
      <c r="TA512" s="1"/>
      <c r="TB512" s="1"/>
      <c r="TC512" s="1"/>
      <c r="TD512" s="1"/>
      <c r="TE512" s="1"/>
      <c r="TF512" s="1"/>
      <c r="TG512" s="1"/>
      <c r="TH512" s="1"/>
      <c r="TI512" s="1"/>
      <c r="TJ512" s="1"/>
      <c r="TK512" s="1"/>
      <c r="TL512" s="1"/>
      <c r="TM512" s="1"/>
      <c r="TN512" s="1"/>
      <c r="TO512" s="1"/>
      <c r="TP512" s="1"/>
      <c r="TQ512" s="1"/>
      <c r="TR512" s="1"/>
      <c r="TS512" s="1"/>
      <c r="TT512" s="1"/>
      <c r="TU512" s="1"/>
      <c r="TV512" s="1"/>
      <c r="TW512" s="1"/>
      <c r="TX512" s="1"/>
      <c r="TY512" s="1"/>
      <c r="TZ512" s="1"/>
      <c r="UA512" s="1"/>
      <c r="UB512" s="1"/>
      <c r="UC512" s="1"/>
      <c r="UD512" s="1"/>
      <c r="UE512" s="1"/>
      <c r="UF512" s="1"/>
      <c r="UG512" s="1"/>
      <c r="UH512" s="1"/>
      <c r="UI512" s="1"/>
      <c r="UJ512" s="1"/>
      <c r="UK512" s="1"/>
      <c r="UL512" s="1"/>
      <c r="UM512" s="1"/>
      <c r="UN512" s="1"/>
      <c r="UO512" s="1"/>
      <c r="UP512" s="1"/>
      <c r="UQ512" s="1"/>
      <c r="UR512" s="1"/>
      <c r="US512" s="1"/>
      <c r="UT512" s="1"/>
      <c r="UU512" s="1"/>
      <c r="UV512" s="1"/>
      <c r="UW512" s="1"/>
      <c r="UX512" s="1"/>
      <c r="UY512" s="1"/>
      <c r="UZ512" s="1"/>
      <c r="VA512" s="1"/>
      <c r="VB512" s="1"/>
      <c r="VC512" s="1"/>
      <c r="VD512" s="1"/>
      <c r="VE512" s="1"/>
      <c r="VF512" s="1"/>
      <c r="VG512" s="1"/>
      <c r="VH512" s="1"/>
      <c r="VI512" s="1"/>
      <c r="VJ512" s="1"/>
      <c r="VK512" s="1"/>
      <c r="VL512" s="1"/>
      <c r="VM512" s="1"/>
      <c r="VN512" s="1"/>
      <c r="VO512" s="1"/>
      <c r="VP512" s="1"/>
      <c r="VQ512" s="1"/>
      <c r="VR512" s="1"/>
      <c r="VS512" s="1"/>
      <c r="VT512" s="1"/>
      <c r="VU512" s="1"/>
      <c r="VV512" s="1"/>
      <c r="VW512" s="1"/>
      <c r="VX512" s="1"/>
      <c r="VY512" s="1"/>
      <c r="VZ512" s="1"/>
      <c r="WA512" s="1"/>
      <c r="WB512" s="1"/>
      <c r="WC512" s="1"/>
      <c r="WD512" s="1"/>
      <c r="WE512" s="1"/>
      <c r="WF512" s="1"/>
      <c r="WG512" s="1"/>
      <c r="WH512" s="1"/>
      <c r="WI512" s="1"/>
      <c r="WJ512" s="1"/>
      <c r="WK512" s="1"/>
      <c r="WL512" s="1"/>
      <c r="WM512" s="1"/>
      <c r="WN512" s="1"/>
      <c r="WO512" s="1"/>
      <c r="WP512" s="1"/>
      <c r="WQ512" s="1"/>
      <c r="WR512" s="1"/>
      <c r="WS512" s="1"/>
      <c r="WT512" s="1"/>
      <c r="WU512" s="1"/>
      <c r="WV512" s="1"/>
      <c r="WW512" s="1"/>
      <c r="WX512" s="1"/>
      <c r="WY512" s="1"/>
      <c r="WZ512" s="1"/>
      <c r="XA512" s="1"/>
      <c r="XB512" s="1"/>
      <c r="XC512" s="1"/>
      <c r="XD512" s="1"/>
      <c r="XE512" s="1"/>
      <c r="XF512" s="1"/>
      <c r="XG512" s="1"/>
      <c r="XH512" s="1"/>
      <c r="XI512" s="1"/>
      <c r="XJ512" s="1"/>
      <c r="XK512" s="1"/>
      <c r="XL512" s="1"/>
      <c r="XM512" s="1"/>
      <c r="XN512" s="1"/>
      <c r="XO512" s="1"/>
      <c r="XP512" s="1"/>
      <c r="XQ512" s="1"/>
      <c r="XR512" s="1"/>
      <c r="XS512" s="1"/>
      <c r="XT512" s="1"/>
      <c r="XU512" s="1"/>
      <c r="XV512" s="1"/>
      <c r="XW512" s="1"/>
      <c r="XX512" s="1"/>
      <c r="XY512" s="1"/>
      <c r="XZ512" s="1"/>
      <c r="YA512" s="1"/>
      <c r="YB512" s="1"/>
      <c r="YC512" s="1"/>
      <c r="YD512" s="1"/>
      <c r="YE512" s="1"/>
      <c r="YF512" s="1"/>
      <c r="YG512" s="1"/>
      <c r="YH512" s="1"/>
      <c r="YI512" s="1"/>
      <c r="YJ512" s="1"/>
      <c r="YK512" s="1"/>
      <c r="YL512" s="1"/>
      <c r="YM512" s="1"/>
      <c r="YN512" s="1"/>
      <c r="YO512" s="1"/>
      <c r="YP512" s="1"/>
      <c r="YQ512" s="1"/>
      <c r="YR512" s="1"/>
      <c r="YS512" s="1"/>
      <c r="YT512" s="1"/>
      <c r="YU512" s="1"/>
      <c r="YV512" s="1"/>
      <c r="YW512" s="1"/>
      <c r="YX512" s="1"/>
      <c r="YY512" s="1"/>
      <c r="YZ512" s="1"/>
      <c r="ZA512" s="1"/>
      <c r="ZB512" s="1"/>
      <c r="ZC512" s="1"/>
      <c r="ZD512" s="1"/>
      <c r="ZE512" s="1"/>
      <c r="ZF512" s="1"/>
      <c r="ZG512" s="1"/>
      <c r="ZH512" s="1"/>
      <c r="ZI512" s="1"/>
      <c r="ZJ512" s="1"/>
      <c r="ZK512" s="1"/>
      <c r="ZL512" s="1"/>
      <c r="ZM512" s="1"/>
      <c r="ZN512" s="1"/>
      <c r="ZO512" s="1"/>
      <c r="ZP512" s="1"/>
      <c r="ZQ512" s="1"/>
      <c r="ZR512" s="1"/>
      <c r="ZS512" s="1"/>
      <c r="ZT512" s="1"/>
      <c r="ZU512" s="1"/>
      <c r="ZV512" s="1"/>
      <c r="ZW512" s="1"/>
      <c r="ZX512" s="1"/>
      <c r="ZY512" s="1"/>
      <c r="ZZ512" s="1"/>
      <c r="AAA512" s="1"/>
      <c r="AAB512" s="1"/>
      <c r="AAC512" s="1"/>
      <c r="AAD512" s="1"/>
      <c r="AAE512" s="1"/>
      <c r="AAF512" s="1"/>
      <c r="AAG512" s="1"/>
      <c r="AAH512" s="1"/>
      <c r="AAI512" s="1"/>
      <c r="AAJ512" s="1"/>
      <c r="AAK512" s="1"/>
      <c r="AAL512" s="1"/>
      <c r="AAM512" s="1"/>
      <c r="AAN512" s="1"/>
      <c r="AAO512" s="1"/>
      <c r="AAP512" s="1"/>
      <c r="AAQ512" s="1"/>
      <c r="AAR512" s="1"/>
      <c r="AAS512" s="1"/>
      <c r="AAT512" s="1"/>
      <c r="AAU512" s="1"/>
      <c r="AAV512" s="1"/>
      <c r="AAW512" s="1"/>
      <c r="AAX512" s="1"/>
      <c r="AAY512" s="1"/>
      <c r="AAZ512" s="1"/>
      <c r="ABA512" s="1"/>
      <c r="ABB512" s="1"/>
      <c r="ABC512" s="1"/>
      <c r="ABD512" s="1"/>
      <c r="ABE512" s="1"/>
      <c r="ABF512" s="1"/>
      <c r="ABG512" s="1"/>
      <c r="ABH512" s="1"/>
      <c r="ABI512" s="1"/>
      <c r="ABJ512" s="1"/>
      <c r="ABK512" s="1"/>
      <c r="ABL512" s="1"/>
      <c r="ABM512" s="1"/>
      <c r="ABN512" s="1"/>
      <c r="ABO512" s="1"/>
    </row>
    <row r="513" spans="1:743" x14ac:dyDescent="0.25">
      <c r="A513" s="93"/>
      <c r="B513" s="2"/>
      <c r="C513" s="2"/>
      <c r="D513" s="2"/>
      <c r="E513" s="2"/>
      <c r="F513" s="2"/>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3"/>
      <c r="MV513" s="3"/>
      <c r="MW513" s="3"/>
      <c r="MX513" s="3"/>
      <c r="MY513" s="3"/>
      <c r="MZ513" s="3"/>
      <c r="NA513" s="3"/>
      <c r="NB513" s="3"/>
      <c r="NC513" s="3"/>
      <c r="ND513" s="3"/>
      <c r="NE513" s="3"/>
      <c r="NF513" s="3"/>
      <c r="NG513" s="3"/>
      <c r="NH513" s="3"/>
      <c r="NI513" s="3"/>
      <c r="NJ513" s="3"/>
      <c r="NK513" s="3"/>
      <c r="NL513" s="3"/>
      <c r="NM513" s="3"/>
      <c r="NN513" s="3"/>
      <c r="NO513" s="3"/>
      <c r="NP513" s="3"/>
      <c r="NQ513" s="3"/>
      <c r="NR513" s="3"/>
      <c r="NS513" s="3"/>
      <c r="NT513" s="3"/>
      <c r="NU513" s="3"/>
      <c r="NV513" s="3"/>
      <c r="NW513" s="3"/>
      <c r="NX513" s="3"/>
      <c r="NY513" s="3"/>
      <c r="NZ513" s="3"/>
      <c r="OA513" s="3"/>
      <c r="OB513" s="3"/>
      <c r="OC513" s="3"/>
      <c r="OD513" s="3"/>
      <c r="OE513" s="3"/>
      <c r="OF513" s="3"/>
      <c r="OG513" s="3"/>
      <c r="OH513" s="3"/>
      <c r="OI513" s="3"/>
      <c r="OJ513" s="3"/>
      <c r="OK513" s="3"/>
      <c r="OL513" s="3"/>
      <c r="OM513" s="3"/>
      <c r="ON513" s="3"/>
      <c r="OO513" s="3"/>
      <c r="OP513" s="3"/>
      <c r="OQ513" s="3"/>
      <c r="OR513" s="3"/>
      <c r="OS513" s="3"/>
      <c r="OT513" s="3"/>
      <c r="OU513" s="3"/>
      <c r="OV513" s="3"/>
      <c r="OW513" s="3"/>
      <c r="OX513" s="3"/>
      <c r="OY513" s="3"/>
      <c r="OZ513" s="3"/>
      <c r="PA513" s="3"/>
      <c r="PB513" s="1"/>
      <c r="PC513" s="1"/>
      <c r="PD513" s="1"/>
      <c r="PE513" s="1"/>
      <c r="PF513" s="1"/>
      <c r="PG513" s="1"/>
      <c r="PH513" s="1"/>
      <c r="PI513" s="1"/>
      <c r="PJ513" s="1"/>
      <c r="PK513" s="1"/>
      <c r="PL513" s="1"/>
      <c r="PM513" s="1"/>
      <c r="PN513" s="1"/>
      <c r="PO513" s="1"/>
      <c r="PP513" s="1"/>
      <c r="PQ513" s="1"/>
      <c r="PR513" s="1"/>
      <c r="PS513" s="1"/>
      <c r="PT513" s="1"/>
      <c r="PU513" s="1"/>
      <c r="PV513" s="1"/>
      <c r="PW513" s="1"/>
      <c r="PX513" s="1"/>
      <c r="PY513" s="1"/>
      <c r="PZ513" s="1"/>
      <c r="QA513" s="1"/>
      <c r="QB513" s="1"/>
      <c r="QC513" s="1"/>
      <c r="QD513" s="1"/>
      <c r="QE513" s="1"/>
      <c r="QF513" s="1"/>
      <c r="QG513" s="1"/>
      <c r="QH513" s="1"/>
      <c r="QI513" s="1"/>
      <c r="QJ513" s="1"/>
      <c r="QK513" s="1"/>
      <c r="QL513" s="1"/>
      <c r="QM513" s="1"/>
      <c r="QN513" s="1"/>
      <c r="QO513" s="1"/>
      <c r="QP513" s="1"/>
      <c r="QQ513" s="1"/>
      <c r="QR513" s="1"/>
      <c r="QS513" s="1"/>
      <c r="QT513" s="1"/>
      <c r="QU513" s="1"/>
      <c r="QV513" s="1"/>
      <c r="QW513" s="1"/>
      <c r="QX513" s="1"/>
      <c r="QY513" s="1"/>
      <c r="QZ513" s="1"/>
      <c r="RA513" s="1"/>
      <c r="RB513" s="1"/>
      <c r="RC513" s="1"/>
      <c r="RD513" s="1"/>
      <c r="RE513" s="1"/>
      <c r="RF513" s="1"/>
      <c r="RG513" s="1"/>
      <c r="RH513" s="1"/>
      <c r="RI513" s="1"/>
      <c r="RJ513" s="1"/>
      <c r="RK513" s="1"/>
      <c r="RL513" s="1"/>
      <c r="RM513" s="1"/>
      <c r="RN513" s="1"/>
      <c r="RO513" s="1"/>
      <c r="RP513" s="1"/>
      <c r="RQ513" s="1"/>
      <c r="RR513" s="1"/>
      <c r="RS513" s="1"/>
      <c r="RT513" s="1"/>
      <c r="RU513" s="1"/>
      <c r="RV513" s="1"/>
      <c r="RW513" s="1"/>
      <c r="RX513" s="1"/>
      <c r="RY513" s="1"/>
      <c r="RZ513" s="1"/>
      <c r="SA513" s="1"/>
      <c r="SB513" s="1"/>
      <c r="SC513" s="1"/>
      <c r="SD513" s="1"/>
      <c r="SE513" s="1"/>
      <c r="SF513" s="1"/>
      <c r="SG513" s="1"/>
      <c r="SH513" s="1"/>
      <c r="SI513" s="1"/>
      <c r="SJ513" s="1"/>
      <c r="SK513" s="1"/>
      <c r="SL513" s="1"/>
      <c r="SM513" s="1"/>
      <c r="SN513" s="1"/>
      <c r="SO513" s="1"/>
      <c r="SP513" s="1"/>
      <c r="SQ513" s="1"/>
      <c r="SR513" s="1"/>
      <c r="SS513" s="1"/>
      <c r="ST513" s="1"/>
      <c r="SU513" s="1"/>
      <c r="SV513" s="1"/>
      <c r="SW513" s="1"/>
      <c r="SX513" s="1"/>
      <c r="SY513" s="1"/>
      <c r="SZ513" s="1"/>
      <c r="TA513" s="1"/>
      <c r="TB513" s="1"/>
      <c r="TC513" s="1"/>
      <c r="TD513" s="1"/>
      <c r="TE513" s="1"/>
      <c r="TF513" s="1"/>
      <c r="TG513" s="1"/>
      <c r="TH513" s="1"/>
      <c r="TI513" s="1"/>
      <c r="TJ513" s="1"/>
      <c r="TK513" s="1"/>
      <c r="TL513" s="1"/>
      <c r="TM513" s="1"/>
      <c r="TN513" s="1"/>
      <c r="TO513" s="1"/>
      <c r="TP513" s="1"/>
      <c r="TQ513" s="1"/>
      <c r="TR513" s="1"/>
      <c r="TS513" s="1"/>
      <c r="TT513" s="1"/>
      <c r="TU513" s="1"/>
      <c r="TV513" s="1"/>
      <c r="TW513" s="1"/>
      <c r="TX513" s="1"/>
      <c r="TY513" s="1"/>
      <c r="TZ513" s="1"/>
      <c r="UA513" s="1"/>
      <c r="UB513" s="1"/>
      <c r="UC513" s="1"/>
      <c r="UD513" s="1"/>
      <c r="UE513" s="1"/>
      <c r="UF513" s="1"/>
      <c r="UG513" s="1"/>
      <c r="UH513" s="1"/>
      <c r="UI513" s="1"/>
      <c r="UJ513" s="1"/>
      <c r="UK513" s="1"/>
      <c r="UL513" s="1"/>
      <c r="UM513" s="1"/>
      <c r="UN513" s="1"/>
      <c r="UO513" s="1"/>
      <c r="UP513" s="1"/>
      <c r="UQ513" s="1"/>
      <c r="UR513" s="1"/>
      <c r="US513" s="1"/>
      <c r="UT513" s="1"/>
      <c r="UU513" s="1"/>
      <c r="UV513" s="1"/>
      <c r="UW513" s="1"/>
      <c r="UX513" s="1"/>
      <c r="UY513" s="1"/>
      <c r="UZ513" s="1"/>
      <c r="VA513" s="1"/>
      <c r="VB513" s="1"/>
      <c r="VC513" s="1"/>
      <c r="VD513" s="1"/>
      <c r="VE513" s="1"/>
      <c r="VF513" s="1"/>
      <c r="VG513" s="1"/>
      <c r="VH513" s="1"/>
      <c r="VI513" s="1"/>
      <c r="VJ513" s="1"/>
      <c r="VK513" s="1"/>
      <c r="VL513" s="1"/>
      <c r="VM513" s="1"/>
      <c r="VN513" s="1"/>
      <c r="VO513" s="1"/>
      <c r="VP513" s="1"/>
      <c r="VQ513" s="1"/>
      <c r="VR513" s="1"/>
      <c r="VS513" s="1"/>
      <c r="VT513" s="1"/>
      <c r="VU513" s="1"/>
      <c r="VV513" s="1"/>
      <c r="VW513" s="1"/>
      <c r="VX513" s="1"/>
      <c r="VY513" s="1"/>
      <c r="VZ513" s="1"/>
      <c r="WA513" s="1"/>
      <c r="WB513" s="1"/>
      <c r="WC513" s="1"/>
      <c r="WD513" s="1"/>
      <c r="WE513" s="1"/>
      <c r="WF513" s="1"/>
      <c r="WG513" s="1"/>
      <c r="WH513" s="1"/>
      <c r="WI513" s="1"/>
      <c r="WJ513" s="1"/>
      <c r="WK513" s="1"/>
      <c r="WL513" s="1"/>
      <c r="WM513" s="1"/>
      <c r="WN513" s="1"/>
      <c r="WO513" s="1"/>
      <c r="WP513" s="1"/>
      <c r="WQ513" s="1"/>
      <c r="WR513" s="1"/>
      <c r="WS513" s="1"/>
      <c r="WT513" s="1"/>
      <c r="WU513" s="1"/>
      <c r="WV513" s="1"/>
      <c r="WW513" s="1"/>
      <c r="WX513" s="1"/>
      <c r="WY513" s="1"/>
      <c r="WZ513" s="1"/>
      <c r="XA513" s="1"/>
      <c r="XB513" s="1"/>
      <c r="XC513" s="1"/>
      <c r="XD513" s="1"/>
      <c r="XE513" s="1"/>
      <c r="XF513" s="1"/>
      <c r="XG513" s="1"/>
      <c r="XH513" s="1"/>
      <c r="XI513" s="1"/>
      <c r="XJ513" s="1"/>
      <c r="XK513" s="1"/>
      <c r="XL513" s="1"/>
      <c r="XM513" s="1"/>
      <c r="XN513" s="1"/>
      <c r="XO513" s="1"/>
      <c r="XP513" s="1"/>
      <c r="XQ513" s="1"/>
      <c r="XR513" s="1"/>
      <c r="XS513" s="1"/>
      <c r="XT513" s="1"/>
      <c r="XU513" s="1"/>
      <c r="XV513" s="1"/>
      <c r="XW513" s="1"/>
      <c r="XX513" s="1"/>
      <c r="XY513" s="1"/>
      <c r="XZ513" s="1"/>
      <c r="YA513" s="1"/>
      <c r="YB513" s="1"/>
      <c r="YC513" s="1"/>
      <c r="YD513" s="1"/>
      <c r="YE513" s="1"/>
      <c r="YF513" s="1"/>
      <c r="YG513" s="1"/>
      <c r="YH513" s="1"/>
      <c r="YI513" s="1"/>
      <c r="YJ513" s="1"/>
      <c r="YK513" s="1"/>
      <c r="YL513" s="1"/>
      <c r="YM513" s="1"/>
      <c r="YN513" s="1"/>
      <c r="YO513" s="1"/>
      <c r="YP513" s="1"/>
      <c r="YQ513" s="1"/>
      <c r="YR513" s="1"/>
      <c r="YS513" s="1"/>
      <c r="YT513" s="1"/>
      <c r="YU513" s="1"/>
      <c r="YV513" s="1"/>
      <c r="YW513" s="1"/>
      <c r="YX513" s="1"/>
      <c r="YY513" s="1"/>
      <c r="YZ513" s="1"/>
      <c r="ZA513" s="1"/>
      <c r="ZB513" s="1"/>
      <c r="ZC513" s="1"/>
      <c r="ZD513" s="1"/>
      <c r="ZE513" s="1"/>
      <c r="ZF513" s="1"/>
      <c r="ZG513" s="1"/>
      <c r="ZH513" s="1"/>
      <c r="ZI513" s="1"/>
      <c r="ZJ513" s="1"/>
      <c r="ZK513" s="1"/>
      <c r="ZL513" s="1"/>
      <c r="ZM513" s="1"/>
      <c r="ZN513" s="1"/>
      <c r="ZO513" s="1"/>
      <c r="ZP513" s="1"/>
      <c r="ZQ513" s="1"/>
      <c r="ZR513" s="1"/>
      <c r="ZS513" s="1"/>
      <c r="ZT513" s="1"/>
      <c r="ZU513" s="1"/>
      <c r="ZV513" s="1"/>
      <c r="ZW513" s="1"/>
      <c r="ZX513" s="1"/>
      <c r="ZY513" s="1"/>
      <c r="ZZ513" s="1"/>
      <c r="AAA513" s="1"/>
      <c r="AAB513" s="1"/>
      <c r="AAC513" s="1"/>
      <c r="AAD513" s="1"/>
      <c r="AAE513" s="1"/>
      <c r="AAF513" s="1"/>
      <c r="AAG513" s="1"/>
      <c r="AAH513" s="1"/>
      <c r="AAI513" s="1"/>
      <c r="AAJ513" s="1"/>
      <c r="AAK513" s="1"/>
      <c r="AAL513" s="1"/>
      <c r="AAM513" s="1"/>
      <c r="AAN513" s="1"/>
      <c r="AAO513" s="1"/>
      <c r="AAP513" s="1"/>
      <c r="AAQ513" s="1"/>
      <c r="AAR513" s="1"/>
      <c r="AAS513" s="1"/>
      <c r="AAT513" s="1"/>
      <c r="AAU513" s="1"/>
      <c r="AAV513" s="1"/>
      <c r="AAW513" s="1"/>
      <c r="AAX513" s="1"/>
      <c r="AAY513" s="1"/>
      <c r="AAZ513" s="1"/>
      <c r="ABA513" s="1"/>
      <c r="ABB513" s="1"/>
      <c r="ABC513" s="1"/>
      <c r="ABD513" s="1"/>
      <c r="ABE513" s="1"/>
      <c r="ABF513" s="1"/>
      <c r="ABG513" s="1"/>
      <c r="ABH513" s="1"/>
      <c r="ABI513" s="1"/>
      <c r="ABJ513" s="1"/>
      <c r="ABK513" s="1"/>
      <c r="ABL513" s="1"/>
      <c r="ABM513" s="1"/>
      <c r="ABN513" s="1"/>
      <c r="ABO513" s="1"/>
    </row>
    <row r="514" spans="1:743" x14ac:dyDescent="0.25">
      <c r="A514" s="93"/>
      <c r="B514" s="2"/>
      <c r="C514" s="2"/>
      <c r="D514" s="2"/>
      <c r="E514" s="2"/>
      <c r="F514" s="2"/>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3"/>
      <c r="MV514" s="3"/>
      <c r="MW514" s="3"/>
      <c r="MX514" s="3"/>
      <c r="MY514" s="3"/>
      <c r="MZ514" s="3"/>
      <c r="NA514" s="3"/>
      <c r="NB514" s="3"/>
      <c r="NC514" s="3"/>
      <c r="ND514" s="3"/>
      <c r="NE514" s="3"/>
      <c r="NF514" s="3"/>
      <c r="NG514" s="3"/>
      <c r="NH514" s="3"/>
      <c r="NI514" s="3"/>
      <c r="NJ514" s="3"/>
      <c r="NK514" s="3"/>
      <c r="NL514" s="3"/>
      <c r="NM514" s="3"/>
      <c r="NN514" s="3"/>
      <c r="NO514" s="3"/>
      <c r="NP514" s="3"/>
      <c r="NQ514" s="3"/>
      <c r="NR514" s="3"/>
      <c r="NS514" s="3"/>
      <c r="NT514" s="3"/>
      <c r="NU514" s="3"/>
      <c r="NV514" s="3"/>
      <c r="NW514" s="3"/>
      <c r="NX514" s="3"/>
      <c r="NY514" s="3"/>
      <c r="NZ514" s="3"/>
      <c r="OA514" s="3"/>
      <c r="OB514" s="3"/>
      <c r="OC514" s="3"/>
      <c r="OD514" s="3"/>
      <c r="OE514" s="3"/>
      <c r="OF514" s="3"/>
      <c r="OG514" s="3"/>
      <c r="OH514" s="3"/>
      <c r="OI514" s="3"/>
      <c r="OJ514" s="3"/>
      <c r="OK514" s="3"/>
      <c r="OL514" s="3"/>
      <c r="OM514" s="3"/>
      <c r="ON514" s="3"/>
      <c r="OO514" s="3"/>
      <c r="OP514" s="3"/>
      <c r="OQ514" s="3"/>
      <c r="OR514" s="3"/>
      <c r="OS514" s="3"/>
      <c r="OT514" s="3"/>
      <c r="OU514" s="3"/>
      <c r="OV514" s="3"/>
      <c r="OW514" s="3"/>
      <c r="OX514" s="3"/>
      <c r="OY514" s="3"/>
      <c r="OZ514" s="3"/>
      <c r="PA514" s="3"/>
      <c r="PB514" s="1"/>
      <c r="PC514" s="1"/>
      <c r="PD514" s="1"/>
      <c r="PE514" s="1"/>
      <c r="PF514" s="1"/>
      <c r="PG514" s="1"/>
      <c r="PH514" s="1"/>
      <c r="PI514" s="1"/>
      <c r="PJ514" s="1"/>
      <c r="PK514" s="1"/>
      <c r="PL514" s="1"/>
      <c r="PM514" s="1"/>
      <c r="PN514" s="1"/>
      <c r="PO514" s="1"/>
      <c r="PP514" s="1"/>
      <c r="PQ514" s="1"/>
      <c r="PR514" s="1"/>
      <c r="PS514" s="1"/>
      <c r="PT514" s="1"/>
      <c r="PU514" s="1"/>
      <c r="PV514" s="1"/>
      <c r="PW514" s="1"/>
      <c r="PX514" s="1"/>
      <c r="PY514" s="1"/>
      <c r="PZ514" s="1"/>
      <c r="QA514" s="1"/>
      <c r="QB514" s="1"/>
      <c r="QC514" s="1"/>
      <c r="QD514" s="1"/>
      <c r="QE514" s="1"/>
      <c r="QF514" s="1"/>
      <c r="QG514" s="1"/>
      <c r="QH514" s="1"/>
      <c r="QI514" s="1"/>
      <c r="QJ514" s="1"/>
      <c r="QK514" s="1"/>
      <c r="QL514" s="1"/>
      <c r="QM514" s="1"/>
      <c r="QN514" s="1"/>
      <c r="QO514" s="1"/>
      <c r="QP514" s="1"/>
      <c r="QQ514" s="1"/>
      <c r="QR514" s="1"/>
      <c r="QS514" s="1"/>
      <c r="QT514" s="1"/>
      <c r="QU514" s="1"/>
      <c r="QV514" s="1"/>
      <c r="QW514" s="1"/>
      <c r="QX514" s="1"/>
      <c r="QY514" s="1"/>
      <c r="QZ514" s="1"/>
      <c r="RA514" s="1"/>
      <c r="RB514" s="1"/>
      <c r="RC514" s="1"/>
      <c r="RD514" s="1"/>
      <c r="RE514" s="1"/>
      <c r="RF514" s="1"/>
      <c r="RG514" s="1"/>
      <c r="RH514" s="1"/>
      <c r="RI514" s="1"/>
      <c r="RJ514" s="1"/>
      <c r="RK514" s="1"/>
      <c r="RL514" s="1"/>
      <c r="RM514" s="1"/>
      <c r="RN514" s="1"/>
      <c r="RO514" s="1"/>
      <c r="RP514" s="1"/>
      <c r="RQ514" s="1"/>
      <c r="RR514" s="1"/>
      <c r="RS514" s="1"/>
      <c r="RT514" s="1"/>
      <c r="RU514" s="1"/>
      <c r="RV514" s="1"/>
      <c r="RW514" s="1"/>
      <c r="RX514" s="1"/>
      <c r="RY514" s="1"/>
      <c r="RZ514" s="1"/>
      <c r="SA514" s="1"/>
      <c r="SB514" s="1"/>
      <c r="SC514" s="1"/>
      <c r="SD514" s="1"/>
      <c r="SE514" s="1"/>
      <c r="SF514" s="1"/>
      <c r="SG514" s="1"/>
      <c r="SH514" s="1"/>
      <c r="SI514" s="1"/>
      <c r="SJ514" s="1"/>
      <c r="SK514" s="1"/>
      <c r="SL514" s="1"/>
      <c r="SM514" s="1"/>
      <c r="SN514" s="1"/>
      <c r="SO514" s="1"/>
      <c r="SP514" s="1"/>
      <c r="SQ514" s="1"/>
      <c r="SR514" s="1"/>
      <c r="SS514" s="1"/>
      <c r="ST514" s="1"/>
      <c r="SU514" s="1"/>
      <c r="SV514" s="1"/>
      <c r="SW514" s="1"/>
      <c r="SX514" s="1"/>
      <c r="SY514" s="1"/>
      <c r="SZ514" s="1"/>
      <c r="TA514" s="1"/>
      <c r="TB514" s="1"/>
      <c r="TC514" s="1"/>
      <c r="TD514" s="1"/>
      <c r="TE514" s="1"/>
      <c r="TF514" s="1"/>
      <c r="TG514" s="1"/>
      <c r="TH514" s="1"/>
      <c r="TI514" s="1"/>
      <c r="TJ514" s="1"/>
      <c r="TK514" s="1"/>
      <c r="TL514" s="1"/>
      <c r="TM514" s="1"/>
      <c r="TN514" s="1"/>
      <c r="TO514" s="1"/>
      <c r="TP514" s="1"/>
      <c r="TQ514" s="1"/>
      <c r="TR514" s="1"/>
      <c r="TS514" s="1"/>
      <c r="TT514" s="1"/>
      <c r="TU514" s="1"/>
      <c r="TV514" s="1"/>
      <c r="TW514" s="1"/>
      <c r="TX514" s="1"/>
      <c r="TY514" s="1"/>
      <c r="TZ514" s="1"/>
      <c r="UA514" s="1"/>
      <c r="UB514" s="1"/>
      <c r="UC514" s="1"/>
      <c r="UD514" s="1"/>
      <c r="UE514" s="1"/>
      <c r="UF514" s="1"/>
      <c r="UG514" s="1"/>
      <c r="UH514" s="1"/>
      <c r="UI514" s="1"/>
      <c r="UJ514" s="1"/>
      <c r="UK514" s="1"/>
      <c r="UL514" s="1"/>
      <c r="UM514" s="1"/>
      <c r="UN514" s="1"/>
      <c r="UO514" s="1"/>
      <c r="UP514" s="1"/>
      <c r="UQ514" s="1"/>
      <c r="UR514" s="1"/>
      <c r="US514" s="1"/>
      <c r="UT514" s="1"/>
      <c r="UU514" s="1"/>
      <c r="UV514" s="1"/>
      <c r="UW514" s="1"/>
      <c r="UX514" s="1"/>
      <c r="UY514" s="1"/>
      <c r="UZ514" s="1"/>
      <c r="VA514" s="1"/>
      <c r="VB514" s="1"/>
      <c r="VC514" s="1"/>
      <c r="VD514" s="1"/>
      <c r="VE514" s="1"/>
      <c r="VF514" s="1"/>
      <c r="VG514" s="1"/>
      <c r="VH514" s="1"/>
      <c r="VI514" s="1"/>
      <c r="VJ514" s="1"/>
      <c r="VK514" s="1"/>
      <c r="VL514" s="1"/>
      <c r="VM514" s="1"/>
      <c r="VN514" s="1"/>
      <c r="VO514" s="1"/>
      <c r="VP514" s="1"/>
      <c r="VQ514" s="1"/>
      <c r="VR514" s="1"/>
      <c r="VS514" s="1"/>
      <c r="VT514" s="1"/>
      <c r="VU514" s="1"/>
      <c r="VV514" s="1"/>
      <c r="VW514" s="1"/>
      <c r="VX514" s="1"/>
      <c r="VY514" s="1"/>
      <c r="VZ514" s="1"/>
      <c r="WA514" s="1"/>
      <c r="WB514" s="1"/>
      <c r="WC514" s="1"/>
      <c r="WD514" s="1"/>
      <c r="WE514" s="1"/>
      <c r="WF514" s="1"/>
      <c r="WG514" s="1"/>
      <c r="WH514" s="1"/>
      <c r="WI514" s="1"/>
      <c r="WJ514" s="1"/>
      <c r="WK514" s="1"/>
      <c r="WL514" s="1"/>
      <c r="WM514" s="1"/>
      <c r="WN514" s="1"/>
      <c r="WO514" s="1"/>
      <c r="WP514" s="1"/>
      <c r="WQ514" s="1"/>
      <c r="WR514" s="1"/>
      <c r="WS514" s="1"/>
      <c r="WT514" s="1"/>
      <c r="WU514" s="1"/>
      <c r="WV514" s="1"/>
      <c r="WW514" s="1"/>
      <c r="WX514" s="1"/>
      <c r="WY514" s="1"/>
      <c r="WZ514" s="1"/>
      <c r="XA514" s="1"/>
      <c r="XB514" s="1"/>
      <c r="XC514" s="1"/>
      <c r="XD514" s="1"/>
      <c r="XE514" s="1"/>
      <c r="XF514" s="1"/>
      <c r="XG514" s="1"/>
      <c r="XH514" s="1"/>
      <c r="XI514" s="1"/>
      <c r="XJ514" s="1"/>
      <c r="XK514" s="1"/>
      <c r="XL514" s="1"/>
      <c r="XM514" s="1"/>
      <c r="XN514" s="1"/>
      <c r="XO514" s="1"/>
      <c r="XP514" s="1"/>
      <c r="XQ514" s="1"/>
      <c r="XR514" s="1"/>
      <c r="XS514" s="1"/>
      <c r="XT514" s="1"/>
      <c r="XU514" s="1"/>
      <c r="XV514" s="1"/>
      <c r="XW514" s="1"/>
      <c r="XX514" s="1"/>
      <c r="XY514" s="1"/>
      <c r="XZ514" s="1"/>
      <c r="YA514" s="1"/>
      <c r="YB514" s="1"/>
      <c r="YC514" s="1"/>
      <c r="YD514" s="1"/>
      <c r="YE514" s="1"/>
      <c r="YF514" s="1"/>
      <c r="YG514" s="1"/>
      <c r="YH514" s="1"/>
      <c r="YI514" s="1"/>
      <c r="YJ514" s="1"/>
      <c r="YK514" s="1"/>
      <c r="YL514" s="1"/>
      <c r="YM514" s="1"/>
      <c r="YN514" s="1"/>
      <c r="YO514" s="1"/>
      <c r="YP514" s="1"/>
      <c r="YQ514" s="1"/>
      <c r="YR514" s="1"/>
      <c r="YS514" s="1"/>
      <c r="YT514" s="1"/>
      <c r="YU514" s="1"/>
      <c r="YV514" s="1"/>
      <c r="YW514" s="1"/>
      <c r="YX514" s="1"/>
      <c r="YY514" s="1"/>
      <c r="YZ514" s="1"/>
      <c r="ZA514" s="1"/>
      <c r="ZB514" s="1"/>
      <c r="ZC514" s="1"/>
      <c r="ZD514" s="1"/>
      <c r="ZE514" s="1"/>
      <c r="ZF514" s="1"/>
      <c r="ZG514" s="1"/>
      <c r="ZH514" s="1"/>
      <c r="ZI514" s="1"/>
      <c r="ZJ514" s="1"/>
      <c r="ZK514" s="1"/>
      <c r="ZL514" s="1"/>
      <c r="ZM514" s="1"/>
      <c r="ZN514" s="1"/>
      <c r="ZO514" s="1"/>
      <c r="ZP514" s="1"/>
      <c r="ZQ514" s="1"/>
      <c r="ZR514" s="1"/>
      <c r="ZS514" s="1"/>
      <c r="ZT514" s="1"/>
      <c r="ZU514" s="1"/>
      <c r="ZV514" s="1"/>
      <c r="ZW514" s="1"/>
      <c r="ZX514" s="1"/>
      <c r="ZY514" s="1"/>
      <c r="ZZ514" s="1"/>
      <c r="AAA514" s="1"/>
      <c r="AAB514" s="1"/>
      <c r="AAC514" s="1"/>
      <c r="AAD514" s="1"/>
      <c r="AAE514" s="1"/>
      <c r="AAF514" s="1"/>
      <c r="AAG514" s="1"/>
      <c r="AAH514" s="1"/>
      <c r="AAI514" s="1"/>
      <c r="AAJ514" s="1"/>
      <c r="AAK514" s="1"/>
      <c r="AAL514" s="1"/>
      <c r="AAM514" s="1"/>
      <c r="AAN514" s="1"/>
      <c r="AAO514" s="1"/>
      <c r="AAP514" s="1"/>
      <c r="AAQ514" s="1"/>
      <c r="AAR514" s="1"/>
      <c r="AAS514" s="1"/>
      <c r="AAT514" s="1"/>
      <c r="AAU514" s="1"/>
      <c r="AAV514" s="1"/>
      <c r="AAW514" s="1"/>
      <c r="AAX514" s="1"/>
      <c r="AAY514" s="1"/>
      <c r="AAZ514" s="1"/>
      <c r="ABA514" s="1"/>
      <c r="ABB514" s="1"/>
      <c r="ABC514" s="1"/>
      <c r="ABD514" s="1"/>
      <c r="ABE514" s="1"/>
      <c r="ABF514" s="1"/>
      <c r="ABG514" s="1"/>
      <c r="ABH514" s="1"/>
      <c r="ABI514" s="1"/>
      <c r="ABJ514" s="1"/>
      <c r="ABK514" s="1"/>
      <c r="ABL514" s="1"/>
      <c r="ABM514" s="1"/>
      <c r="ABN514" s="1"/>
      <c r="ABO514" s="1"/>
    </row>
    <row r="515" spans="1:743" x14ac:dyDescent="0.25">
      <c r="A515" s="93"/>
      <c r="B515" s="2"/>
      <c r="C515" s="2"/>
      <c r="D515" s="2"/>
      <c r="E515" s="2"/>
      <c r="F515" s="2"/>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3"/>
      <c r="MV515" s="3"/>
      <c r="MW515" s="3"/>
      <c r="MX515" s="3"/>
      <c r="MY515" s="3"/>
      <c r="MZ515" s="3"/>
      <c r="NA515" s="3"/>
      <c r="NB515" s="3"/>
      <c r="NC515" s="3"/>
      <c r="ND515" s="3"/>
      <c r="NE515" s="3"/>
      <c r="NF515" s="3"/>
      <c r="NG515" s="3"/>
      <c r="NH515" s="3"/>
      <c r="NI515" s="3"/>
      <c r="NJ515" s="3"/>
      <c r="NK515" s="3"/>
      <c r="NL515" s="3"/>
      <c r="NM515" s="3"/>
      <c r="NN515" s="3"/>
      <c r="NO515" s="3"/>
      <c r="NP515" s="3"/>
      <c r="NQ515" s="3"/>
      <c r="NR515" s="3"/>
      <c r="NS515" s="3"/>
      <c r="NT515" s="3"/>
      <c r="NU515" s="3"/>
      <c r="NV515" s="3"/>
      <c r="NW515" s="3"/>
      <c r="NX515" s="3"/>
      <c r="NY515" s="3"/>
      <c r="NZ515" s="3"/>
      <c r="OA515" s="3"/>
      <c r="OB515" s="3"/>
      <c r="OC515" s="3"/>
      <c r="OD515" s="3"/>
      <c r="OE515" s="3"/>
      <c r="OF515" s="3"/>
      <c r="OG515" s="3"/>
      <c r="OH515" s="3"/>
      <c r="OI515" s="3"/>
      <c r="OJ515" s="3"/>
      <c r="OK515" s="3"/>
      <c r="OL515" s="3"/>
      <c r="OM515" s="3"/>
      <c r="ON515" s="3"/>
      <c r="OO515" s="3"/>
      <c r="OP515" s="3"/>
      <c r="OQ515" s="3"/>
      <c r="OR515" s="3"/>
      <c r="OS515" s="3"/>
      <c r="OT515" s="3"/>
      <c r="OU515" s="3"/>
      <c r="OV515" s="3"/>
      <c r="OW515" s="3"/>
      <c r="OX515" s="3"/>
      <c r="OY515" s="3"/>
      <c r="OZ515" s="3"/>
      <c r="PA515" s="3"/>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c r="ZT515" s="1"/>
      <c r="ZU515" s="1"/>
      <c r="ZV515" s="1"/>
      <c r="ZW515" s="1"/>
      <c r="ZX515" s="1"/>
      <c r="ZY515" s="1"/>
      <c r="ZZ515" s="1"/>
      <c r="AAA515" s="1"/>
      <c r="AAB515" s="1"/>
      <c r="AAC515" s="1"/>
      <c r="AAD515" s="1"/>
      <c r="AAE515" s="1"/>
      <c r="AAF515" s="1"/>
      <c r="AAG515" s="1"/>
      <c r="AAH515" s="1"/>
      <c r="AAI515" s="1"/>
      <c r="AAJ515" s="1"/>
      <c r="AAK515" s="1"/>
      <c r="AAL515" s="1"/>
      <c r="AAM515" s="1"/>
      <c r="AAN515" s="1"/>
      <c r="AAO515" s="1"/>
      <c r="AAP515" s="1"/>
      <c r="AAQ515" s="1"/>
      <c r="AAR515" s="1"/>
      <c r="AAS515" s="1"/>
      <c r="AAT515" s="1"/>
      <c r="AAU515" s="1"/>
      <c r="AAV515" s="1"/>
      <c r="AAW515" s="1"/>
      <c r="AAX515" s="1"/>
      <c r="AAY515" s="1"/>
      <c r="AAZ515" s="1"/>
      <c r="ABA515" s="1"/>
      <c r="ABB515" s="1"/>
      <c r="ABC515" s="1"/>
      <c r="ABD515" s="1"/>
      <c r="ABE515" s="1"/>
      <c r="ABF515" s="1"/>
      <c r="ABG515" s="1"/>
      <c r="ABH515" s="1"/>
      <c r="ABI515" s="1"/>
      <c r="ABJ515" s="1"/>
      <c r="ABK515" s="1"/>
      <c r="ABL515" s="1"/>
      <c r="ABM515" s="1"/>
      <c r="ABN515" s="1"/>
      <c r="ABO515" s="1"/>
    </row>
    <row r="516" spans="1:743" x14ac:dyDescent="0.25">
      <c r="A516" s="93"/>
      <c r="B516" s="2"/>
      <c r="C516" s="2"/>
      <c r="D516" s="2"/>
      <c r="E516" s="2"/>
      <c r="F516" s="2"/>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3"/>
      <c r="MV516" s="3"/>
      <c r="MW516" s="3"/>
      <c r="MX516" s="3"/>
      <c r="MY516" s="3"/>
      <c r="MZ516" s="3"/>
      <c r="NA516" s="3"/>
      <c r="NB516" s="3"/>
      <c r="NC516" s="3"/>
      <c r="ND516" s="3"/>
      <c r="NE516" s="3"/>
      <c r="NF516" s="3"/>
      <c r="NG516" s="3"/>
      <c r="NH516" s="3"/>
      <c r="NI516" s="3"/>
      <c r="NJ516" s="3"/>
      <c r="NK516" s="3"/>
      <c r="NL516" s="3"/>
      <c r="NM516" s="3"/>
      <c r="NN516" s="3"/>
      <c r="NO516" s="3"/>
      <c r="NP516" s="3"/>
      <c r="NQ516" s="3"/>
      <c r="NR516" s="3"/>
      <c r="NS516" s="3"/>
      <c r="NT516" s="3"/>
      <c r="NU516" s="3"/>
      <c r="NV516" s="3"/>
      <c r="NW516" s="3"/>
      <c r="NX516" s="3"/>
      <c r="NY516" s="3"/>
      <c r="NZ516" s="3"/>
      <c r="OA516" s="3"/>
      <c r="OB516" s="3"/>
      <c r="OC516" s="3"/>
      <c r="OD516" s="3"/>
      <c r="OE516" s="3"/>
      <c r="OF516" s="3"/>
      <c r="OG516" s="3"/>
      <c r="OH516" s="3"/>
      <c r="OI516" s="3"/>
      <c r="OJ516" s="3"/>
      <c r="OK516" s="3"/>
      <c r="OL516" s="3"/>
      <c r="OM516" s="3"/>
      <c r="ON516" s="3"/>
      <c r="OO516" s="3"/>
      <c r="OP516" s="3"/>
      <c r="OQ516" s="3"/>
      <c r="OR516" s="3"/>
      <c r="OS516" s="3"/>
      <c r="OT516" s="3"/>
      <c r="OU516" s="3"/>
      <c r="OV516" s="3"/>
      <c r="OW516" s="3"/>
      <c r="OX516" s="3"/>
      <c r="OY516" s="3"/>
      <c r="OZ516" s="3"/>
      <c r="PA516" s="3"/>
      <c r="PB516" s="1"/>
      <c r="PC516" s="1"/>
      <c r="PD516" s="1"/>
      <c r="PE516" s="1"/>
      <c r="PF516" s="1"/>
      <c r="PG516" s="1"/>
      <c r="PH516" s="1"/>
      <c r="PI516" s="1"/>
      <c r="PJ516" s="1"/>
      <c r="PK516" s="1"/>
      <c r="PL516" s="1"/>
      <c r="PM516" s="1"/>
      <c r="PN516" s="1"/>
      <c r="PO516" s="1"/>
      <c r="PP516" s="1"/>
      <c r="PQ516" s="1"/>
      <c r="PR516" s="1"/>
      <c r="PS516" s="1"/>
      <c r="PT516" s="1"/>
      <c r="PU516" s="1"/>
      <c r="PV516" s="1"/>
      <c r="PW516" s="1"/>
      <c r="PX516" s="1"/>
      <c r="PY516" s="1"/>
      <c r="PZ516" s="1"/>
      <c r="QA516" s="1"/>
      <c r="QB516" s="1"/>
      <c r="QC516" s="1"/>
      <c r="QD516" s="1"/>
      <c r="QE516" s="1"/>
      <c r="QF516" s="1"/>
      <c r="QG516" s="1"/>
      <c r="QH516" s="1"/>
      <c r="QI516" s="1"/>
      <c r="QJ516" s="1"/>
      <c r="QK516" s="1"/>
      <c r="QL516" s="1"/>
      <c r="QM516" s="1"/>
      <c r="QN516" s="1"/>
      <c r="QO516" s="1"/>
      <c r="QP516" s="1"/>
      <c r="QQ516" s="1"/>
      <c r="QR516" s="1"/>
      <c r="QS516" s="1"/>
      <c r="QT516" s="1"/>
      <c r="QU516" s="1"/>
      <c r="QV516" s="1"/>
      <c r="QW516" s="1"/>
      <c r="QX516" s="1"/>
      <c r="QY516" s="1"/>
      <c r="QZ516" s="1"/>
      <c r="RA516" s="1"/>
      <c r="RB516" s="1"/>
      <c r="RC516" s="1"/>
      <c r="RD516" s="1"/>
      <c r="RE516" s="1"/>
      <c r="RF516" s="1"/>
      <c r="RG516" s="1"/>
      <c r="RH516" s="1"/>
      <c r="RI516" s="1"/>
      <c r="RJ516" s="1"/>
      <c r="RK516" s="1"/>
      <c r="RL516" s="1"/>
      <c r="RM516" s="1"/>
      <c r="RN516" s="1"/>
      <c r="RO516" s="1"/>
      <c r="RP516" s="1"/>
      <c r="RQ516" s="1"/>
      <c r="RR516" s="1"/>
      <c r="RS516" s="1"/>
      <c r="RT516" s="1"/>
      <c r="RU516" s="1"/>
      <c r="RV516" s="1"/>
      <c r="RW516" s="1"/>
      <c r="RX516" s="1"/>
      <c r="RY516" s="1"/>
      <c r="RZ516" s="1"/>
      <c r="SA516" s="1"/>
      <c r="SB516" s="1"/>
      <c r="SC516" s="1"/>
      <c r="SD516" s="1"/>
      <c r="SE516" s="1"/>
      <c r="SF516" s="1"/>
      <c r="SG516" s="1"/>
      <c r="SH516" s="1"/>
      <c r="SI516" s="1"/>
      <c r="SJ516" s="1"/>
      <c r="SK516" s="1"/>
      <c r="SL516" s="1"/>
      <c r="SM516" s="1"/>
      <c r="SN516" s="1"/>
      <c r="SO516" s="1"/>
      <c r="SP516" s="1"/>
      <c r="SQ516" s="1"/>
      <c r="SR516" s="1"/>
      <c r="SS516" s="1"/>
      <c r="ST516" s="1"/>
      <c r="SU516" s="1"/>
      <c r="SV516" s="1"/>
      <c r="SW516" s="1"/>
      <c r="SX516" s="1"/>
      <c r="SY516" s="1"/>
      <c r="SZ516" s="1"/>
      <c r="TA516" s="1"/>
      <c r="TB516" s="1"/>
      <c r="TC516" s="1"/>
      <c r="TD516" s="1"/>
      <c r="TE516" s="1"/>
      <c r="TF516" s="1"/>
      <c r="TG516" s="1"/>
      <c r="TH516" s="1"/>
      <c r="TI516" s="1"/>
      <c r="TJ516" s="1"/>
      <c r="TK516" s="1"/>
      <c r="TL516" s="1"/>
      <c r="TM516" s="1"/>
      <c r="TN516" s="1"/>
      <c r="TO516" s="1"/>
      <c r="TP516" s="1"/>
      <c r="TQ516" s="1"/>
      <c r="TR516" s="1"/>
      <c r="TS516" s="1"/>
      <c r="TT516" s="1"/>
      <c r="TU516" s="1"/>
      <c r="TV516" s="1"/>
      <c r="TW516" s="1"/>
      <c r="TX516" s="1"/>
      <c r="TY516" s="1"/>
      <c r="TZ516" s="1"/>
      <c r="UA516" s="1"/>
      <c r="UB516" s="1"/>
      <c r="UC516" s="1"/>
      <c r="UD516" s="1"/>
      <c r="UE516" s="1"/>
      <c r="UF516" s="1"/>
      <c r="UG516" s="1"/>
      <c r="UH516" s="1"/>
      <c r="UI516" s="1"/>
      <c r="UJ516" s="1"/>
      <c r="UK516" s="1"/>
      <c r="UL516" s="1"/>
      <c r="UM516" s="1"/>
      <c r="UN516" s="1"/>
      <c r="UO516" s="1"/>
      <c r="UP516" s="1"/>
      <c r="UQ516" s="1"/>
      <c r="UR516" s="1"/>
      <c r="US516" s="1"/>
      <c r="UT516" s="1"/>
      <c r="UU516" s="1"/>
      <c r="UV516" s="1"/>
      <c r="UW516" s="1"/>
      <c r="UX516" s="1"/>
      <c r="UY516" s="1"/>
      <c r="UZ516" s="1"/>
      <c r="VA516" s="1"/>
      <c r="VB516" s="1"/>
      <c r="VC516" s="1"/>
      <c r="VD516" s="1"/>
      <c r="VE516" s="1"/>
      <c r="VF516" s="1"/>
      <c r="VG516" s="1"/>
      <c r="VH516" s="1"/>
      <c r="VI516" s="1"/>
      <c r="VJ516" s="1"/>
      <c r="VK516" s="1"/>
      <c r="VL516" s="1"/>
      <c r="VM516" s="1"/>
      <c r="VN516" s="1"/>
      <c r="VO516" s="1"/>
      <c r="VP516" s="1"/>
      <c r="VQ516" s="1"/>
      <c r="VR516" s="1"/>
      <c r="VS516" s="1"/>
      <c r="VT516" s="1"/>
      <c r="VU516" s="1"/>
      <c r="VV516" s="1"/>
      <c r="VW516" s="1"/>
      <c r="VX516" s="1"/>
      <c r="VY516" s="1"/>
      <c r="VZ516" s="1"/>
      <c r="WA516" s="1"/>
      <c r="WB516" s="1"/>
      <c r="WC516" s="1"/>
      <c r="WD516" s="1"/>
      <c r="WE516" s="1"/>
      <c r="WF516" s="1"/>
      <c r="WG516" s="1"/>
      <c r="WH516" s="1"/>
      <c r="WI516" s="1"/>
      <c r="WJ516" s="1"/>
      <c r="WK516" s="1"/>
      <c r="WL516" s="1"/>
      <c r="WM516" s="1"/>
      <c r="WN516" s="1"/>
      <c r="WO516" s="1"/>
      <c r="WP516" s="1"/>
      <c r="WQ516" s="1"/>
      <c r="WR516" s="1"/>
      <c r="WS516" s="1"/>
      <c r="WT516" s="1"/>
      <c r="WU516" s="1"/>
      <c r="WV516" s="1"/>
      <c r="WW516" s="1"/>
      <c r="WX516" s="1"/>
      <c r="WY516" s="1"/>
      <c r="WZ516" s="1"/>
      <c r="XA516" s="1"/>
      <c r="XB516" s="1"/>
      <c r="XC516" s="1"/>
      <c r="XD516" s="1"/>
      <c r="XE516" s="1"/>
      <c r="XF516" s="1"/>
      <c r="XG516" s="1"/>
      <c r="XH516" s="1"/>
      <c r="XI516" s="1"/>
      <c r="XJ516" s="1"/>
      <c r="XK516" s="1"/>
      <c r="XL516" s="1"/>
      <c r="XM516" s="1"/>
      <c r="XN516" s="1"/>
      <c r="XO516" s="1"/>
      <c r="XP516" s="1"/>
      <c r="XQ516" s="1"/>
      <c r="XR516" s="1"/>
      <c r="XS516" s="1"/>
      <c r="XT516" s="1"/>
      <c r="XU516" s="1"/>
      <c r="XV516" s="1"/>
      <c r="XW516" s="1"/>
      <c r="XX516" s="1"/>
      <c r="XY516" s="1"/>
      <c r="XZ516" s="1"/>
      <c r="YA516" s="1"/>
      <c r="YB516" s="1"/>
      <c r="YC516" s="1"/>
      <c r="YD516" s="1"/>
      <c r="YE516" s="1"/>
      <c r="YF516" s="1"/>
      <c r="YG516" s="1"/>
      <c r="YH516" s="1"/>
      <c r="YI516" s="1"/>
      <c r="YJ516" s="1"/>
      <c r="YK516" s="1"/>
      <c r="YL516" s="1"/>
      <c r="YM516" s="1"/>
      <c r="YN516" s="1"/>
      <c r="YO516" s="1"/>
      <c r="YP516" s="1"/>
      <c r="YQ516" s="1"/>
      <c r="YR516" s="1"/>
      <c r="YS516" s="1"/>
      <c r="YT516" s="1"/>
      <c r="YU516" s="1"/>
      <c r="YV516" s="1"/>
      <c r="YW516" s="1"/>
      <c r="YX516" s="1"/>
      <c r="YY516" s="1"/>
      <c r="YZ516" s="1"/>
      <c r="ZA516" s="1"/>
      <c r="ZB516" s="1"/>
      <c r="ZC516" s="1"/>
      <c r="ZD516" s="1"/>
      <c r="ZE516" s="1"/>
      <c r="ZF516" s="1"/>
      <c r="ZG516" s="1"/>
      <c r="ZH516" s="1"/>
      <c r="ZI516" s="1"/>
      <c r="ZJ516" s="1"/>
      <c r="ZK516" s="1"/>
      <c r="ZL516" s="1"/>
      <c r="ZM516" s="1"/>
      <c r="ZN516" s="1"/>
      <c r="ZO516" s="1"/>
      <c r="ZP516" s="1"/>
      <c r="ZQ516" s="1"/>
      <c r="ZR516" s="1"/>
      <c r="ZS516" s="1"/>
      <c r="ZT516" s="1"/>
      <c r="ZU516" s="1"/>
      <c r="ZV516" s="1"/>
      <c r="ZW516" s="1"/>
      <c r="ZX516" s="1"/>
      <c r="ZY516" s="1"/>
      <c r="ZZ516" s="1"/>
      <c r="AAA516" s="1"/>
      <c r="AAB516" s="1"/>
      <c r="AAC516" s="1"/>
      <c r="AAD516" s="1"/>
      <c r="AAE516" s="1"/>
      <c r="AAF516" s="1"/>
      <c r="AAG516" s="1"/>
      <c r="AAH516" s="1"/>
      <c r="AAI516" s="1"/>
      <c r="AAJ516" s="1"/>
      <c r="AAK516" s="1"/>
      <c r="AAL516" s="1"/>
      <c r="AAM516" s="1"/>
      <c r="AAN516" s="1"/>
      <c r="AAO516" s="1"/>
      <c r="AAP516" s="1"/>
      <c r="AAQ516" s="1"/>
      <c r="AAR516" s="1"/>
      <c r="AAS516" s="1"/>
      <c r="AAT516" s="1"/>
      <c r="AAU516" s="1"/>
      <c r="AAV516" s="1"/>
      <c r="AAW516" s="1"/>
      <c r="AAX516" s="1"/>
      <c r="AAY516" s="1"/>
      <c r="AAZ516" s="1"/>
      <c r="ABA516" s="1"/>
      <c r="ABB516" s="1"/>
      <c r="ABC516" s="1"/>
      <c r="ABD516" s="1"/>
      <c r="ABE516" s="1"/>
      <c r="ABF516" s="1"/>
      <c r="ABG516" s="1"/>
      <c r="ABH516" s="1"/>
      <c r="ABI516" s="1"/>
      <c r="ABJ516" s="1"/>
      <c r="ABK516" s="1"/>
      <c r="ABL516" s="1"/>
      <c r="ABM516" s="1"/>
      <c r="ABN516" s="1"/>
      <c r="ABO516" s="1"/>
    </row>
    <row r="517" spans="1:743" x14ac:dyDescent="0.25">
      <c r="A517" s="93"/>
      <c r="B517" s="2"/>
      <c r="C517" s="2"/>
      <c r="D517" s="2"/>
      <c r="E517" s="2"/>
      <c r="F517" s="2"/>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3"/>
      <c r="MV517" s="3"/>
      <c r="MW517" s="3"/>
      <c r="MX517" s="3"/>
      <c r="MY517" s="3"/>
      <c r="MZ517" s="3"/>
      <c r="NA517" s="3"/>
      <c r="NB517" s="3"/>
      <c r="NC517" s="3"/>
      <c r="ND517" s="3"/>
      <c r="NE517" s="3"/>
      <c r="NF517" s="3"/>
      <c r="NG517" s="3"/>
      <c r="NH517" s="3"/>
      <c r="NI517" s="3"/>
      <c r="NJ517" s="3"/>
      <c r="NK517" s="3"/>
      <c r="NL517" s="3"/>
      <c r="NM517" s="3"/>
      <c r="NN517" s="3"/>
      <c r="NO517" s="3"/>
      <c r="NP517" s="3"/>
      <c r="NQ517" s="3"/>
      <c r="NR517" s="3"/>
      <c r="NS517" s="3"/>
      <c r="NT517" s="3"/>
      <c r="NU517" s="3"/>
      <c r="NV517" s="3"/>
      <c r="NW517" s="3"/>
      <c r="NX517" s="3"/>
      <c r="NY517" s="3"/>
      <c r="NZ517" s="3"/>
      <c r="OA517" s="3"/>
      <c r="OB517" s="3"/>
      <c r="OC517" s="3"/>
      <c r="OD517" s="3"/>
      <c r="OE517" s="3"/>
      <c r="OF517" s="3"/>
      <c r="OG517" s="3"/>
      <c r="OH517" s="3"/>
      <c r="OI517" s="3"/>
      <c r="OJ517" s="3"/>
      <c r="OK517" s="3"/>
      <c r="OL517" s="3"/>
      <c r="OM517" s="3"/>
      <c r="ON517" s="3"/>
      <c r="OO517" s="3"/>
      <c r="OP517" s="3"/>
      <c r="OQ517" s="3"/>
      <c r="OR517" s="3"/>
      <c r="OS517" s="3"/>
      <c r="OT517" s="3"/>
      <c r="OU517" s="3"/>
      <c r="OV517" s="3"/>
      <c r="OW517" s="3"/>
      <c r="OX517" s="3"/>
      <c r="OY517" s="3"/>
      <c r="OZ517" s="3"/>
      <c r="PA517" s="3"/>
      <c r="PB517" s="1"/>
      <c r="PC517" s="1"/>
      <c r="PD517" s="1"/>
      <c r="PE517" s="1"/>
      <c r="PF517" s="1"/>
      <c r="PG517" s="1"/>
      <c r="PH517" s="1"/>
      <c r="PI517" s="1"/>
      <c r="PJ517" s="1"/>
      <c r="PK517" s="1"/>
      <c r="PL517" s="1"/>
      <c r="PM517" s="1"/>
      <c r="PN517" s="1"/>
      <c r="PO517" s="1"/>
      <c r="PP517" s="1"/>
      <c r="PQ517" s="1"/>
      <c r="PR517" s="1"/>
      <c r="PS517" s="1"/>
      <c r="PT517" s="1"/>
      <c r="PU517" s="1"/>
      <c r="PV517" s="1"/>
      <c r="PW517" s="1"/>
      <c r="PX517" s="1"/>
      <c r="PY517" s="1"/>
      <c r="PZ517" s="1"/>
      <c r="QA517" s="1"/>
      <c r="QB517" s="1"/>
      <c r="QC517" s="1"/>
      <c r="QD517" s="1"/>
      <c r="QE517" s="1"/>
      <c r="QF517" s="1"/>
      <c r="QG517" s="1"/>
      <c r="QH517" s="1"/>
      <c r="QI517" s="1"/>
      <c r="QJ517" s="1"/>
      <c r="QK517" s="1"/>
      <c r="QL517" s="1"/>
      <c r="QM517" s="1"/>
      <c r="QN517" s="1"/>
      <c r="QO517" s="1"/>
      <c r="QP517" s="1"/>
      <c r="QQ517" s="1"/>
      <c r="QR517" s="1"/>
      <c r="QS517" s="1"/>
      <c r="QT517" s="1"/>
      <c r="QU517" s="1"/>
      <c r="QV517" s="1"/>
      <c r="QW517" s="1"/>
      <c r="QX517" s="1"/>
      <c r="QY517" s="1"/>
      <c r="QZ517" s="1"/>
      <c r="RA517" s="1"/>
      <c r="RB517" s="1"/>
      <c r="RC517" s="1"/>
      <c r="RD517" s="1"/>
      <c r="RE517" s="1"/>
      <c r="RF517" s="1"/>
      <c r="RG517" s="1"/>
      <c r="RH517" s="1"/>
      <c r="RI517" s="1"/>
      <c r="RJ517" s="1"/>
      <c r="RK517" s="1"/>
      <c r="RL517" s="1"/>
      <c r="RM517" s="1"/>
      <c r="RN517" s="1"/>
      <c r="RO517" s="1"/>
      <c r="RP517" s="1"/>
      <c r="RQ517" s="1"/>
      <c r="RR517" s="1"/>
      <c r="RS517" s="1"/>
      <c r="RT517" s="1"/>
      <c r="RU517" s="1"/>
      <c r="RV517" s="1"/>
      <c r="RW517" s="1"/>
      <c r="RX517" s="1"/>
      <c r="RY517" s="1"/>
      <c r="RZ517" s="1"/>
      <c r="SA517" s="1"/>
      <c r="SB517" s="1"/>
      <c r="SC517" s="1"/>
      <c r="SD517" s="1"/>
      <c r="SE517" s="1"/>
      <c r="SF517" s="1"/>
      <c r="SG517" s="1"/>
      <c r="SH517" s="1"/>
      <c r="SI517" s="1"/>
      <c r="SJ517" s="1"/>
      <c r="SK517" s="1"/>
      <c r="SL517" s="1"/>
      <c r="SM517" s="1"/>
      <c r="SN517" s="1"/>
      <c r="SO517" s="1"/>
      <c r="SP517" s="1"/>
      <c r="SQ517" s="1"/>
      <c r="SR517" s="1"/>
      <c r="SS517" s="1"/>
      <c r="ST517" s="1"/>
      <c r="SU517" s="1"/>
      <c r="SV517" s="1"/>
      <c r="SW517" s="1"/>
      <c r="SX517" s="1"/>
      <c r="SY517" s="1"/>
      <c r="SZ517" s="1"/>
      <c r="TA517" s="1"/>
      <c r="TB517" s="1"/>
      <c r="TC517" s="1"/>
      <c r="TD517" s="1"/>
      <c r="TE517" s="1"/>
      <c r="TF517" s="1"/>
      <c r="TG517" s="1"/>
      <c r="TH517" s="1"/>
      <c r="TI517" s="1"/>
      <c r="TJ517" s="1"/>
      <c r="TK517" s="1"/>
      <c r="TL517" s="1"/>
      <c r="TM517" s="1"/>
      <c r="TN517" s="1"/>
      <c r="TO517" s="1"/>
      <c r="TP517" s="1"/>
      <c r="TQ517" s="1"/>
      <c r="TR517" s="1"/>
      <c r="TS517" s="1"/>
      <c r="TT517" s="1"/>
      <c r="TU517" s="1"/>
      <c r="TV517" s="1"/>
      <c r="TW517" s="1"/>
      <c r="TX517" s="1"/>
      <c r="TY517" s="1"/>
      <c r="TZ517" s="1"/>
      <c r="UA517" s="1"/>
      <c r="UB517" s="1"/>
      <c r="UC517" s="1"/>
      <c r="UD517" s="1"/>
      <c r="UE517" s="1"/>
      <c r="UF517" s="1"/>
      <c r="UG517" s="1"/>
      <c r="UH517" s="1"/>
      <c r="UI517" s="1"/>
      <c r="UJ517" s="1"/>
      <c r="UK517" s="1"/>
      <c r="UL517" s="1"/>
      <c r="UM517" s="1"/>
      <c r="UN517" s="1"/>
      <c r="UO517" s="1"/>
      <c r="UP517" s="1"/>
      <c r="UQ517" s="1"/>
      <c r="UR517" s="1"/>
      <c r="US517" s="1"/>
      <c r="UT517" s="1"/>
      <c r="UU517" s="1"/>
      <c r="UV517" s="1"/>
      <c r="UW517" s="1"/>
      <c r="UX517" s="1"/>
      <c r="UY517" s="1"/>
      <c r="UZ517" s="1"/>
      <c r="VA517" s="1"/>
      <c r="VB517" s="1"/>
      <c r="VC517" s="1"/>
      <c r="VD517" s="1"/>
      <c r="VE517" s="1"/>
      <c r="VF517" s="1"/>
      <c r="VG517" s="1"/>
      <c r="VH517" s="1"/>
      <c r="VI517" s="1"/>
      <c r="VJ517" s="1"/>
      <c r="VK517" s="1"/>
      <c r="VL517" s="1"/>
      <c r="VM517" s="1"/>
      <c r="VN517" s="1"/>
      <c r="VO517" s="1"/>
      <c r="VP517" s="1"/>
      <c r="VQ517" s="1"/>
      <c r="VR517" s="1"/>
      <c r="VS517" s="1"/>
      <c r="VT517" s="1"/>
      <c r="VU517" s="1"/>
      <c r="VV517" s="1"/>
      <c r="VW517" s="1"/>
      <c r="VX517" s="1"/>
      <c r="VY517" s="1"/>
      <c r="VZ517" s="1"/>
      <c r="WA517" s="1"/>
      <c r="WB517" s="1"/>
      <c r="WC517" s="1"/>
      <c r="WD517" s="1"/>
      <c r="WE517" s="1"/>
      <c r="WF517" s="1"/>
      <c r="WG517" s="1"/>
      <c r="WH517" s="1"/>
      <c r="WI517" s="1"/>
      <c r="WJ517" s="1"/>
      <c r="WK517" s="1"/>
      <c r="WL517" s="1"/>
      <c r="WM517" s="1"/>
      <c r="WN517" s="1"/>
      <c r="WO517" s="1"/>
      <c r="WP517" s="1"/>
      <c r="WQ517" s="1"/>
      <c r="WR517" s="1"/>
      <c r="WS517" s="1"/>
      <c r="WT517" s="1"/>
      <c r="WU517" s="1"/>
      <c r="WV517" s="1"/>
      <c r="WW517" s="1"/>
      <c r="WX517" s="1"/>
      <c r="WY517" s="1"/>
      <c r="WZ517" s="1"/>
      <c r="XA517" s="1"/>
      <c r="XB517" s="1"/>
      <c r="XC517" s="1"/>
      <c r="XD517" s="1"/>
      <c r="XE517" s="1"/>
      <c r="XF517" s="1"/>
      <c r="XG517" s="1"/>
      <c r="XH517" s="1"/>
      <c r="XI517" s="1"/>
      <c r="XJ517" s="1"/>
      <c r="XK517" s="1"/>
      <c r="XL517" s="1"/>
      <c r="XM517" s="1"/>
      <c r="XN517" s="1"/>
      <c r="XO517" s="1"/>
      <c r="XP517" s="1"/>
      <c r="XQ517" s="1"/>
      <c r="XR517" s="1"/>
      <c r="XS517" s="1"/>
      <c r="XT517" s="1"/>
      <c r="XU517" s="1"/>
      <c r="XV517" s="1"/>
      <c r="XW517" s="1"/>
      <c r="XX517" s="1"/>
      <c r="XY517" s="1"/>
      <c r="XZ517" s="1"/>
      <c r="YA517" s="1"/>
      <c r="YB517" s="1"/>
      <c r="YC517" s="1"/>
      <c r="YD517" s="1"/>
      <c r="YE517" s="1"/>
      <c r="YF517" s="1"/>
      <c r="YG517" s="1"/>
      <c r="YH517" s="1"/>
      <c r="YI517" s="1"/>
      <c r="YJ517" s="1"/>
      <c r="YK517" s="1"/>
      <c r="YL517" s="1"/>
      <c r="YM517" s="1"/>
      <c r="YN517" s="1"/>
      <c r="YO517" s="1"/>
      <c r="YP517" s="1"/>
      <c r="YQ517" s="1"/>
      <c r="YR517" s="1"/>
      <c r="YS517" s="1"/>
      <c r="YT517" s="1"/>
      <c r="YU517" s="1"/>
      <c r="YV517" s="1"/>
      <c r="YW517" s="1"/>
      <c r="YX517" s="1"/>
      <c r="YY517" s="1"/>
      <c r="YZ517" s="1"/>
      <c r="ZA517" s="1"/>
      <c r="ZB517" s="1"/>
      <c r="ZC517" s="1"/>
      <c r="ZD517" s="1"/>
      <c r="ZE517" s="1"/>
      <c r="ZF517" s="1"/>
      <c r="ZG517" s="1"/>
      <c r="ZH517" s="1"/>
      <c r="ZI517" s="1"/>
      <c r="ZJ517" s="1"/>
      <c r="ZK517" s="1"/>
      <c r="ZL517" s="1"/>
      <c r="ZM517" s="1"/>
      <c r="ZN517" s="1"/>
      <c r="ZO517" s="1"/>
      <c r="ZP517" s="1"/>
      <c r="ZQ517" s="1"/>
      <c r="ZR517" s="1"/>
      <c r="ZS517" s="1"/>
      <c r="ZT517" s="1"/>
      <c r="ZU517" s="1"/>
      <c r="ZV517" s="1"/>
      <c r="ZW517" s="1"/>
      <c r="ZX517" s="1"/>
      <c r="ZY517" s="1"/>
      <c r="ZZ517" s="1"/>
      <c r="AAA517" s="1"/>
      <c r="AAB517" s="1"/>
      <c r="AAC517" s="1"/>
      <c r="AAD517" s="1"/>
      <c r="AAE517" s="1"/>
      <c r="AAF517" s="1"/>
      <c r="AAG517" s="1"/>
      <c r="AAH517" s="1"/>
      <c r="AAI517" s="1"/>
      <c r="AAJ517" s="1"/>
      <c r="AAK517" s="1"/>
      <c r="AAL517" s="1"/>
      <c r="AAM517" s="1"/>
      <c r="AAN517" s="1"/>
      <c r="AAO517" s="1"/>
      <c r="AAP517" s="1"/>
      <c r="AAQ517" s="1"/>
      <c r="AAR517" s="1"/>
      <c r="AAS517" s="1"/>
      <c r="AAT517" s="1"/>
      <c r="AAU517" s="1"/>
      <c r="AAV517" s="1"/>
      <c r="AAW517" s="1"/>
      <c r="AAX517" s="1"/>
      <c r="AAY517" s="1"/>
      <c r="AAZ517" s="1"/>
      <c r="ABA517" s="1"/>
      <c r="ABB517" s="1"/>
      <c r="ABC517" s="1"/>
      <c r="ABD517" s="1"/>
      <c r="ABE517" s="1"/>
      <c r="ABF517" s="1"/>
      <c r="ABG517" s="1"/>
      <c r="ABH517" s="1"/>
      <c r="ABI517" s="1"/>
      <c r="ABJ517" s="1"/>
      <c r="ABK517" s="1"/>
      <c r="ABL517" s="1"/>
      <c r="ABM517" s="1"/>
      <c r="ABN517" s="1"/>
      <c r="ABO517" s="1"/>
    </row>
    <row r="518" spans="1:743" x14ac:dyDescent="0.25">
      <c r="A518" s="93"/>
      <c r="B518" s="2"/>
      <c r="C518" s="2"/>
      <c r="D518" s="2"/>
      <c r="E518" s="2"/>
      <c r="F518" s="2"/>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3"/>
      <c r="MV518" s="3"/>
      <c r="MW518" s="3"/>
      <c r="MX518" s="3"/>
      <c r="MY518" s="3"/>
      <c r="MZ518" s="3"/>
      <c r="NA518" s="3"/>
      <c r="NB518" s="3"/>
      <c r="NC518" s="3"/>
      <c r="ND518" s="3"/>
      <c r="NE518" s="3"/>
      <c r="NF518" s="3"/>
      <c r="NG518" s="3"/>
      <c r="NH518" s="3"/>
      <c r="NI518" s="3"/>
      <c r="NJ518" s="3"/>
      <c r="NK518" s="3"/>
      <c r="NL518" s="3"/>
      <c r="NM518" s="3"/>
      <c r="NN518" s="3"/>
      <c r="NO518" s="3"/>
      <c r="NP518" s="3"/>
      <c r="NQ518" s="3"/>
      <c r="NR518" s="3"/>
      <c r="NS518" s="3"/>
      <c r="NT518" s="3"/>
      <c r="NU518" s="3"/>
      <c r="NV518" s="3"/>
      <c r="NW518" s="3"/>
      <c r="NX518" s="3"/>
      <c r="NY518" s="3"/>
      <c r="NZ518" s="3"/>
      <c r="OA518" s="3"/>
      <c r="OB518" s="3"/>
      <c r="OC518" s="3"/>
      <c r="OD518" s="3"/>
      <c r="OE518" s="3"/>
      <c r="OF518" s="3"/>
      <c r="OG518" s="3"/>
      <c r="OH518" s="3"/>
      <c r="OI518" s="3"/>
      <c r="OJ518" s="3"/>
      <c r="OK518" s="3"/>
      <c r="OL518" s="3"/>
      <c r="OM518" s="3"/>
      <c r="ON518" s="3"/>
      <c r="OO518" s="3"/>
      <c r="OP518" s="3"/>
      <c r="OQ518" s="3"/>
      <c r="OR518" s="3"/>
      <c r="OS518" s="3"/>
      <c r="OT518" s="3"/>
      <c r="OU518" s="3"/>
      <c r="OV518" s="3"/>
      <c r="OW518" s="3"/>
      <c r="OX518" s="3"/>
      <c r="OY518" s="3"/>
      <c r="OZ518" s="3"/>
      <c r="PA518" s="3"/>
      <c r="PB518" s="1"/>
      <c r="PC518" s="1"/>
      <c r="PD518" s="1"/>
      <c r="PE518" s="1"/>
      <c r="PF518" s="1"/>
      <c r="PG518" s="1"/>
      <c r="PH518" s="1"/>
      <c r="PI518" s="1"/>
      <c r="PJ518" s="1"/>
      <c r="PK518" s="1"/>
      <c r="PL518" s="1"/>
      <c r="PM518" s="1"/>
      <c r="PN518" s="1"/>
      <c r="PO518" s="1"/>
      <c r="PP518" s="1"/>
      <c r="PQ518" s="1"/>
      <c r="PR518" s="1"/>
      <c r="PS518" s="1"/>
      <c r="PT518" s="1"/>
      <c r="PU518" s="1"/>
      <c r="PV518" s="1"/>
      <c r="PW518" s="1"/>
      <c r="PX518" s="1"/>
      <c r="PY518" s="1"/>
      <c r="PZ518" s="1"/>
      <c r="QA518" s="1"/>
      <c r="QB518" s="1"/>
      <c r="QC518" s="1"/>
      <c r="QD518" s="1"/>
      <c r="QE518" s="1"/>
      <c r="QF518" s="1"/>
      <c r="QG518" s="1"/>
      <c r="QH518" s="1"/>
      <c r="QI518" s="1"/>
      <c r="QJ518" s="1"/>
      <c r="QK518" s="1"/>
      <c r="QL518" s="1"/>
      <c r="QM518" s="1"/>
      <c r="QN518" s="1"/>
      <c r="QO518" s="1"/>
      <c r="QP518" s="1"/>
      <c r="QQ518" s="1"/>
      <c r="QR518" s="1"/>
      <c r="QS518" s="1"/>
      <c r="QT518" s="1"/>
      <c r="QU518" s="1"/>
      <c r="QV518" s="1"/>
      <c r="QW518" s="1"/>
      <c r="QX518" s="1"/>
      <c r="QY518" s="1"/>
      <c r="QZ518" s="1"/>
      <c r="RA518" s="1"/>
      <c r="RB518" s="1"/>
      <c r="RC518" s="1"/>
      <c r="RD518" s="1"/>
      <c r="RE518" s="1"/>
      <c r="RF518" s="1"/>
      <c r="RG518" s="1"/>
      <c r="RH518" s="1"/>
      <c r="RI518" s="1"/>
      <c r="RJ518" s="1"/>
      <c r="RK518" s="1"/>
      <c r="RL518" s="1"/>
      <c r="RM518" s="1"/>
      <c r="RN518" s="1"/>
      <c r="RO518" s="1"/>
      <c r="RP518" s="1"/>
      <c r="RQ518" s="1"/>
      <c r="RR518" s="1"/>
      <c r="RS518" s="1"/>
      <c r="RT518" s="1"/>
      <c r="RU518" s="1"/>
      <c r="RV518" s="1"/>
      <c r="RW518" s="1"/>
      <c r="RX518" s="1"/>
      <c r="RY518" s="1"/>
      <c r="RZ518" s="1"/>
      <c r="SA518" s="1"/>
      <c r="SB518" s="1"/>
      <c r="SC518" s="1"/>
      <c r="SD518" s="1"/>
      <c r="SE518" s="1"/>
      <c r="SF518" s="1"/>
      <c r="SG518" s="1"/>
      <c r="SH518" s="1"/>
      <c r="SI518" s="1"/>
      <c r="SJ518" s="1"/>
      <c r="SK518" s="1"/>
      <c r="SL518" s="1"/>
      <c r="SM518" s="1"/>
      <c r="SN518" s="1"/>
      <c r="SO518" s="1"/>
      <c r="SP518" s="1"/>
      <c r="SQ518" s="1"/>
      <c r="SR518" s="1"/>
      <c r="SS518" s="1"/>
      <c r="ST518" s="1"/>
      <c r="SU518" s="1"/>
      <c r="SV518" s="1"/>
      <c r="SW518" s="1"/>
      <c r="SX518" s="1"/>
      <c r="SY518" s="1"/>
      <c r="SZ518" s="1"/>
      <c r="TA518" s="1"/>
      <c r="TB518" s="1"/>
      <c r="TC518" s="1"/>
      <c r="TD518" s="1"/>
      <c r="TE518" s="1"/>
      <c r="TF518" s="1"/>
      <c r="TG518" s="1"/>
      <c r="TH518" s="1"/>
      <c r="TI518" s="1"/>
      <c r="TJ518" s="1"/>
      <c r="TK518" s="1"/>
      <c r="TL518" s="1"/>
      <c r="TM518" s="1"/>
      <c r="TN518" s="1"/>
      <c r="TO518" s="1"/>
      <c r="TP518" s="1"/>
      <c r="TQ518" s="1"/>
      <c r="TR518" s="1"/>
      <c r="TS518" s="1"/>
      <c r="TT518" s="1"/>
      <c r="TU518" s="1"/>
      <c r="TV518" s="1"/>
      <c r="TW518" s="1"/>
      <c r="TX518" s="1"/>
      <c r="TY518" s="1"/>
      <c r="TZ518" s="1"/>
      <c r="UA518" s="1"/>
      <c r="UB518" s="1"/>
      <c r="UC518" s="1"/>
      <c r="UD518" s="1"/>
      <c r="UE518" s="1"/>
      <c r="UF518" s="1"/>
      <c r="UG518" s="1"/>
      <c r="UH518" s="1"/>
      <c r="UI518" s="1"/>
      <c r="UJ518" s="1"/>
      <c r="UK518" s="1"/>
      <c r="UL518" s="1"/>
      <c r="UM518" s="1"/>
      <c r="UN518" s="1"/>
      <c r="UO518" s="1"/>
      <c r="UP518" s="1"/>
      <c r="UQ518" s="1"/>
      <c r="UR518" s="1"/>
      <c r="US518" s="1"/>
      <c r="UT518" s="1"/>
      <c r="UU518" s="1"/>
      <c r="UV518" s="1"/>
      <c r="UW518" s="1"/>
      <c r="UX518" s="1"/>
      <c r="UY518" s="1"/>
      <c r="UZ518" s="1"/>
      <c r="VA518" s="1"/>
      <c r="VB518" s="1"/>
      <c r="VC518" s="1"/>
      <c r="VD518" s="1"/>
      <c r="VE518" s="1"/>
      <c r="VF518" s="1"/>
      <c r="VG518" s="1"/>
      <c r="VH518" s="1"/>
      <c r="VI518" s="1"/>
      <c r="VJ518" s="1"/>
      <c r="VK518" s="1"/>
      <c r="VL518" s="1"/>
      <c r="VM518" s="1"/>
      <c r="VN518" s="1"/>
      <c r="VO518" s="1"/>
      <c r="VP518" s="1"/>
      <c r="VQ518" s="1"/>
      <c r="VR518" s="1"/>
      <c r="VS518" s="1"/>
      <c r="VT518" s="1"/>
      <c r="VU518" s="1"/>
      <c r="VV518" s="1"/>
      <c r="VW518" s="1"/>
      <c r="VX518" s="1"/>
      <c r="VY518" s="1"/>
      <c r="VZ518" s="1"/>
      <c r="WA518" s="1"/>
      <c r="WB518" s="1"/>
      <c r="WC518" s="1"/>
      <c r="WD518" s="1"/>
      <c r="WE518" s="1"/>
      <c r="WF518" s="1"/>
      <c r="WG518" s="1"/>
      <c r="WH518" s="1"/>
      <c r="WI518" s="1"/>
      <c r="WJ518" s="1"/>
      <c r="WK518" s="1"/>
      <c r="WL518" s="1"/>
      <c r="WM518" s="1"/>
      <c r="WN518" s="1"/>
      <c r="WO518" s="1"/>
      <c r="WP518" s="1"/>
      <c r="WQ518" s="1"/>
      <c r="WR518" s="1"/>
      <c r="WS518" s="1"/>
      <c r="WT518" s="1"/>
      <c r="WU518" s="1"/>
      <c r="WV518" s="1"/>
      <c r="WW518" s="1"/>
      <c r="WX518" s="1"/>
      <c r="WY518" s="1"/>
      <c r="WZ518" s="1"/>
      <c r="XA518" s="1"/>
      <c r="XB518" s="1"/>
      <c r="XC518" s="1"/>
      <c r="XD518" s="1"/>
      <c r="XE518" s="1"/>
      <c r="XF518" s="1"/>
      <c r="XG518" s="1"/>
      <c r="XH518" s="1"/>
      <c r="XI518" s="1"/>
      <c r="XJ518" s="1"/>
      <c r="XK518" s="1"/>
      <c r="XL518" s="1"/>
      <c r="XM518" s="1"/>
      <c r="XN518" s="1"/>
      <c r="XO518" s="1"/>
      <c r="XP518" s="1"/>
      <c r="XQ518" s="1"/>
      <c r="XR518" s="1"/>
      <c r="XS518" s="1"/>
      <c r="XT518" s="1"/>
      <c r="XU518" s="1"/>
      <c r="XV518" s="1"/>
      <c r="XW518" s="1"/>
      <c r="XX518" s="1"/>
      <c r="XY518" s="1"/>
      <c r="XZ518" s="1"/>
      <c r="YA518" s="1"/>
      <c r="YB518" s="1"/>
      <c r="YC518" s="1"/>
      <c r="YD518" s="1"/>
      <c r="YE518" s="1"/>
      <c r="YF518" s="1"/>
      <c r="YG518" s="1"/>
      <c r="YH518" s="1"/>
      <c r="YI518" s="1"/>
      <c r="YJ518" s="1"/>
      <c r="YK518" s="1"/>
      <c r="YL518" s="1"/>
      <c r="YM518" s="1"/>
      <c r="YN518" s="1"/>
      <c r="YO518" s="1"/>
      <c r="YP518" s="1"/>
      <c r="YQ518" s="1"/>
      <c r="YR518" s="1"/>
      <c r="YS518" s="1"/>
      <c r="YT518" s="1"/>
      <c r="YU518" s="1"/>
      <c r="YV518" s="1"/>
      <c r="YW518" s="1"/>
      <c r="YX518" s="1"/>
      <c r="YY518" s="1"/>
      <c r="YZ518" s="1"/>
      <c r="ZA518" s="1"/>
      <c r="ZB518" s="1"/>
      <c r="ZC518" s="1"/>
      <c r="ZD518" s="1"/>
      <c r="ZE518" s="1"/>
      <c r="ZF518" s="1"/>
      <c r="ZG518" s="1"/>
      <c r="ZH518" s="1"/>
      <c r="ZI518" s="1"/>
      <c r="ZJ518" s="1"/>
      <c r="ZK518" s="1"/>
      <c r="ZL518" s="1"/>
      <c r="ZM518" s="1"/>
      <c r="ZN518" s="1"/>
      <c r="ZO518" s="1"/>
      <c r="ZP518" s="1"/>
      <c r="ZQ518" s="1"/>
      <c r="ZR518" s="1"/>
      <c r="ZS518" s="1"/>
      <c r="ZT518" s="1"/>
      <c r="ZU518" s="1"/>
      <c r="ZV518" s="1"/>
      <c r="ZW518" s="1"/>
      <c r="ZX518" s="1"/>
      <c r="ZY518" s="1"/>
      <c r="ZZ518" s="1"/>
      <c r="AAA518" s="1"/>
      <c r="AAB518" s="1"/>
      <c r="AAC518" s="1"/>
      <c r="AAD518" s="1"/>
      <c r="AAE518" s="1"/>
      <c r="AAF518" s="1"/>
      <c r="AAG518" s="1"/>
      <c r="AAH518" s="1"/>
      <c r="AAI518" s="1"/>
      <c r="AAJ518" s="1"/>
      <c r="AAK518" s="1"/>
      <c r="AAL518" s="1"/>
      <c r="AAM518" s="1"/>
      <c r="AAN518" s="1"/>
      <c r="AAO518" s="1"/>
      <c r="AAP518" s="1"/>
      <c r="AAQ518" s="1"/>
      <c r="AAR518" s="1"/>
      <c r="AAS518" s="1"/>
      <c r="AAT518" s="1"/>
      <c r="AAU518" s="1"/>
      <c r="AAV518" s="1"/>
      <c r="AAW518" s="1"/>
      <c r="AAX518" s="1"/>
      <c r="AAY518" s="1"/>
      <c r="AAZ518" s="1"/>
      <c r="ABA518" s="1"/>
      <c r="ABB518" s="1"/>
      <c r="ABC518" s="1"/>
      <c r="ABD518" s="1"/>
      <c r="ABE518" s="1"/>
      <c r="ABF518" s="1"/>
      <c r="ABG518" s="1"/>
      <c r="ABH518" s="1"/>
      <c r="ABI518" s="1"/>
      <c r="ABJ518" s="1"/>
      <c r="ABK518" s="1"/>
      <c r="ABL518" s="1"/>
      <c r="ABM518" s="1"/>
      <c r="ABN518" s="1"/>
      <c r="ABO518" s="1"/>
    </row>
    <row r="519" spans="1:743" x14ac:dyDescent="0.25">
      <c r="A519" s="93"/>
      <c r="B519" s="2"/>
      <c r="C519" s="2"/>
      <c r="D519" s="2"/>
      <c r="E519" s="2"/>
      <c r="F519" s="2"/>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3"/>
      <c r="MV519" s="3"/>
      <c r="MW519" s="3"/>
      <c r="MX519" s="3"/>
      <c r="MY519" s="3"/>
      <c r="MZ519" s="3"/>
      <c r="NA519" s="3"/>
      <c r="NB519" s="3"/>
      <c r="NC519" s="3"/>
      <c r="ND519" s="3"/>
      <c r="NE519" s="3"/>
      <c r="NF519" s="3"/>
      <c r="NG519" s="3"/>
      <c r="NH519" s="3"/>
      <c r="NI519" s="3"/>
      <c r="NJ519" s="3"/>
      <c r="NK519" s="3"/>
      <c r="NL519" s="3"/>
      <c r="NM519" s="3"/>
      <c r="NN519" s="3"/>
      <c r="NO519" s="3"/>
      <c r="NP519" s="3"/>
      <c r="NQ519" s="3"/>
      <c r="NR519" s="3"/>
      <c r="NS519" s="3"/>
      <c r="NT519" s="3"/>
      <c r="NU519" s="3"/>
      <c r="NV519" s="3"/>
      <c r="NW519" s="3"/>
      <c r="NX519" s="3"/>
      <c r="NY519" s="3"/>
      <c r="NZ519" s="3"/>
      <c r="OA519" s="3"/>
      <c r="OB519" s="3"/>
      <c r="OC519" s="3"/>
      <c r="OD519" s="3"/>
      <c r="OE519" s="3"/>
      <c r="OF519" s="3"/>
      <c r="OG519" s="3"/>
      <c r="OH519" s="3"/>
      <c r="OI519" s="3"/>
      <c r="OJ519" s="3"/>
      <c r="OK519" s="3"/>
      <c r="OL519" s="3"/>
      <c r="OM519" s="3"/>
      <c r="ON519" s="3"/>
      <c r="OO519" s="3"/>
      <c r="OP519" s="3"/>
      <c r="OQ519" s="3"/>
      <c r="OR519" s="3"/>
      <c r="OS519" s="3"/>
      <c r="OT519" s="3"/>
      <c r="OU519" s="3"/>
      <c r="OV519" s="3"/>
      <c r="OW519" s="3"/>
      <c r="OX519" s="3"/>
      <c r="OY519" s="3"/>
      <c r="OZ519" s="3"/>
      <c r="PA519" s="3"/>
      <c r="PB519" s="1"/>
      <c r="PC519" s="1"/>
      <c r="PD519" s="1"/>
      <c r="PE519" s="1"/>
      <c r="PF519" s="1"/>
      <c r="PG519" s="1"/>
      <c r="PH519" s="1"/>
      <c r="PI519" s="1"/>
      <c r="PJ519" s="1"/>
      <c r="PK519" s="1"/>
      <c r="PL519" s="1"/>
      <c r="PM519" s="1"/>
      <c r="PN519" s="1"/>
      <c r="PO519" s="1"/>
      <c r="PP519" s="1"/>
      <c r="PQ519" s="1"/>
      <c r="PR519" s="1"/>
      <c r="PS519" s="1"/>
      <c r="PT519" s="1"/>
      <c r="PU519" s="1"/>
      <c r="PV519" s="1"/>
      <c r="PW519" s="1"/>
      <c r="PX519" s="1"/>
      <c r="PY519" s="1"/>
      <c r="PZ519" s="1"/>
      <c r="QA519" s="1"/>
      <c r="QB519" s="1"/>
      <c r="QC519" s="1"/>
      <c r="QD519" s="1"/>
      <c r="QE519" s="1"/>
      <c r="QF519" s="1"/>
      <c r="QG519" s="1"/>
      <c r="QH519" s="1"/>
      <c r="QI519" s="1"/>
      <c r="QJ519" s="1"/>
      <c r="QK519" s="1"/>
      <c r="QL519" s="1"/>
      <c r="QM519" s="1"/>
      <c r="QN519" s="1"/>
      <c r="QO519" s="1"/>
      <c r="QP519" s="1"/>
      <c r="QQ519" s="1"/>
      <c r="QR519" s="1"/>
      <c r="QS519" s="1"/>
      <c r="QT519" s="1"/>
      <c r="QU519" s="1"/>
      <c r="QV519" s="1"/>
      <c r="QW519" s="1"/>
      <c r="QX519" s="1"/>
      <c r="QY519" s="1"/>
      <c r="QZ519" s="1"/>
      <c r="RA519" s="1"/>
      <c r="RB519" s="1"/>
      <c r="RC519" s="1"/>
      <c r="RD519" s="1"/>
      <c r="RE519" s="1"/>
      <c r="RF519" s="1"/>
      <c r="RG519" s="1"/>
      <c r="RH519" s="1"/>
      <c r="RI519" s="1"/>
      <c r="RJ519" s="1"/>
      <c r="RK519" s="1"/>
      <c r="RL519" s="1"/>
      <c r="RM519" s="1"/>
      <c r="RN519" s="1"/>
      <c r="RO519" s="1"/>
      <c r="RP519" s="1"/>
      <c r="RQ519" s="1"/>
      <c r="RR519" s="1"/>
      <c r="RS519" s="1"/>
      <c r="RT519" s="1"/>
      <c r="RU519" s="1"/>
      <c r="RV519" s="1"/>
      <c r="RW519" s="1"/>
      <c r="RX519" s="1"/>
      <c r="RY519" s="1"/>
      <c r="RZ519" s="1"/>
      <c r="SA519" s="1"/>
      <c r="SB519" s="1"/>
      <c r="SC519" s="1"/>
      <c r="SD519" s="1"/>
      <c r="SE519" s="1"/>
      <c r="SF519" s="1"/>
      <c r="SG519" s="1"/>
      <c r="SH519" s="1"/>
      <c r="SI519" s="1"/>
      <c r="SJ519" s="1"/>
      <c r="SK519" s="1"/>
      <c r="SL519" s="1"/>
      <c r="SM519" s="1"/>
      <c r="SN519" s="1"/>
      <c r="SO519" s="1"/>
      <c r="SP519" s="1"/>
      <c r="SQ519" s="1"/>
      <c r="SR519" s="1"/>
      <c r="SS519" s="1"/>
      <c r="ST519" s="1"/>
      <c r="SU519" s="1"/>
      <c r="SV519" s="1"/>
      <c r="SW519" s="1"/>
      <c r="SX519" s="1"/>
      <c r="SY519" s="1"/>
      <c r="SZ519" s="1"/>
      <c r="TA519" s="1"/>
      <c r="TB519" s="1"/>
      <c r="TC519" s="1"/>
      <c r="TD519" s="1"/>
      <c r="TE519" s="1"/>
      <c r="TF519" s="1"/>
      <c r="TG519" s="1"/>
      <c r="TH519" s="1"/>
      <c r="TI519" s="1"/>
      <c r="TJ519" s="1"/>
      <c r="TK519" s="1"/>
      <c r="TL519" s="1"/>
      <c r="TM519" s="1"/>
      <c r="TN519" s="1"/>
      <c r="TO519" s="1"/>
      <c r="TP519" s="1"/>
      <c r="TQ519" s="1"/>
      <c r="TR519" s="1"/>
      <c r="TS519" s="1"/>
      <c r="TT519" s="1"/>
      <c r="TU519" s="1"/>
      <c r="TV519" s="1"/>
      <c r="TW519" s="1"/>
      <c r="TX519" s="1"/>
      <c r="TY519" s="1"/>
      <c r="TZ519" s="1"/>
      <c r="UA519" s="1"/>
      <c r="UB519" s="1"/>
      <c r="UC519" s="1"/>
      <c r="UD519" s="1"/>
      <c r="UE519" s="1"/>
      <c r="UF519" s="1"/>
      <c r="UG519" s="1"/>
      <c r="UH519" s="1"/>
      <c r="UI519" s="1"/>
      <c r="UJ519" s="1"/>
      <c r="UK519" s="1"/>
      <c r="UL519" s="1"/>
      <c r="UM519" s="1"/>
      <c r="UN519" s="1"/>
      <c r="UO519" s="1"/>
      <c r="UP519" s="1"/>
      <c r="UQ519" s="1"/>
      <c r="UR519" s="1"/>
      <c r="US519" s="1"/>
      <c r="UT519" s="1"/>
      <c r="UU519" s="1"/>
      <c r="UV519" s="1"/>
      <c r="UW519" s="1"/>
      <c r="UX519" s="1"/>
      <c r="UY519" s="1"/>
      <c r="UZ519" s="1"/>
      <c r="VA519" s="1"/>
      <c r="VB519" s="1"/>
      <c r="VC519" s="1"/>
      <c r="VD519" s="1"/>
      <c r="VE519" s="1"/>
      <c r="VF519" s="1"/>
      <c r="VG519" s="1"/>
      <c r="VH519" s="1"/>
      <c r="VI519" s="1"/>
      <c r="VJ519" s="1"/>
      <c r="VK519" s="1"/>
      <c r="VL519" s="1"/>
      <c r="VM519" s="1"/>
      <c r="VN519" s="1"/>
      <c r="VO519" s="1"/>
      <c r="VP519" s="1"/>
      <c r="VQ519" s="1"/>
      <c r="VR519" s="1"/>
      <c r="VS519" s="1"/>
      <c r="VT519" s="1"/>
      <c r="VU519" s="1"/>
      <c r="VV519" s="1"/>
      <c r="VW519" s="1"/>
      <c r="VX519" s="1"/>
      <c r="VY519" s="1"/>
      <c r="VZ519" s="1"/>
      <c r="WA519" s="1"/>
      <c r="WB519" s="1"/>
      <c r="WC519" s="1"/>
      <c r="WD519" s="1"/>
      <c r="WE519" s="1"/>
      <c r="WF519" s="1"/>
      <c r="WG519" s="1"/>
      <c r="WH519" s="1"/>
      <c r="WI519" s="1"/>
      <c r="WJ519" s="1"/>
      <c r="WK519" s="1"/>
      <c r="WL519" s="1"/>
      <c r="WM519" s="1"/>
      <c r="WN519" s="1"/>
      <c r="WO519" s="1"/>
      <c r="WP519" s="1"/>
      <c r="WQ519" s="1"/>
      <c r="WR519" s="1"/>
      <c r="WS519" s="1"/>
      <c r="WT519" s="1"/>
      <c r="WU519" s="1"/>
      <c r="WV519" s="1"/>
      <c r="WW519" s="1"/>
      <c r="WX519" s="1"/>
      <c r="WY519" s="1"/>
      <c r="WZ519" s="1"/>
      <c r="XA519" s="1"/>
      <c r="XB519" s="1"/>
      <c r="XC519" s="1"/>
      <c r="XD519" s="1"/>
      <c r="XE519" s="1"/>
      <c r="XF519" s="1"/>
      <c r="XG519" s="1"/>
      <c r="XH519" s="1"/>
      <c r="XI519" s="1"/>
      <c r="XJ519" s="1"/>
      <c r="XK519" s="1"/>
      <c r="XL519" s="1"/>
      <c r="XM519" s="1"/>
      <c r="XN519" s="1"/>
      <c r="XO519" s="1"/>
      <c r="XP519" s="1"/>
      <c r="XQ519" s="1"/>
      <c r="XR519" s="1"/>
      <c r="XS519" s="1"/>
      <c r="XT519" s="1"/>
      <c r="XU519" s="1"/>
      <c r="XV519" s="1"/>
      <c r="XW519" s="1"/>
      <c r="XX519" s="1"/>
      <c r="XY519" s="1"/>
      <c r="XZ519" s="1"/>
      <c r="YA519" s="1"/>
      <c r="YB519" s="1"/>
      <c r="YC519" s="1"/>
      <c r="YD519" s="1"/>
      <c r="YE519" s="1"/>
      <c r="YF519" s="1"/>
      <c r="YG519" s="1"/>
      <c r="YH519" s="1"/>
      <c r="YI519" s="1"/>
      <c r="YJ519" s="1"/>
      <c r="YK519" s="1"/>
      <c r="YL519" s="1"/>
      <c r="YM519" s="1"/>
      <c r="YN519" s="1"/>
      <c r="YO519" s="1"/>
      <c r="YP519" s="1"/>
      <c r="YQ519" s="1"/>
      <c r="YR519" s="1"/>
      <c r="YS519" s="1"/>
      <c r="YT519" s="1"/>
      <c r="YU519" s="1"/>
      <c r="YV519" s="1"/>
      <c r="YW519" s="1"/>
      <c r="YX519" s="1"/>
      <c r="YY519" s="1"/>
      <c r="YZ519" s="1"/>
      <c r="ZA519" s="1"/>
      <c r="ZB519" s="1"/>
      <c r="ZC519" s="1"/>
      <c r="ZD519" s="1"/>
      <c r="ZE519" s="1"/>
      <c r="ZF519" s="1"/>
      <c r="ZG519" s="1"/>
      <c r="ZH519" s="1"/>
      <c r="ZI519" s="1"/>
      <c r="ZJ519" s="1"/>
      <c r="ZK519" s="1"/>
      <c r="ZL519" s="1"/>
      <c r="ZM519" s="1"/>
      <c r="ZN519" s="1"/>
      <c r="ZO519" s="1"/>
      <c r="ZP519" s="1"/>
      <c r="ZQ519" s="1"/>
      <c r="ZR519" s="1"/>
      <c r="ZS519" s="1"/>
      <c r="ZT519" s="1"/>
      <c r="ZU519" s="1"/>
      <c r="ZV519" s="1"/>
      <c r="ZW519" s="1"/>
      <c r="ZX519" s="1"/>
      <c r="ZY519" s="1"/>
      <c r="ZZ519" s="1"/>
      <c r="AAA519" s="1"/>
      <c r="AAB519" s="1"/>
      <c r="AAC519" s="1"/>
      <c r="AAD519" s="1"/>
      <c r="AAE519" s="1"/>
      <c r="AAF519" s="1"/>
      <c r="AAG519" s="1"/>
      <c r="AAH519" s="1"/>
      <c r="AAI519" s="1"/>
      <c r="AAJ519" s="1"/>
      <c r="AAK519" s="1"/>
      <c r="AAL519" s="1"/>
      <c r="AAM519" s="1"/>
      <c r="AAN519" s="1"/>
      <c r="AAO519" s="1"/>
      <c r="AAP519" s="1"/>
      <c r="AAQ519" s="1"/>
      <c r="AAR519" s="1"/>
      <c r="AAS519" s="1"/>
      <c r="AAT519" s="1"/>
      <c r="AAU519" s="1"/>
      <c r="AAV519" s="1"/>
      <c r="AAW519" s="1"/>
      <c r="AAX519" s="1"/>
      <c r="AAY519" s="1"/>
      <c r="AAZ519" s="1"/>
      <c r="ABA519" s="1"/>
      <c r="ABB519" s="1"/>
      <c r="ABC519" s="1"/>
      <c r="ABD519" s="1"/>
      <c r="ABE519" s="1"/>
      <c r="ABF519" s="1"/>
      <c r="ABG519" s="1"/>
      <c r="ABH519" s="1"/>
      <c r="ABI519" s="1"/>
      <c r="ABJ519" s="1"/>
      <c r="ABK519" s="1"/>
      <c r="ABL519" s="1"/>
      <c r="ABM519" s="1"/>
      <c r="ABN519" s="1"/>
      <c r="ABO519" s="1"/>
    </row>
    <row r="520" spans="1:743" x14ac:dyDescent="0.25">
      <c r="A520" s="93"/>
      <c r="B520" s="2"/>
      <c r="C520" s="2"/>
      <c r="D520" s="2"/>
      <c r="E520" s="2"/>
      <c r="F520" s="2"/>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3"/>
      <c r="MV520" s="3"/>
      <c r="MW520" s="3"/>
      <c r="MX520" s="3"/>
      <c r="MY520" s="3"/>
      <c r="MZ520" s="3"/>
      <c r="NA520" s="3"/>
      <c r="NB520" s="3"/>
      <c r="NC520" s="3"/>
      <c r="ND520" s="3"/>
      <c r="NE520" s="3"/>
      <c r="NF520" s="3"/>
      <c r="NG520" s="3"/>
      <c r="NH520" s="3"/>
      <c r="NI520" s="3"/>
      <c r="NJ520" s="3"/>
      <c r="NK520" s="3"/>
      <c r="NL520" s="3"/>
      <c r="NM520" s="3"/>
      <c r="NN520" s="3"/>
      <c r="NO520" s="3"/>
      <c r="NP520" s="3"/>
      <c r="NQ520" s="3"/>
      <c r="NR520" s="3"/>
      <c r="NS520" s="3"/>
      <c r="NT520" s="3"/>
      <c r="NU520" s="3"/>
      <c r="NV520" s="3"/>
      <c r="NW520" s="3"/>
      <c r="NX520" s="3"/>
      <c r="NY520" s="3"/>
      <c r="NZ520" s="3"/>
      <c r="OA520" s="3"/>
      <c r="OB520" s="3"/>
      <c r="OC520" s="3"/>
      <c r="OD520" s="3"/>
      <c r="OE520" s="3"/>
      <c r="OF520" s="3"/>
      <c r="OG520" s="3"/>
      <c r="OH520" s="3"/>
      <c r="OI520" s="3"/>
      <c r="OJ520" s="3"/>
      <c r="OK520" s="3"/>
      <c r="OL520" s="3"/>
      <c r="OM520" s="3"/>
      <c r="ON520" s="3"/>
      <c r="OO520" s="3"/>
      <c r="OP520" s="3"/>
      <c r="OQ520" s="3"/>
      <c r="OR520" s="3"/>
      <c r="OS520" s="3"/>
      <c r="OT520" s="3"/>
      <c r="OU520" s="3"/>
      <c r="OV520" s="3"/>
      <c r="OW520" s="3"/>
      <c r="OX520" s="3"/>
      <c r="OY520" s="3"/>
      <c r="OZ520" s="3"/>
      <c r="PA520" s="3"/>
      <c r="PB520" s="1"/>
      <c r="PC520" s="1"/>
      <c r="PD520" s="1"/>
      <c r="PE520" s="1"/>
      <c r="PF520" s="1"/>
      <c r="PG520" s="1"/>
      <c r="PH520" s="1"/>
      <c r="PI520" s="1"/>
      <c r="PJ520" s="1"/>
      <c r="PK520" s="1"/>
      <c r="PL520" s="1"/>
      <c r="PM520" s="1"/>
      <c r="PN520" s="1"/>
      <c r="PO520" s="1"/>
      <c r="PP520" s="1"/>
      <c r="PQ520" s="1"/>
      <c r="PR520" s="1"/>
      <c r="PS520" s="1"/>
      <c r="PT520" s="1"/>
      <c r="PU520" s="1"/>
      <c r="PV520" s="1"/>
      <c r="PW520" s="1"/>
      <c r="PX520" s="1"/>
      <c r="PY520" s="1"/>
      <c r="PZ520" s="1"/>
      <c r="QA520" s="1"/>
      <c r="QB520" s="1"/>
      <c r="QC520" s="1"/>
      <c r="QD520" s="1"/>
      <c r="QE520" s="1"/>
      <c r="QF520" s="1"/>
      <c r="QG520" s="1"/>
      <c r="QH520" s="1"/>
      <c r="QI520" s="1"/>
      <c r="QJ520" s="1"/>
      <c r="QK520" s="1"/>
      <c r="QL520" s="1"/>
      <c r="QM520" s="1"/>
      <c r="QN520" s="1"/>
      <c r="QO520" s="1"/>
      <c r="QP520" s="1"/>
      <c r="QQ520" s="1"/>
      <c r="QR520" s="1"/>
      <c r="QS520" s="1"/>
      <c r="QT520" s="1"/>
      <c r="QU520" s="1"/>
      <c r="QV520" s="1"/>
      <c r="QW520" s="1"/>
      <c r="QX520" s="1"/>
      <c r="QY520" s="1"/>
      <c r="QZ520" s="1"/>
      <c r="RA520" s="1"/>
      <c r="RB520" s="1"/>
      <c r="RC520" s="1"/>
      <c r="RD520" s="1"/>
      <c r="RE520" s="1"/>
      <c r="RF520" s="1"/>
      <c r="RG520" s="1"/>
      <c r="RH520" s="1"/>
      <c r="RI520" s="1"/>
      <c r="RJ520" s="1"/>
      <c r="RK520" s="1"/>
      <c r="RL520" s="1"/>
      <c r="RM520" s="1"/>
      <c r="RN520" s="1"/>
      <c r="RO520" s="1"/>
      <c r="RP520" s="1"/>
      <c r="RQ520" s="1"/>
      <c r="RR520" s="1"/>
      <c r="RS520" s="1"/>
      <c r="RT520" s="1"/>
      <c r="RU520" s="1"/>
      <c r="RV520" s="1"/>
      <c r="RW520" s="1"/>
      <c r="RX520" s="1"/>
      <c r="RY520" s="1"/>
      <c r="RZ520" s="1"/>
      <c r="SA520" s="1"/>
      <c r="SB520" s="1"/>
      <c r="SC520" s="1"/>
      <c r="SD520" s="1"/>
      <c r="SE520" s="1"/>
      <c r="SF520" s="1"/>
      <c r="SG520" s="1"/>
      <c r="SH520" s="1"/>
      <c r="SI520" s="1"/>
      <c r="SJ520" s="1"/>
      <c r="SK520" s="1"/>
      <c r="SL520" s="1"/>
      <c r="SM520" s="1"/>
      <c r="SN520" s="1"/>
      <c r="SO520" s="1"/>
      <c r="SP520" s="1"/>
      <c r="SQ520" s="1"/>
      <c r="SR520" s="1"/>
      <c r="SS520" s="1"/>
      <c r="ST520" s="1"/>
      <c r="SU520" s="1"/>
      <c r="SV520" s="1"/>
      <c r="SW520" s="1"/>
      <c r="SX520" s="1"/>
      <c r="SY520" s="1"/>
      <c r="SZ520" s="1"/>
      <c r="TA520" s="1"/>
      <c r="TB520" s="1"/>
      <c r="TC520" s="1"/>
      <c r="TD520" s="1"/>
      <c r="TE520" s="1"/>
      <c r="TF520" s="1"/>
      <c r="TG520" s="1"/>
      <c r="TH520" s="1"/>
      <c r="TI520" s="1"/>
      <c r="TJ520" s="1"/>
      <c r="TK520" s="1"/>
      <c r="TL520" s="1"/>
      <c r="TM520" s="1"/>
      <c r="TN520" s="1"/>
      <c r="TO520" s="1"/>
      <c r="TP520" s="1"/>
      <c r="TQ520" s="1"/>
      <c r="TR520" s="1"/>
      <c r="TS520" s="1"/>
      <c r="TT520" s="1"/>
      <c r="TU520" s="1"/>
      <c r="TV520" s="1"/>
      <c r="TW520" s="1"/>
      <c r="TX520" s="1"/>
      <c r="TY520" s="1"/>
      <c r="TZ520" s="1"/>
      <c r="UA520" s="1"/>
      <c r="UB520" s="1"/>
      <c r="UC520" s="1"/>
      <c r="UD520" s="1"/>
      <c r="UE520" s="1"/>
      <c r="UF520" s="1"/>
      <c r="UG520" s="1"/>
      <c r="UH520" s="1"/>
      <c r="UI520" s="1"/>
      <c r="UJ520" s="1"/>
      <c r="UK520" s="1"/>
      <c r="UL520" s="1"/>
      <c r="UM520" s="1"/>
      <c r="UN520" s="1"/>
      <c r="UO520" s="1"/>
      <c r="UP520" s="1"/>
      <c r="UQ520" s="1"/>
      <c r="UR520" s="1"/>
      <c r="US520" s="1"/>
      <c r="UT520" s="1"/>
      <c r="UU520" s="1"/>
      <c r="UV520" s="1"/>
      <c r="UW520" s="1"/>
      <c r="UX520" s="1"/>
      <c r="UY520" s="1"/>
      <c r="UZ520" s="1"/>
      <c r="VA520" s="1"/>
      <c r="VB520" s="1"/>
      <c r="VC520" s="1"/>
      <c r="VD520" s="1"/>
      <c r="VE520" s="1"/>
      <c r="VF520" s="1"/>
      <c r="VG520" s="1"/>
      <c r="VH520" s="1"/>
      <c r="VI520" s="1"/>
      <c r="VJ520" s="1"/>
      <c r="VK520" s="1"/>
      <c r="VL520" s="1"/>
      <c r="VM520" s="1"/>
      <c r="VN520" s="1"/>
      <c r="VO520" s="1"/>
      <c r="VP520" s="1"/>
      <c r="VQ520" s="1"/>
      <c r="VR520" s="1"/>
      <c r="VS520" s="1"/>
      <c r="VT520" s="1"/>
      <c r="VU520" s="1"/>
      <c r="VV520" s="1"/>
      <c r="VW520" s="1"/>
      <c r="VX520" s="1"/>
      <c r="VY520" s="1"/>
      <c r="VZ520" s="1"/>
      <c r="WA520" s="1"/>
      <c r="WB520" s="1"/>
      <c r="WC520" s="1"/>
      <c r="WD520" s="1"/>
      <c r="WE520" s="1"/>
      <c r="WF520" s="1"/>
      <c r="WG520" s="1"/>
      <c r="WH520" s="1"/>
      <c r="WI520" s="1"/>
      <c r="WJ520" s="1"/>
      <c r="WK520" s="1"/>
      <c r="WL520" s="1"/>
      <c r="WM520" s="1"/>
      <c r="WN520" s="1"/>
      <c r="WO520" s="1"/>
      <c r="WP520" s="1"/>
      <c r="WQ520" s="1"/>
      <c r="WR520" s="1"/>
      <c r="WS520" s="1"/>
      <c r="WT520" s="1"/>
      <c r="WU520" s="1"/>
      <c r="WV520" s="1"/>
      <c r="WW520" s="1"/>
      <c r="WX520" s="1"/>
      <c r="WY520" s="1"/>
      <c r="WZ520" s="1"/>
      <c r="XA520" s="1"/>
      <c r="XB520" s="1"/>
      <c r="XC520" s="1"/>
      <c r="XD520" s="1"/>
      <c r="XE520" s="1"/>
      <c r="XF520" s="1"/>
      <c r="XG520" s="1"/>
      <c r="XH520" s="1"/>
      <c r="XI520" s="1"/>
      <c r="XJ520" s="1"/>
      <c r="XK520" s="1"/>
      <c r="XL520" s="1"/>
      <c r="XM520" s="1"/>
      <c r="XN520" s="1"/>
      <c r="XO520" s="1"/>
      <c r="XP520" s="1"/>
      <c r="XQ520" s="1"/>
      <c r="XR520" s="1"/>
      <c r="XS520" s="1"/>
      <c r="XT520" s="1"/>
      <c r="XU520" s="1"/>
      <c r="XV520" s="1"/>
      <c r="XW520" s="1"/>
      <c r="XX520" s="1"/>
      <c r="XY520" s="1"/>
      <c r="XZ520" s="1"/>
      <c r="YA520" s="1"/>
      <c r="YB520" s="1"/>
      <c r="YC520" s="1"/>
      <c r="YD520" s="1"/>
      <c r="YE520" s="1"/>
      <c r="YF520" s="1"/>
      <c r="YG520" s="1"/>
      <c r="YH520" s="1"/>
      <c r="YI520" s="1"/>
      <c r="YJ520" s="1"/>
      <c r="YK520" s="1"/>
      <c r="YL520" s="1"/>
      <c r="YM520" s="1"/>
      <c r="YN520" s="1"/>
      <c r="YO520" s="1"/>
      <c r="YP520" s="1"/>
      <c r="YQ520" s="1"/>
      <c r="YR520" s="1"/>
      <c r="YS520" s="1"/>
      <c r="YT520" s="1"/>
      <c r="YU520" s="1"/>
      <c r="YV520" s="1"/>
      <c r="YW520" s="1"/>
      <c r="YX520" s="1"/>
      <c r="YY520" s="1"/>
      <c r="YZ520" s="1"/>
      <c r="ZA520" s="1"/>
      <c r="ZB520" s="1"/>
      <c r="ZC520" s="1"/>
      <c r="ZD520" s="1"/>
      <c r="ZE520" s="1"/>
      <c r="ZF520" s="1"/>
      <c r="ZG520" s="1"/>
      <c r="ZH520" s="1"/>
      <c r="ZI520" s="1"/>
      <c r="ZJ520" s="1"/>
      <c r="ZK520" s="1"/>
      <c r="ZL520" s="1"/>
      <c r="ZM520" s="1"/>
      <c r="ZN520" s="1"/>
      <c r="ZO520" s="1"/>
      <c r="ZP520" s="1"/>
      <c r="ZQ520" s="1"/>
      <c r="ZR520" s="1"/>
      <c r="ZS520" s="1"/>
      <c r="ZT520" s="1"/>
      <c r="ZU520" s="1"/>
      <c r="ZV520" s="1"/>
      <c r="ZW520" s="1"/>
      <c r="ZX520" s="1"/>
      <c r="ZY520" s="1"/>
      <c r="ZZ520" s="1"/>
      <c r="AAA520" s="1"/>
      <c r="AAB520" s="1"/>
      <c r="AAC520" s="1"/>
      <c r="AAD520" s="1"/>
      <c r="AAE520" s="1"/>
      <c r="AAF520" s="1"/>
      <c r="AAG520" s="1"/>
      <c r="AAH520" s="1"/>
      <c r="AAI520" s="1"/>
      <c r="AAJ520" s="1"/>
      <c r="AAK520" s="1"/>
      <c r="AAL520" s="1"/>
      <c r="AAM520" s="1"/>
      <c r="AAN520" s="1"/>
      <c r="AAO520" s="1"/>
      <c r="AAP520" s="1"/>
      <c r="AAQ520" s="1"/>
      <c r="AAR520" s="1"/>
      <c r="AAS520" s="1"/>
      <c r="AAT520" s="1"/>
      <c r="AAU520" s="1"/>
      <c r="AAV520" s="1"/>
      <c r="AAW520" s="1"/>
      <c r="AAX520" s="1"/>
      <c r="AAY520" s="1"/>
      <c r="AAZ520" s="1"/>
      <c r="ABA520" s="1"/>
      <c r="ABB520" s="1"/>
      <c r="ABC520" s="1"/>
      <c r="ABD520" s="1"/>
      <c r="ABE520" s="1"/>
      <c r="ABF520" s="1"/>
      <c r="ABG520" s="1"/>
      <c r="ABH520" s="1"/>
      <c r="ABI520" s="1"/>
      <c r="ABJ520" s="1"/>
      <c r="ABK520" s="1"/>
      <c r="ABL520" s="1"/>
      <c r="ABM520" s="1"/>
      <c r="ABN520" s="1"/>
      <c r="ABO520" s="1"/>
    </row>
    <row r="521" spans="1:743" x14ac:dyDescent="0.25">
      <c r="A521" s="93"/>
      <c r="B521" s="2"/>
      <c r="C521" s="2"/>
      <c r="D521" s="2"/>
      <c r="E521" s="2"/>
      <c r="F521" s="2"/>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3"/>
      <c r="MV521" s="3"/>
      <c r="MW521" s="3"/>
      <c r="MX521" s="3"/>
      <c r="MY521" s="3"/>
      <c r="MZ521" s="3"/>
      <c r="NA521" s="3"/>
      <c r="NB521" s="3"/>
      <c r="NC521" s="3"/>
      <c r="ND521" s="3"/>
      <c r="NE521" s="3"/>
      <c r="NF521" s="3"/>
      <c r="NG521" s="3"/>
      <c r="NH521" s="3"/>
      <c r="NI521" s="3"/>
      <c r="NJ521" s="3"/>
      <c r="NK521" s="3"/>
      <c r="NL521" s="3"/>
      <c r="NM521" s="3"/>
      <c r="NN521" s="3"/>
      <c r="NO521" s="3"/>
      <c r="NP521" s="3"/>
      <c r="NQ521" s="3"/>
      <c r="NR521" s="3"/>
      <c r="NS521" s="3"/>
      <c r="NT521" s="3"/>
      <c r="NU521" s="3"/>
      <c r="NV521" s="3"/>
      <c r="NW521" s="3"/>
      <c r="NX521" s="3"/>
      <c r="NY521" s="3"/>
      <c r="NZ521" s="3"/>
      <c r="OA521" s="3"/>
      <c r="OB521" s="3"/>
      <c r="OC521" s="3"/>
      <c r="OD521" s="3"/>
      <c r="OE521" s="3"/>
      <c r="OF521" s="3"/>
      <c r="OG521" s="3"/>
      <c r="OH521" s="3"/>
      <c r="OI521" s="3"/>
      <c r="OJ521" s="3"/>
      <c r="OK521" s="3"/>
      <c r="OL521" s="3"/>
      <c r="OM521" s="3"/>
      <c r="ON521" s="3"/>
      <c r="OO521" s="3"/>
      <c r="OP521" s="3"/>
      <c r="OQ521" s="3"/>
      <c r="OR521" s="3"/>
      <c r="OS521" s="3"/>
      <c r="OT521" s="3"/>
      <c r="OU521" s="3"/>
      <c r="OV521" s="3"/>
      <c r="OW521" s="3"/>
      <c r="OX521" s="3"/>
      <c r="OY521" s="3"/>
      <c r="OZ521" s="3"/>
      <c r="PA521" s="3"/>
      <c r="PB521" s="1"/>
      <c r="PC521" s="1"/>
      <c r="PD521" s="1"/>
      <c r="PE521" s="1"/>
      <c r="PF521" s="1"/>
      <c r="PG521" s="1"/>
      <c r="PH521" s="1"/>
      <c r="PI521" s="1"/>
      <c r="PJ521" s="1"/>
      <c r="PK521" s="1"/>
      <c r="PL521" s="1"/>
      <c r="PM521" s="1"/>
      <c r="PN521" s="1"/>
      <c r="PO521" s="1"/>
      <c r="PP521" s="1"/>
      <c r="PQ521" s="1"/>
      <c r="PR521" s="1"/>
      <c r="PS521" s="1"/>
      <c r="PT521" s="1"/>
      <c r="PU521" s="1"/>
      <c r="PV521" s="1"/>
      <c r="PW521" s="1"/>
      <c r="PX521" s="1"/>
      <c r="PY521" s="1"/>
      <c r="PZ521" s="1"/>
      <c r="QA521" s="1"/>
      <c r="QB521" s="1"/>
      <c r="QC521" s="1"/>
      <c r="QD521" s="1"/>
      <c r="QE521" s="1"/>
      <c r="QF521" s="1"/>
      <c r="QG521" s="1"/>
      <c r="QH521" s="1"/>
      <c r="QI521" s="1"/>
      <c r="QJ521" s="1"/>
      <c r="QK521" s="1"/>
      <c r="QL521" s="1"/>
      <c r="QM521" s="1"/>
      <c r="QN521" s="1"/>
      <c r="QO521" s="1"/>
      <c r="QP521" s="1"/>
      <c r="QQ521" s="1"/>
      <c r="QR521" s="1"/>
      <c r="QS521" s="1"/>
      <c r="QT521" s="1"/>
      <c r="QU521" s="1"/>
      <c r="QV521" s="1"/>
      <c r="QW521" s="1"/>
      <c r="QX521" s="1"/>
      <c r="QY521" s="1"/>
      <c r="QZ521" s="1"/>
      <c r="RA521" s="1"/>
      <c r="RB521" s="1"/>
      <c r="RC521" s="1"/>
      <c r="RD521" s="1"/>
      <c r="RE521" s="1"/>
      <c r="RF521" s="1"/>
      <c r="RG521" s="1"/>
      <c r="RH521" s="1"/>
      <c r="RI521" s="1"/>
      <c r="RJ521" s="1"/>
      <c r="RK521" s="1"/>
      <c r="RL521" s="1"/>
      <c r="RM521" s="1"/>
      <c r="RN521" s="1"/>
      <c r="RO521" s="1"/>
      <c r="RP521" s="1"/>
      <c r="RQ521" s="1"/>
      <c r="RR521" s="1"/>
      <c r="RS521" s="1"/>
      <c r="RT521" s="1"/>
      <c r="RU521" s="1"/>
      <c r="RV521" s="1"/>
      <c r="RW521" s="1"/>
      <c r="RX521" s="1"/>
      <c r="RY521" s="1"/>
      <c r="RZ521" s="1"/>
      <c r="SA521" s="1"/>
      <c r="SB521" s="1"/>
      <c r="SC521" s="1"/>
      <c r="SD521" s="1"/>
      <c r="SE521" s="1"/>
      <c r="SF521" s="1"/>
      <c r="SG521" s="1"/>
      <c r="SH521" s="1"/>
      <c r="SI521" s="1"/>
      <c r="SJ521" s="1"/>
      <c r="SK521" s="1"/>
      <c r="SL521" s="1"/>
      <c r="SM521" s="1"/>
      <c r="SN521" s="1"/>
      <c r="SO521" s="1"/>
      <c r="SP521" s="1"/>
      <c r="SQ521" s="1"/>
      <c r="SR521" s="1"/>
      <c r="SS521" s="1"/>
      <c r="ST521" s="1"/>
      <c r="SU521" s="1"/>
      <c r="SV521" s="1"/>
      <c r="SW521" s="1"/>
      <c r="SX521" s="1"/>
      <c r="SY521" s="1"/>
      <c r="SZ521" s="1"/>
      <c r="TA521" s="1"/>
      <c r="TB521" s="1"/>
      <c r="TC521" s="1"/>
      <c r="TD521" s="1"/>
      <c r="TE521" s="1"/>
      <c r="TF521" s="1"/>
      <c r="TG521" s="1"/>
      <c r="TH521" s="1"/>
      <c r="TI521" s="1"/>
      <c r="TJ521" s="1"/>
      <c r="TK521" s="1"/>
      <c r="TL521" s="1"/>
      <c r="TM521" s="1"/>
      <c r="TN521" s="1"/>
      <c r="TO521" s="1"/>
      <c r="TP521" s="1"/>
      <c r="TQ521" s="1"/>
      <c r="TR521" s="1"/>
      <c r="TS521" s="1"/>
      <c r="TT521" s="1"/>
      <c r="TU521" s="1"/>
      <c r="TV521" s="1"/>
      <c r="TW521" s="1"/>
      <c r="TX521" s="1"/>
      <c r="TY521" s="1"/>
      <c r="TZ521" s="1"/>
      <c r="UA521" s="1"/>
      <c r="UB521" s="1"/>
      <c r="UC521" s="1"/>
      <c r="UD521" s="1"/>
      <c r="UE521" s="1"/>
      <c r="UF521" s="1"/>
      <c r="UG521" s="1"/>
      <c r="UH521" s="1"/>
      <c r="UI521" s="1"/>
      <c r="UJ521" s="1"/>
      <c r="UK521" s="1"/>
      <c r="UL521" s="1"/>
      <c r="UM521" s="1"/>
      <c r="UN521" s="1"/>
      <c r="UO521" s="1"/>
      <c r="UP521" s="1"/>
      <c r="UQ521" s="1"/>
      <c r="UR521" s="1"/>
      <c r="US521" s="1"/>
      <c r="UT521" s="1"/>
      <c r="UU521" s="1"/>
      <c r="UV521" s="1"/>
      <c r="UW521" s="1"/>
      <c r="UX521" s="1"/>
      <c r="UY521" s="1"/>
      <c r="UZ521" s="1"/>
      <c r="VA521" s="1"/>
      <c r="VB521" s="1"/>
      <c r="VC521" s="1"/>
      <c r="VD521" s="1"/>
      <c r="VE521" s="1"/>
      <c r="VF521" s="1"/>
      <c r="VG521" s="1"/>
      <c r="VH521" s="1"/>
      <c r="VI521" s="1"/>
      <c r="VJ521" s="1"/>
      <c r="VK521" s="1"/>
      <c r="VL521" s="1"/>
      <c r="VM521" s="1"/>
      <c r="VN521" s="1"/>
      <c r="VO521" s="1"/>
      <c r="VP521" s="1"/>
      <c r="VQ521" s="1"/>
      <c r="VR521" s="1"/>
      <c r="VS521" s="1"/>
      <c r="VT521" s="1"/>
      <c r="VU521" s="1"/>
      <c r="VV521" s="1"/>
      <c r="VW521" s="1"/>
      <c r="VX521" s="1"/>
      <c r="VY521" s="1"/>
      <c r="VZ521" s="1"/>
      <c r="WA521" s="1"/>
      <c r="WB521" s="1"/>
      <c r="WC521" s="1"/>
      <c r="WD521" s="1"/>
      <c r="WE521" s="1"/>
      <c r="WF521" s="1"/>
      <c r="WG521" s="1"/>
      <c r="WH521" s="1"/>
      <c r="WI521" s="1"/>
      <c r="WJ521" s="1"/>
      <c r="WK521" s="1"/>
      <c r="WL521" s="1"/>
      <c r="WM521" s="1"/>
      <c r="WN521" s="1"/>
      <c r="WO521" s="1"/>
      <c r="WP521" s="1"/>
      <c r="WQ521" s="1"/>
      <c r="WR521" s="1"/>
      <c r="WS521" s="1"/>
      <c r="WT521" s="1"/>
      <c r="WU521" s="1"/>
      <c r="WV521" s="1"/>
      <c r="WW521" s="1"/>
      <c r="WX521" s="1"/>
      <c r="WY521" s="1"/>
      <c r="WZ521" s="1"/>
      <c r="XA521" s="1"/>
      <c r="XB521" s="1"/>
      <c r="XC521" s="1"/>
      <c r="XD521" s="1"/>
      <c r="XE521" s="1"/>
      <c r="XF521" s="1"/>
      <c r="XG521" s="1"/>
      <c r="XH521" s="1"/>
      <c r="XI521" s="1"/>
      <c r="XJ521" s="1"/>
      <c r="XK521" s="1"/>
      <c r="XL521" s="1"/>
      <c r="XM521" s="1"/>
      <c r="XN521" s="1"/>
      <c r="XO521" s="1"/>
      <c r="XP521" s="1"/>
      <c r="XQ521" s="1"/>
      <c r="XR521" s="1"/>
      <c r="XS521" s="1"/>
      <c r="XT521" s="1"/>
      <c r="XU521" s="1"/>
      <c r="XV521" s="1"/>
      <c r="XW521" s="1"/>
      <c r="XX521" s="1"/>
      <c r="XY521" s="1"/>
      <c r="XZ521" s="1"/>
      <c r="YA521" s="1"/>
      <c r="YB521" s="1"/>
      <c r="YC521" s="1"/>
      <c r="YD521" s="1"/>
      <c r="YE521" s="1"/>
      <c r="YF521" s="1"/>
      <c r="YG521" s="1"/>
      <c r="YH521" s="1"/>
      <c r="YI521" s="1"/>
      <c r="YJ521" s="1"/>
      <c r="YK521" s="1"/>
      <c r="YL521" s="1"/>
      <c r="YM521" s="1"/>
      <c r="YN521" s="1"/>
      <c r="YO521" s="1"/>
      <c r="YP521" s="1"/>
      <c r="YQ521" s="1"/>
      <c r="YR521" s="1"/>
      <c r="YS521" s="1"/>
      <c r="YT521" s="1"/>
      <c r="YU521" s="1"/>
      <c r="YV521" s="1"/>
      <c r="YW521" s="1"/>
      <c r="YX521" s="1"/>
      <c r="YY521" s="1"/>
      <c r="YZ521" s="1"/>
      <c r="ZA521" s="1"/>
      <c r="ZB521" s="1"/>
      <c r="ZC521" s="1"/>
      <c r="ZD521" s="1"/>
      <c r="ZE521" s="1"/>
      <c r="ZF521" s="1"/>
      <c r="ZG521" s="1"/>
      <c r="ZH521" s="1"/>
      <c r="ZI521" s="1"/>
      <c r="ZJ521" s="1"/>
      <c r="ZK521" s="1"/>
      <c r="ZL521" s="1"/>
      <c r="ZM521" s="1"/>
      <c r="ZN521" s="1"/>
      <c r="ZO521" s="1"/>
      <c r="ZP521" s="1"/>
      <c r="ZQ521" s="1"/>
      <c r="ZR521" s="1"/>
      <c r="ZS521" s="1"/>
      <c r="ZT521" s="1"/>
      <c r="ZU521" s="1"/>
      <c r="ZV521" s="1"/>
      <c r="ZW521" s="1"/>
      <c r="ZX521" s="1"/>
      <c r="ZY521" s="1"/>
      <c r="ZZ521" s="1"/>
      <c r="AAA521" s="1"/>
      <c r="AAB521" s="1"/>
      <c r="AAC521" s="1"/>
      <c r="AAD521" s="1"/>
      <c r="AAE521" s="1"/>
      <c r="AAF521" s="1"/>
      <c r="AAG521" s="1"/>
      <c r="AAH521" s="1"/>
      <c r="AAI521" s="1"/>
      <c r="AAJ521" s="1"/>
      <c r="AAK521" s="1"/>
      <c r="AAL521" s="1"/>
      <c r="AAM521" s="1"/>
      <c r="AAN521" s="1"/>
      <c r="AAO521" s="1"/>
      <c r="AAP521" s="1"/>
      <c r="AAQ521" s="1"/>
      <c r="AAR521" s="1"/>
      <c r="AAS521" s="1"/>
      <c r="AAT521" s="1"/>
      <c r="AAU521" s="1"/>
      <c r="AAV521" s="1"/>
      <c r="AAW521" s="1"/>
      <c r="AAX521" s="1"/>
      <c r="AAY521" s="1"/>
      <c r="AAZ521" s="1"/>
      <c r="ABA521" s="1"/>
      <c r="ABB521" s="1"/>
      <c r="ABC521" s="1"/>
      <c r="ABD521" s="1"/>
      <c r="ABE521" s="1"/>
      <c r="ABF521" s="1"/>
      <c r="ABG521" s="1"/>
      <c r="ABH521" s="1"/>
      <c r="ABI521" s="1"/>
      <c r="ABJ521" s="1"/>
      <c r="ABK521" s="1"/>
      <c r="ABL521" s="1"/>
      <c r="ABM521" s="1"/>
      <c r="ABN521" s="1"/>
      <c r="ABO521" s="1"/>
    </row>
    <row r="522" spans="1:743" x14ac:dyDescent="0.25">
      <c r="A522" s="93"/>
      <c r="B522" s="2"/>
      <c r="C522" s="2"/>
      <c r="D522" s="2"/>
      <c r="E522" s="2"/>
      <c r="F522" s="2"/>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3"/>
      <c r="MV522" s="3"/>
      <c r="MW522" s="3"/>
      <c r="MX522" s="3"/>
      <c r="MY522" s="3"/>
      <c r="MZ522" s="3"/>
      <c r="NA522" s="3"/>
      <c r="NB522" s="3"/>
      <c r="NC522" s="3"/>
      <c r="ND522" s="3"/>
      <c r="NE522" s="3"/>
      <c r="NF522" s="3"/>
      <c r="NG522" s="3"/>
      <c r="NH522" s="3"/>
      <c r="NI522" s="3"/>
      <c r="NJ522" s="3"/>
      <c r="NK522" s="3"/>
      <c r="NL522" s="3"/>
      <c r="NM522" s="3"/>
      <c r="NN522" s="3"/>
      <c r="NO522" s="3"/>
      <c r="NP522" s="3"/>
      <c r="NQ522" s="3"/>
      <c r="NR522" s="3"/>
      <c r="NS522" s="3"/>
      <c r="NT522" s="3"/>
      <c r="NU522" s="3"/>
      <c r="NV522" s="3"/>
      <c r="NW522" s="3"/>
      <c r="NX522" s="3"/>
      <c r="NY522" s="3"/>
      <c r="NZ522" s="3"/>
      <c r="OA522" s="3"/>
      <c r="OB522" s="3"/>
      <c r="OC522" s="3"/>
      <c r="OD522" s="3"/>
      <c r="OE522" s="3"/>
      <c r="OF522" s="3"/>
      <c r="OG522" s="3"/>
      <c r="OH522" s="3"/>
      <c r="OI522" s="3"/>
      <c r="OJ522" s="3"/>
      <c r="OK522" s="3"/>
      <c r="OL522" s="3"/>
      <c r="OM522" s="3"/>
      <c r="ON522" s="3"/>
      <c r="OO522" s="3"/>
      <c r="OP522" s="3"/>
      <c r="OQ522" s="3"/>
      <c r="OR522" s="3"/>
      <c r="OS522" s="3"/>
      <c r="OT522" s="3"/>
      <c r="OU522" s="3"/>
      <c r="OV522" s="3"/>
      <c r="OW522" s="3"/>
      <c r="OX522" s="3"/>
      <c r="OY522" s="3"/>
      <c r="OZ522" s="3"/>
      <c r="PA522" s="3"/>
      <c r="PB522" s="1"/>
      <c r="PC522" s="1"/>
      <c r="PD522" s="1"/>
      <c r="PE522" s="1"/>
      <c r="PF522" s="1"/>
      <c r="PG522" s="1"/>
      <c r="PH522" s="1"/>
      <c r="PI522" s="1"/>
      <c r="PJ522" s="1"/>
      <c r="PK522" s="1"/>
      <c r="PL522" s="1"/>
      <c r="PM522" s="1"/>
      <c r="PN522" s="1"/>
      <c r="PO522" s="1"/>
      <c r="PP522" s="1"/>
      <c r="PQ522" s="1"/>
      <c r="PR522" s="1"/>
      <c r="PS522" s="1"/>
      <c r="PT522" s="1"/>
      <c r="PU522" s="1"/>
      <c r="PV522" s="1"/>
      <c r="PW522" s="1"/>
      <c r="PX522" s="1"/>
      <c r="PY522" s="1"/>
      <c r="PZ522" s="1"/>
      <c r="QA522" s="1"/>
      <c r="QB522" s="1"/>
      <c r="QC522" s="1"/>
      <c r="QD522" s="1"/>
      <c r="QE522" s="1"/>
      <c r="QF522" s="1"/>
      <c r="QG522" s="1"/>
      <c r="QH522" s="1"/>
      <c r="QI522" s="1"/>
      <c r="QJ522" s="1"/>
      <c r="QK522" s="1"/>
      <c r="QL522" s="1"/>
      <c r="QM522" s="1"/>
      <c r="QN522" s="1"/>
      <c r="QO522" s="1"/>
      <c r="QP522" s="1"/>
      <c r="QQ522" s="1"/>
      <c r="QR522" s="1"/>
      <c r="QS522" s="1"/>
      <c r="QT522" s="1"/>
      <c r="QU522" s="1"/>
      <c r="QV522" s="1"/>
      <c r="QW522" s="1"/>
      <c r="QX522" s="1"/>
      <c r="QY522" s="1"/>
      <c r="QZ522" s="1"/>
      <c r="RA522" s="1"/>
      <c r="RB522" s="1"/>
      <c r="RC522" s="1"/>
      <c r="RD522" s="1"/>
      <c r="RE522" s="1"/>
      <c r="RF522" s="1"/>
      <c r="RG522" s="1"/>
      <c r="RH522" s="1"/>
      <c r="RI522" s="1"/>
      <c r="RJ522" s="1"/>
      <c r="RK522" s="1"/>
      <c r="RL522" s="1"/>
      <c r="RM522" s="1"/>
      <c r="RN522" s="1"/>
      <c r="RO522" s="1"/>
      <c r="RP522" s="1"/>
      <c r="RQ522" s="1"/>
      <c r="RR522" s="1"/>
      <c r="RS522" s="1"/>
      <c r="RT522" s="1"/>
      <c r="RU522" s="1"/>
      <c r="RV522" s="1"/>
      <c r="RW522" s="1"/>
      <c r="RX522" s="1"/>
      <c r="RY522" s="1"/>
      <c r="RZ522" s="1"/>
      <c r="SA522" s="1"/>
      <c r="SB522" s="1"/>
      <c r="SC522" s="1"/>
      <c r="SD522" s="1"/>
      <c r="SE522" s="1"/>
      <c r="SF522" s="1"/>
      <c r="SG522" s="1"/>
      <c r="SH522" s="1"/>
      <c r="SI522" s="1"/>
      <c r="SJ522" s="1"/>
      <c r="SK522" s="1"/>
      <c r="SL522" s="1"/>
      <c r="SM522" s="1"/>
      <c r="SN522" s="1"/>
      <c r="SO522" s="1"/>
      <c r="SP522" s="1"/>
      <c r="SQ522" s="1"/>
      <c r="SR522" s="1"/>
      <c r="SS522" s="1"/>
      <c r="ST522" s="1"/>
      <c r="SU522" s="1"/>
      <c r="SV522" s="1"/>
      <c r="SW522" s="1"/>
      <c r="SX522" s="1"/>
      <c r="SY522" s="1"/>
      <c r="SZ522" s="1"/>
      <c r="TA522" s="1"/>
      <c r="TB522" s="1"/>
      <c r="TC522" s="1"/>
      <c r="TD522" s="1"/>
      <c r="TE522" s="1"/>
      <c r="TF522" s="1"/>
      <c r="TG522" s="1"/>
      <c r="TH522" s="1"/>
      <c r="TI522" s="1"/>
      <c r="TJ522" s="1"/>
      <c r="TK522" s="1"/>
      <c r="TL522" s="1"/>
      <c r="TM522" s="1"/>
      <c r="TN522" s="1"/>
      <c r="TO522" s="1"/>
      <c r="TP522" s="1"/>
      <c r="TQ522" s="1"/>
      <c r="TR522" s="1"/>
      <c r="TS522" s="1"/>
      <c r="TT522" s="1"/>
      <c r="TU522" s="1"/>
      <c r="TV522" s="1"/>
      <c r="TW522" s="1"/>
      <c r="TX522" s="1"/>
      <c r="TY522" s="1"/>
      <c r="TZ522" s="1"/>
      <c r="UA522" s="1"/>
      <c r="UB522" s="1"/>
      <c r="UC522" s="1"/>
      <c r="UD522" s="1"/>
      <c r="UE522" s="1"/>
      <c r="UF522" s="1"/>
      <c r="UG522" s="1"/>
      <c r="UH522" s="1"/>
      <c r="UI522" s="1"/>
      <c r="UJ522" s="1"/>
      <c r="UK522" s="1"/>
      <c r="UL522" s="1"/>
      <c r="UM522" s="1"/>
      <c r="UN522" s="1"/>
      <c r="UO522" s="1"/>
      <c r="UP522" s="1"/>
      <c r="UQ522" s="1"/>
      <c r="UR522" s="1"/>
      <c r="US522" s="1"/>
      <c r="UT522" s="1"/>
      <c r="UU522" s="1"/>
      <c r="UV522" s="1"/>
      <c r="UW522" s="1"/>
      <c r="UX522" s="1"/>
      <c r="UY522" s="1"/>
      <c r="UZ522" s="1"/>
      <c r="VA522" s="1"/>
      <c r="VB522" s="1"/>
      <c r="VC522" s="1"/>
      <c r="VD522" s="1"/>
      <c r="VE522" s="1"/>
      <c r="VF522" s="1"/>
      <c r="VG522" s="1"/>
      <c r="VH522" s="1"/>
      <c r="VI522" s="1"/>
      <c r="VJ522" s="1"/>
      <c r="VK522" s="1"/>
      <c r="VL522" s="1"/>
      <c r="VM522" s="1"/>
      <c r="VN522" s="1"/>
      <c r="VO522" s="1"/>
      <c r="VP522" s="1"/>
      <c r="VQ522" s="1"/>
      <c r="VR522" s="1"/>
      <c r="VS522" s="1"/>
      <c r="VT522" s="1"/>
      <c r="VU522" s="1"/>
      <c r="VV522" s="1"/>
      <c r="VW522" s="1"/>
      <c r="VX522" s="1"/>
      <c r="VY522" s="1"/>
      <c r="VZ522" s="1"/>
      <c r="WA522" s="1"/>
      <c r="WB522" s="1"/>
      <c r="WC522" s="1"/>
      <c r="WD522" s="1"/>
      <c r="WE522" s="1"/>
      <c r="WF522" s="1"/>
      <c r="WG522" s="1"/>
      <c r="WH522" s="1"/>
      <c r="WI522" s="1"/>
      <c r="WJ522" s="1"/>
      <c r="WK522" s="1"/>
      <c r="WL522" s="1"/>
      <c r="WM522" s="1"/>
      <c r="WN522" s="1"/>
      <c r="WO522" s="1"/>
      <c r="WP522" s="1"/>
      <c r="WQ522" s="1"/>
      <c r="WR522" s="1"/>
      <c r="WS522" s="1"/>
      <c r="WT522" s="1"/>
      <c r="WU522" s="1"/>
      <c r="WV522" s="1"/>
      <c r="WW522" s="1"/>
      <c r="WX522" s="1"/>
      <c r="WY522" s="1"/>
      <c r="WZ522" s="1"/>
      <c r="XA522" s="1"/>
      <c r="XB522" s="1"/>
      <c r="XC522" s="1"/>
      <c r="XD522" s="1"/>
      <c r="XE522" s="1"/>
      <c r="XF522" s="1"/>
      <c r="XG522" s="1"/>
      <c r="XH522" s="1"/>
      <c r="XI522" s="1"/>
      <c r="XJ522" s="1"/>
      <c r="XK522" s="1"/>
      <c r="XL522" s="1"/>
      <c r="XM522" s="1"/>
      <c r="XN522" s="1"/>
      <c r="XO522" s="1"/>
      <c r="XP522" s="1"/>
      <c r="XQ522" s="1"/>
      <c r="XR522" s="1"/>
      <c r="XS522" s="1"/>
      <c r="XT522" s="1"/>
      <c r="XU522" s="1"/>
      <c r="XV522" s="1"/>
      <c r="XW522" s="1"/>
      <c r="XX522" s="1"/>
      <c r="XY522" s="1"/>
      <c r="XZ522" s="1"/>
      <c r="YA522" s="1"/>
      <c r="YB522" s="1"/>
      <c r="YC522" s="1"/>
      <c r="YD522" s="1"/>
      <c r="YE522" s="1"/>
      <c r="YF522" s="1"/>
      <c r="YG522" s="1"/>
      <c r="YH522" s="1"/>
      <c r="YI522" s="1"/>
      <c r="YJ522" s="1"/>
      <c r="YK522" s="1"/>
      <c r="YL522" s="1"/>
      <c r="YM522" s="1"/>
      <c r="YN522" s="1"/>
      <c r="YO522" s="1"/>
      <c r="YP522" s="1"/>
      <c r="YQ522" s="1"/>
      <c r="YR522" s="1"/>
      <c r="YS522" s="1"/>
      <c r="YT522" s="1"/>
      <c r="YU522" s="1"/>
      <c r="YV522" s="1"/>
      <c r="YW522" s="1"/>
      <c r="YX522" s="1"/>
      <c r="YY522" s="1"/>
      <c r="YZ522" s="1"/>
      <c r="ZA522" s="1"/>
      <c r="ZB522" s="1"/>
      <c r="ZC522" s="1"/>
      <c r="ZD522" s="1"/>
      <c r="ZE522" s="1"/>
      <c r="ZF522" s="1"/>
      <c r="ZG522" s="1"/>
      <c r="ZH522" s="1"/>
      <c r="ZI522" s="1"/>
      <c r="ZJ522" s="1"/>
      <c r="ZK522" s="1"/>
      <c r="ZL522" s="1"/>
      <c r="ZM522" s="1"/>
      <c r="ZN522" s="1"/>
      <c r="ZO522" s="1"/>
      <c r="ZP522" s="1"/>
      <c r="ZQ522" s="1"/>
      <c r="ZR522" s="1"/>
      <c r="ZS522" s="1"/>
      <c r="ZT522" s="1"/>
      <c r="ZU522" s="1"/>
      <c r="ZV522" s="1"/>
      <c r="ZW522" s="1"/>
      <c r="ZX522" s="1"/>
      <c r="ZY522" s="1"/>
      <c r="ZZ522" s="1"/>
      <c r="AAA522" s="1"/>
      <c r="AAB522" s="1"/>
      <c r="AAC522" s="1"/>
      <c r="AAD522" s="1"/>
      <c r="AAE522" s="1"/>
      <c r="AAF522" s="1"/>
      <c r="AAG522" s="1"/>
      <c r="AAH522" s="1"/>
      <c r="AAI522" s="1"/>
      <c r="AAJ522" s="1"/>
      <c r="AAK522" s="1"/>
      <c r="AAL522" s="1"/>
      <c r="AAM522" s="1"/>
      <c r="AAN522" s="1"/>
      <c r="AAO522" s="1"/>
      <c r="AAP522" s="1"/>
      <c r="AAQ522" s="1"/>
      <c r="AAR522" s="1"/>
      <c r="AAS522" s="1"/>
      <c r="AAT522" s="1"/>
      <c r="AAU522" s="1"/>
      <c r="AAV522" s="1"/>
      <c r="AAW522" s="1"/>
      <c r="AAX522" s="1"/>
      <c r="AAY522" s="1"/>
      <c r="AAZ522" s="1"/>
      <c r="ABA522" s="1"/>
      <c r="ABB522" s="1"/>
      <c r="ABC522" s="1"/>
      <c r="ABD522" s="1"/>
      <c r="ABE522" s="1"/>
      <c r="ABF522" s="1"/>
      <c r="ABG522" s="1"/>
      <c r="ABH522" s="1"/>
      <c r="ABI522" s="1"/>
      <c r="ABJ522" s="1"/>
      <c r="ABK522" s="1"/>
      <c r="ABL522" s="1"/>
      <c r="ABM522" s="1"/>
      <c r="ABN522" s="1"/>
      <c r="ABO522" s="1"/>
    </row>
    <row r="523" spans="1:743" x14ac:dyDescent="0.25">
      <c r="A523" s="93"/>
      <c r="B523" s="2"/>
      <c r="C523" s="2"/>
      <c r="D523" s="2"/>
      <c r="E523" s="2"/>
      <c r="F523" s="2"/>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c r="KB523" s="4"/>
      <c r="KC523" s="4"/>
      <c r="KD523" s="4"/>
      <c r="KE523" s="4"/>
      <c r="KF523" s="4"/>
      <c r="KG523" s="4"/>
      <c r="KH523" s="4"/>
      <c r="KI523" s="4"/>
      <c r="KJ523" s="4"/>
      <c r="KK523" s="4"/>
      <c r="KL523" s="4"/>
      <c r="KM523" s="4"/>
      <c r="KN523" s="4"/>
      <c r="KO523" s="4"/>
      <c r="KP523" s="4"/>
      <c r="KQ523" s="4"/>
      <c r="KR523" s="4"/>
      <c r="KS523" s="4"/>
      <c r="KT523" s="4"/>
      <c r="KU523" s="4"/>
      <c r="KV523" s="4"/>
      <c r="KW523" s="4"/>
      <c r="KX523" s="4"/>
      <c r="KY523" s="4"/>
      <c r="KZ523" s="4"/>
      <c r="LA523" s="4"/>
      <c r="LB523" s="4"/>
      <c r="LC523" s="4"/>
      <c r="LD523" s="4"/>
      <c r="LE523" s="4"/>
      <c r="LF523" s="4"/>
      <c r="LG523" s="4"/>
      <c r="LH523" s="4"/>
      <c r="LI523" s="4"/>
      <c r="LJ523" s="4"/>
      <c r="LK523" s="4"/>
      <c r="LL523" s="4"/>
      <c r="LM523" s="4"/>
      <c r="LN523" s="4"/>
      <c r="LO523" s="4"/>
      <c r="LP523" s="4"/>
      <c r="LQ523" s="4"/>
      <c r="LR523" s="4"/>
      <c r="LS523" s="4"/>
      <c r="LT523" s="4"/>
      <c r="LU523" s="4"/>
      <c r="LV523" s="4"/>
      <c r="LW523" s="4"/>
      <c r="LX523" s="4"/>
      <c r="LY523" s="4"/>
      <c r="LZ523" s="4"/>
      <c r="MA523" s="4"/>
      <c r="MB523" s="4"/>
      <c r="MC523" s="4"/>
      <c r="MD523" s="4"/>
      <c r="ME523" s="4"/>
      <c r="MF523" s="4"/>
      <c r="MG523" s="4"/>
      <c r="MH523" s="4"/>
      <c r="MI523" s="4"/>
      <c r="MJ523" s="4"/>
      <c r="MK523" s="4"/>
      <c r="ML523" s="4"/>
      <c r="MM523" s="4"/>
      <c r="MN523" s="4"/>
      <c r="MO523" s="4"/>
      <c r="MP523" s="4"/>
      <c r="MQ523" s="4"/>
      <c r="MR523" s="4"/>
      <c r="MS523" s="4"/>
      <c r="MT523" s="4"/>
      <c r="MU523" s="3"/>
      <c r="MV523" s="3"/>
      <c r="MW523" s="3"/>
      <c r="MX523" s="3"/>
      <c r="MY523" s="3"/>
      <c r="MZ523" s="3"/>
      <c r="NA523" s="3"/>
      <c r="NB523" s="3"/>
      <c r="NC523" s="3"/>
      <c r="ND523" s="3"/>
      <c r="NE523" s="3"/>
      <c r="NF523" s="3"/>
      <c r="NG523" s="3"/>
      <c r="NH523" s="3"/>
      <c r="NI523" s="3"/>
      <c r="NJ523" s="3"/>
      <c r="NK523" s="3"/>
      <c r="NL523" s="3"/>
      <c r="NM523" s="3"/>
      <c r="NN523" s="3"/>
      <c r="NO523" s="3"/>
      <c r="NP523" s="3"/>
      <c r="NQ523" s="3"/>
      <c r="NR523" s="3"/>
      <c r="NS523" s="3"/>
      <c r="NT523" s="3"/>
      <c r="NU523" s="3"/>
      <c r="NV523" s="3"/>
      <c r="NW523" s="3"/>
      <c r="NX523" s="3"/>
      <c r="NY523" s="3"/>
      <c r="NZ523" s="3"/>
      <c r="OA523" s="3"/>
      <c r="OB523" s="3"/>
      <c r="OC523" s="3"/>
      <c r="OD523" s="3"/>
      <c r="OE523" s="3"/>
      <c r="OF523" s="3"/>
      <c r="OG523" s="3"/>
      <c r="OH523" s="3"/>
      <c r="OI523" s="3"/>
      <c r="OJ523" s="3"/>
      <c r="OK523" s="3"/>
      <c r="OL523" s="3"/>
      <c r="OM523" s="3"/>
      <c r="ON523" s="3"/>
      <c r="OO523" s="3"/>
      <c r="OP523" s="3"/>
      <c r="OQ523" s="3"/>
      <c r="OR523" s="3"/>
      <c r="OS523" s="3"/>
      <c r="OT523" s="3"/>
      <c r="OU523" s="3"/>
      <c r="OV523" s="3"/>
      <c r="OW523" s="3"/>
      <c r="OX523" s="3"/>
      <c r="OY523" s="3"/>
      <c r="OZ523" s="3"/>
      <c r="PA523" s="3"/>
      <c r="PB523" s="1"/>
      <c r="PC523" s="1"/>
      <c r="PD523" s="1"/>
      <c r="PE523" s="1"/>
      <c r="PF523" s="1"/>
      <c r="PG523" s="1"/>
      <c r="PH523" s="1"/>
      <c r="PI523" s="1"/>
      <c r="PJ523" s="1"/>
      <c r="PK523" s="1"/>
      <c r="PL523" s="1"/>
      <c r="PM523" s="1"/>
      <c r="PN523" s="1"/>
      <c r="PO523" s="1"/>
      <c r="PP523" s="1"/>
      <c r="PQ523" s="1"/>
      <c r="PR523" s="1"/>
      <c r="PS523" s="1"/>
      <c r="PT523" s="1"/>
      <c r="PU523" s="1"/>
      <c r="PV523" s="1"/>
      <c r="PW523" s="1"/>
      <c r="PX523" s="1"/>
      <c r="PY523" s="1"/>
      <c r="PZ523" s="1"/>
      <c r="QA523" s="1"/>
      <c r="QB523" s="1"/>
      <c r="QC523" s="1"/>
      <c r="QD523" s="1"/>
      <c r="QE523" s="1"/>
      <c r="QF523" s="1"/>
      <c r="QG523" s="1"/>
      <c r="QH523" s="1"/>
      <c r="QI523" s="1"/>
      <c r="QJ523" s="1"/>
      <c r="QK523" s="1"/>
      <c r="QL523" s="1"/>
      <c r="QM523" s="1"/>
      <c r="QN523" s="1"/>
      <c r="QO523" s="1"/>
      <c r="QP523" s="1"/>
      <c r="QQ523" s="1"/>
      <c r="QR523" s="1"/>
      <c r="QS523" s="1"/>
      <c r="QT523" s="1"/>
      <c r="QU523" s="1"/>
      <c r="QV523" s="1"/>
      <c r="QW523" s="1"/>
      <c r="QX523" s="1"/>
      <c r="QY523" s="1"/>
      <c r="QZ523" s="1"/>
      <c r="RA523" s="1"/>
      <c r="RB523" s="1"/>
      <c r="RC523" s="1"/>
      <c r="RD523" s="1"/>
      <c r="RE523" s="1"/>
      <c r="RF523" s="1"/>
      <c r="RG523" s="1"/>
      <c r="RH523" s="1"/>
      <c r="RI523" s="1"/>
      <c r="RJ523" s="1"/>
      <c r="RK523" s="1"/>
      <c r="RL523" s="1"/>
      <c r="RM523" s="1"/>
      <c r="RN523" s="1"/>
      <c r="RO523" s="1"/>
      <c r="RP523" s="1"/>
      <c r="RQ523" s="1"/>
      <c r="RR523" s="1"/>
      <c r="RS523" s="1"/>
      <c r="RT523" s="1"/>
      <c r="RU523" s="1"/>
      <c r="RV523" s="1"/>
      <c r="RW523" s="1"/>
      <c r="RX523" s="1"/>
      <c r="RY523" s="1"/>
      <c r="RZ523" s="1"/>
      <c r="SA523" s="1"/>
      <c r="SB523" s="1"/>
      <c r="SC523" s="1"/>
      <c r="SD523" s="1"/>
      <c r="SE523" s="1"/>
      <c r="SF523" s="1"/>
      <c r="SG523" s="1"/>
      <c r="SH523" s="1"/>
      <c r="SI523" s="1"/>
      <c r="SJ523" s="1"/>
      <c r="SK523" s="1"/>
      <c r="SL523" s="1"/>
      <c r="SM523" s="1"/>
      <c r="SN523" s="1"/>
      <c r="SO523" s="1"/>
      <c r="SP523" s="1"/>
      <c r="SQ523" s="1"/>
      <c r="SR523" s="1"/>
      <c r="SS523" s="1"/>
      <c r="ST523" s="1"/>
      <c r="SU523" s="1"/>
      <c r="SV523" s="1"/>
      <c r="SW523" s="1"/>
      <c r="SX523" s="1"/>
      <c r="SY523" s="1"/>
      <c r="SZ523" s="1"/>
      <c r="TA523" s="1"/>
      <c r="TB523" s="1"/>
      <c r="TC523" s="1"/>
      <c r="TD523" s="1"/>
      <c r="TE523" s="1"/>
      <c r="TF523" s="1"/>
      <c r="TG523" s="1"/>
      <c r="TH523" s="1"/>
      <c r="TI523" s="1"/>
      <c r="TJ523" s="1"/>
      <c r="TK523" s="1"/>
      <c r="TL523" s="1"/>
      <c r="TM523" s="1"/>
      <c r="TN523" s="1"/>
      <c r="TO523" s="1"/>
      <c r="TP523" s="1"/>
      <c r="TQ523" s="1"/>
      <c r="TR523" s="1"/>
      <c r="TS523" s="1"/>
      <c r="TT523" s="1"/>
      <c r="TU523" s="1"/>
      <c r="TV523" s="1"/>
      <c r="TW523" s="1"/>
      <c r="TX523" s="1"/>
      <c r="TY523" s="1"/>
      <c r="TZ523" s="1"/>
      <c r="UA523" s="1"/>
      <c r="UB523" s="1"/>
      <c r="UC523" s="1"/>
      <c r="UD523" s="1"/>
      <c r="UE523" s="1"/>
      <c r="UF523" s="1"/>
      <c r="UG523" s="1"/>
      <c r="UH523" s="1"/>
      <c r="UI523" s="1"/>
      <c r="UJ523" s="1"/>
      <c r="UK523" s="1"/>
      <c r="UL523" s="1"/>
      <c r="UM523" s="1"/>
      <c r="UN523" s="1"/>
      <c r="UO523" s="1"/>
      <c r="UP523" s="1"/>
      <c r="UQ523" s="1"/>
      <c r="UR523" s="1"/>
      <c r="US523" s="1"/>
      <c r="UT523" s="1"/>
      <c r="UU523" s="1"/>
      <c r="UV523" s="1"/>
      <c r="UW523" s="1"/>
      <c r="UX523" s="1"/>
      <c r="UY523" s="1"/>
      <c r="UZ523" s="1"/>
      <c r="VA523" s="1"/>
      <c r="VB523" s="1"/>
      <c r="VC523" s="1"/>
      <c r="VD523" s="1"/>
      <c r="VE523" s="1"/>
      <c r="VF523" s="1"/>
      <c r="VG523" s="1"/>
      <c r="VH523" s="1"/>
      <c r="VI523" s="1"/>
      <c r="VJ523" s="1"/>
      <c r="VK523" s="1"/>
      <c r="VL523" s="1"/>
      <c r="VM523" s="1"/>
      <c r="VN523" s="1"/>
      <c r="VO523" s="1"/>
      <c r="VP523" s="1"/>
      <c r="VQ523" s="1"/>
      <c r="VR523" s="1"/>
      <c r="VS523" s="1"/>
      <c r="VT523" s="1"/>
      <c r="VU523" s="1"/>
      <c r="VV523" s="1"/>
      <c r="VW523" s="1"/>
      <c r="VX523" s="1"/>
      <c r="VY523" s="1"/>
      <c r="VZ523" s="1"/>
      <c r="WA523" s="1"/>
      <c r="WB523" s="1"/>
      <c r="WC523" s="1"/>
      <c r="WD523" s="1"/>
      <c r="WE523" s="1"/>
      <c r="WF523" s="1"/>
      <c r="WG523" s="1"/>
      <c r="WH523" s="1"/>
      <c r="WI523" s="1"/>
      <c r="WJ523" s="1"/>
      <c r="WK523" s="1"/>
      <c r="WL523" s="1"/>
      <c r="WM523" s="1"/>
      <c r="WN523" s="1"/>
      <c r="WO523" s="1"/>
      <c r="WP523" s="1"/>
      <c r="WQ523" s="1"/>
      <c r="WR523" s="1"/>
      <c r="WS523" s="1"/>
      <c r="WT523" s="1"/>
      <c r="WU523" s="1"/>
      <c r="WV523" s="1"/>
      <c r="WW523" s="1"/>
      <c r="WX523" s="1"/>
      <c r="WY523" s="1"/>
      <c r="WZ523" s="1"/>
      <c r="XA523" s="1"/>
      <c r="XB523" s="1"/>
      <c r="XC523" s="1"/>
      <c r="XD523" s="1"/>
      <c r="XE523" s="1"/>
      <c r="XF523" s="1"/>
      <c r="XG523" s="1"/>
      <c r="XH523" s="1"/>
      <c r="XI523" s="1"/>
      <c r="XJ523" s="1"/>
      <c r="XK523" s="1"/>
      <c r="XL523" s="1"/>
      <c r="XM523" s="1"/>
      <c r="XN523" s="1"/>
      <c r="XO523" s="1"/>
      <c r="XP523" s="1"/>
      <c r="XQ523" s="1"/>
      <c r="XR523" s="1"/>
      <c r="XS523" s="1"/>
      <c r="XT523" s="1"/>
      <c r="XU523" s="1"/>
      <c r="XV523" s="1"/>
      <c r="XW523" s="1"/>
      <c r="XX523" s="1"/>
      <c r="XY523" s="1"/>
      <c r="XZ523" s="1"/>
      <c r="YA523" s="1"/>
      <c r="YB523" s="1"/>
      <c r="YC523" s="1"/>
      <c r="YD523" s="1"/>
      <c r="YE523" s="1"/>
      <c r="YF523" s="1"/>
      <c r="YG523" s="1"/>
      <c r="YH523" s="1"/>
      <c r="YI523" s="1"/>
      <c r="YJ523" s="1"/>
      <c r="YK523" s="1"/>
      <c r="YL523" s="1"/>
      <c r="YM523" s="1"/>
      <c r="YN523" s="1"/>
      <c r="YO523" s="1"/>
      <c r="YP523" s="1"/>
      <c r="YQ523" s="1"/>
      <c r="YR523" s="1"/>
      <c r="YS523" s="1"/>
      <c r="YT523" s="1"/>
      <c r="YU523" s="1"/>
      <c r="YV523" s="1"/>
      <c r="YW523" s="1"/>
      <c r="YX523" s="1"/>
      <c r="YY523" s="1"/>
      <c r="YZ523" s="1"/>
      <c r="ZA523" s="1"/>
      <c r="ZB523" s="1"/>
      <c r="ZC523" s="1"/>
      <c r="ZD523" s="1"/>
      <c r="ZE523" s="1"/>
      <c r="ZF523" s="1"/>
      <c r="ZG523" s="1"/>
      <c r="ZH523" s="1"/>
      <c r="ZI523" s="1"/>
      <c r="ZJ523" s="1"/>
      <c r="ZK523" s="1"/>
      <c r="ZL523" s="1"/>
      <c r="ZM523" s="1"/>
      <c r="ZN523" s="1"/>
      <c r="ZO523" s="1"/>
      <c r="ZP523" s="1"/>
      <c r="ZQ523" s="1"/>
      <c r="ZR523" s="1"/>
      <c r="ZS523" s="1"/>
      <c r="ZT523" s="1"/>
      <c r="ZU523" s="1"/>
      <c r="ZV523" s="1"/>
      <c r="ZW523" s="1"/>
      <c r="ZX523" s="1"/>
      <c r="ZY523" s="1"/>
      <c r="ZZ523" s="1"/>
      <c r="AAA523" s="1"/>
      <c r="AAB523" s="1"/>
      <c r="AAC523" s="1"/>
      <c r="AAD523" s="1"/>
      <c r="AAE523" s="1"/>
      <c r="AAF523" s="1"/>
      <c r="AAG523" s="1"/>
      <c r="AAH523" s="1"/>
      <c r="AAI523" s="1"/>
      <c r="AAJ523" s="1"/>
      <c r="AAK523" s="1"/>
      <c r="AAL523" s="1"/>
      <c r="AAM523" s="1"/>
      <c r="AAN523" s="1"/>
      <c r="AAO523" s="1"/>
      <c r="AAP523" s="1"/>
      <c r="AAQ523" s="1"/>
      <c r="AAR523" s="1"/>
      <c r="AAS523" s="1"/>
      <c r="AAT523" s="1"/>
      <c r="AAU523" s="1"/>
      <c r="AAV523" s="1"/>
      <c r="AAW523" s="1"/>
      <c r="AAX523" s="1"/>
      <c r="AAY523" s="1"/>
      <c r="AAZ523" s="1"/>
      <c r="ABA523" s="1"/>
      <c r="ABB523" s="1"/>
      <c r="ABC523" s="1"/>
      <c r="ABD523" s="1"/>
      <c r="ABE523" s="1"/>
      <c r="ABF523" s="1"/>
      <c r="ABG523" s="1"/>
      <c r="ABH523" s="1"/>
      <c r="ABI523" s="1"/>
      <c r="ABJ523" s="1"/>
      <c r="ABK523" s="1"/>
      <c r="ABL523" s="1"/>
      <c r="ABM523" s="1"/>
      <c r="ABN523" s="1"/>
      <c r="ABO523" s="1"/>
    </row>
    <row r="524" spans="1:743" x14ac:dyDescent="0.25">
      <c r="A524" s="93"/>
      <c r="B524" s="2"/>
      <c r="C524" s="2"/>
      <c r="D524" s="2"/>
      <c r="E524" s="2"/>
      <c r="F524" s="2"/>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c r="KB524" s="4"/>
      <c r="KC524" s="4"/>
      <c r="KD524" s="4"/>
      <c r="KE524" s="4"/>
      <c r="KF524" s="4"/>
      <c r="KG524" s="4"/>
      <c r="KH524" s="4"/>
      <c r="KI524" s="4"/>
      <c r="KJ524" s="4"/>
      <c r="KK524" s="4"/>
      <c r="KL524" s="4"/>
      <c r="KM524" s="4"/>
      <c r="KN524" s="4"/>
      <c r="KO524" s="4"/>
      <c r="KP524" s="4"/>
      <c r="KQ524" s="4"/>
      <c r="KR524" s="4"/>
      <c r="KS524" s="4"/>
      <c r="KT524" s="4"/>
      <c r="KU524" s="4"/>
      <c r="KV524" s="4"/>
      <c r="KW524" s="4"/>
      <c r="KX524" s="4"/>
      <c r="KY524" s="4"/>
      <c r="KZ524" s="4"/>
      <c r="LA524" s="4"/>
      <c r="LB524" s="4"/>
      <c r="LC524" s="4"/>
      <c r="LD524" s="4"/>
      <c r="LE524" s="4"/>
      <c r="LF524" s="4"/>
      <c r="LG524" s="4"/>
      <c r="LH524" s="4"/>
      <c r="LI524" s="4"/>
      <c r="LJ524" s="4"/>
      <c r="LK524" s="4"/>
      <c r="LL524" s="4"/>
      <c r="LM524" s="4"/>
      <c r="LN524" s="4"/>
      <c r="LO524" s="4"/>
      <c r="LP524" s="4"/>
      <c r="LQ524" s="4"/>
      <c r="LR524" s="4"/>
      <c r="LS524" s="4"/>
      <c r="LT524" s="4"/>
      <c r="LU524" s="4"/>
      <c r="LV524" s="4"/>
      <c r="LW524" s="4"/>
      <c r="LX524" s="4"/>
      <c r="LY524" s="4"/>
      <c r="LZ524" s="4"/>
      <c r="MA524" s="4"/>
      <c r="MB524" s="4"/>
      <c r="MC524" s="4"/>
      <c r="MD524" s="4"/>
      <c r="ME524" s="4"/>
      <c r="MF524" s="4"/>
      <c r="MG524" s="4"/>
      <c r="MH524" s="4"/>
      <c r="MI524" s="4"/>
      <c r="MJ524" s="4"/>
      <c r="MK524" s="4"/>
      <c r="ML524" s="4"/>
      <c r="MM524" s="4"/>
      <c r="MN524" s="4"/>
      <c r="MO524" s="4"/>
      <c r="MP524" s="4"/>
      <c r="MQ524" s="4"/>
      <c r="MR524" s="4"/>
      <c r="MS524" s="4"/>
      <c r="MT524" s="4"/>
      <c r="MU524" s="3"/>
      <c r="MV524" s="3"/>
      <c r="MW524" s="3"/>
      <c r="MX524" s="3"/>
      <c r="MY524" s="3"/>
      <c r="MZ524" s="3"/>
      <c r="NA524" s="3"/>
      <c r="NB524" s="3"/>
      <c r="NC524" s="3"/>
      <c r="ND524" s="3"/>
      <c r="NE524" s="3"/>
      <c r="NF524" s="3"/>
      <c r="NG524" s="3"/>
      <c r="NH524" s="3"/>
      <c r="NI524" s="3"/>
      <c r="NJ524" s="3"/>
      <c r="NK524" s="3"/>
      <c r="NL524" s="3"/>
      <c r="NM524" s="3"/>
      <c r="NN524" s="3"/>
      <c r="NO524" s="3"/>
      <c r="NP524" s="3"/>
      <c r="NQ524" s="3"/>
      <c r="NR524" s="3"/>
      <c r="NS524" s="3"/>
      <c r="NT524" s="3"/>
      <c r="NU524" s="3"/>
      <c r="NV524" s="3"/>
      <c r="NW524" s="3"/>
      <c r="NX524" s="3"/>
      <c r="NY524" s="3"/>
      <c r="NZ524" s="3"/>
      <c r="OA524" s="3"/>
      <c r="OB524" s="3"/>
      <c r="OC524" s="3"/>
      <c r="OD524" s="3"/>
      <c r="OE524" s="3"/>
      <c r="OF524" s="3"/>
      <c r="OG524" s="3"/>
      <c r="OH524" s="3"/>
      <c r="OI524" s="3"/>
      <c r="OJ524" s="3"/>
      <c r="OK524" s="3"/>
      <c r="OL524" s="3"/>
      <c r="OM524" s="3"/>
      <c r="ON524" s="3"/>
      <c r="OO524" s="3"/>
      <c r="OP524" s="3"/>
      <c r="OQ524" s="3"/>
      <c r="OR524" s="3"/>
      <c r="OS524" s="3"/>
      <c r="OT524" s="3"/>
      <c r="OU524" s="3"/>
      <c r="OV524" s="3"/>
      <c r="OW524" s="3"/>
      <c r="OX524" s="3"/>
      <c r="OY524" s="3"/>
      <c r="OZ524" s="3"/>
      <c r="PA524" s="3"/>
      <c r="PB524" s="1"/>
      <c r="PC524" s="1"/>
      <c r="PD524" s="1"/>
      <c r="PE524" s="1"/>
      <c r="PF524" s="1"/>
      <c r="PG524" s="1"/>
      <c r="PH524" s="1"/>
      <c r="PI524" s="1"/>
      <c r="PJ524" s="1"/>
      <c r="PK524" s="1"/>
      <c r="PL524" s="1"/>
      <c r="PM524" s="1"/>
      <c r="PN524" s="1"/>
      <c r="PO524" s="1"/>
      <c r="PP524" s="1"/>
      <c r="PQ524" s="1"/>
      <c r="PR524" s="1"/>
      <c r="PS524" s="1"/>
      <c r="PT524" s="1"/>
      <c r="PU524" s="1"/>
      <c r="PV524" s="1"/>
      <c r="PW524" s="1"/>
      <c r="PX524" s="1"/>
      <c r="PY524" s="1"/>
      <c r="PZ524" s="1"/>
      <c r="QA524" s="1"/>
      <c r="QB524" s="1"/>
      <c r="QC524" s="1"/>
      <c r="QD524" s="1"/>
      <c r="QE524" s="1"/>
      <c r="QF524" s="1"/>
      <c r="QG524" s="1"/>
      <c r="QH524" s="1"/>
      <c r="QI524" s="1"/>
      <c r="QJ524" s="1"/>
      <c r="QK524" s="1"/>
      <c r="QL524" s="1"/>
      <c r="QM524" s="1"/>
      <c r="QN524" s="1"/>
      <c r="QO524" s="1"/>
      <c r="QP524" s="1"/>
      <c r="QQ524" s="1"/>
      <c r="QR524" s="1"/>
      <c r="QS524" s="1"/>
      <c r="QT524" s="1"/>
      <c r="QU524" s="1"/>
      <c r="QV524" s="1"/>
      <c r="QW524" s="1"/>
      <c r="QX524" s="1"/>
      <c r="QY524" s="1"/>
      <c r="QZ524" s="1"/>
      <c r="RA524" s="1"/>
      <c r="RB524" s="1"/>
      <c r="RC524" s="1"/>
      <c r="RD524" s="1"/>
      <c r="RE524" s="1"/>
      <c r="RF524" s="1"/>
      <c r="RG524" s="1"/>
      <c r="RH524" s="1"/>
      <c r="RI524" s="1"/>
      <c r="RJ524" s="1"/>
      <c r="RK524" s="1"/>
      <c r="RL524" s="1"/>
      <c r="RM524" s="1"/>
      <c r="RN524" s="1"/>
      <c r="RO524" s="1"/>
      <c r="RP524" s="1"/>
      <c r="RQ524" s="1"/>
      <c r="RR524" s="1"/>
      <c r="RS524" s="1"/>
      <c r="RT524" s="1"/>
      <c r="RU524" s="1"/>
      <c r="RV524" s="1"/>
      <c r="RW524" s="1"/>
      <c r="RX524" s="1"/>
      <c r="RY524" s="1"/>
      <c r="RZ524" s="1"/>
      <c r="SA524" s="1"/>
      <c r="SB524" s="1"/>
      <c r="SC524" s="1"/>
      <c r="SD524" s="1"/>
      <c r="SE524" s="1"/>
      <c r="SF524" s="1"/>
      <c r="SG524" s="1"/>
      <c r="SH524" s="1"/>
      <c r="SI524" s="1"/>
      <c r="SJ524" s="1"/>
      <c r="SK524" s="1"/>
      <c r="SL524" s="1"/>
      <c r="SM524" s="1"/>
      <c r="SN524" s="1"/>
      <c r="SO524" s="1"/>
      <c r="SP524" s="1"/>
      <c r="SQ524" s="1"/>
      <c r="SR524" s="1"/>
      <c r="SS524" s="1"/>
      <c r="ST524" s="1"/>
      <c r="SU524" s="1"/>
      <c r="SV524" s="1"/>
      <c r="SW524" s="1"/>
      <c r="SX524" s="1"/>
      <c r="SY524" s="1"/>
      <c r="SZ524" s="1"/>
      <c r="TA524" s="1"/>
      <c r="TB524" s="1"/>
      <c r="TC524" s="1"/>
      <c r="TD524" s="1"/>
      <c r="TE524" s="1"/>
      <c r="TF524" s="1"/>
      <c r="TG524" s="1"/>
      <c r="TH524" s="1"/>
      <c r="TI524" s="1"/>
      <c r="TJ524" s="1"/>
      <c r="TK524" s="1"/>
      <c r="TL524" s="1"/>
      <c r="TM524" s="1"/>
      <c r="TN524" s="1"/>
      <c r="TO524" s="1"/>
      <c r="TP524" s="1"/>
      <c r="TQ524" s="1"/>
      <c r="TR524" s="1"/>
      <c r="TS524" s="1"/>
      <c r="TT524" s="1"/>
      <c r="TU524" s="1"/>
      <c r="TV524" s="1"/>
      <c r="TW524" s="1"/>
      <c r="TX524" s="1"/>
      <c r="TY524" s="1"/>
      <c r="TZ524" s="1"/>
      <c r="UA524" s="1"/>
      <c r="UB524" s="1"/>
      <c r="UC524" s="1"/>
      <c r="UD524" s="1"/>
      <c r="UE524" s="1"/>
      <c r="UF524" s="1"/>
      <c r="UG524" s="1"/>
      <c r="UH524" s="1"/>
      <c r="UI524" s="1"/>
      <c r="UJ524" s="1"/>
      <c r="UK524" s="1"/>
      <c r="UL524" s="1"/>
      <c r="UM524" s="1"/>
      <c r="UN524" s="1"/>
      <c r="UO524" s="1"/>
      <c r="UP524" s="1"/>
      <c r="UQ524" s="1"/>
      <c r="UR524" s="1"/>
      <c r="US524" s="1"/>
      <c r="UT524" s="1"/>
      <c r="UU524" s="1"/>
      <c r="UV524" s="1"/>
      <c r="UW524" s="1"/>
      <c r="UX524" s="1"/>
      <c r="UY524" s="1"/>
      <c r="UZ524" s="1"/>
      <c r="VA524" s="1"/>
      <c r="VB524" s="1"/>
      <c r="VC524" s="1"/>
      <c r="VD524" s="1"/>
      <c r="VE524" s="1"/>
      <c r="VF524" s="1"/>
      <c r="VG524" s="1"/>
      <c r="VH524" s="1"/>
      <c r="VI524" s="1"/>
      <c r="VJ524" s="1"/>
      <c r="VK524" s="1"/>
      <c r="VL524" s="1"/>
      <c r="VM524" s="1"/>
      <c r="VN524" s="1"/>
      <c r="VO524" s="1"/>
      <c r="VP524" s="1"/>
      <c r="VQ524" s="1"/>
      <c r="VR524" s="1"/>
      <c r="VS524" s="1"/>
      <c r="VT524" s="1"/>
      <c r="VU524" s="1"/>
      <c r="VV524" s="1"/>
      <c r="VW524" s="1"/>
      <c r="VX524" s="1"/>
      <c r="VY524" s="1"/>
      <c r="VZ524" s="1"/>
      <c r="WA524" s="1"/>
      <c r="WB524" s="1"/>
      <c r="WC524" s="1"/>
      <c r="WD524" s="1"/>
      <c r="WE524" s="1"/>
      <c r="WF524" s="1"/>
      <c r="WG524" s="1"/>
      <c r="WH524" s="1"/>
      <c r="WI524" s="1"/>
      <c r="WJ524" s="1"/>
      <c r="WK524" s="1"/>
      <c r="WL524" s="1"/>
      <c r="WM524" s="1"/>
      <c r="WN524" s="1"/>
      <c r="WO524" s="1"/>
      <c r="WP524" s="1"/>
      <c r="WQ524" s="1"/>
      <c r="WR524" s="1"/>
      <c r="WS524" s="1"/>
      <c r="WT524" s="1"/>
      <c r="WU524" s="1"/>
      <c r="WV524" s="1"/>
      <c r="WW524" s="1"/>
      <c r="WX524" s="1"/>
      <c r="WY524" s="1"/>
      <c r="WZ524" s="1"/>
      <c r="XA524" s="1"/>
      <c r="XB524" s="1"/>
      <c r="XC524" s="1"/>
      <c r="XD524" s="1"/>
      <c r="XE524" s="1"/>
      <c r="XF524" s="1"/>
      <c r="XG524" s="1"/>
      <c r="XH524" s="1"/>
      <c r="XI524" s="1"/>
      <c r="XJ524" s="1"/>
      <c r="XK524" s="1"/>
      <c r="XL524" s="1"/>
      <c r="XM524" s="1"/>
      <c r="XN524" s="1"/>
      <c r="XO524" s="1"/>
      <c r="XP524" s="1"/>
      <c r="XQ524" s="1"/>
      <c r="XR524" s="1"/>
      <c r="XS524" s="1"/>
      <c r="XT524" s="1"/>
      <c r="XU524" s="1"/>
      <c r="XV524" s="1"/>
      <c r="XW524" s="1"/>
      <c r="XX524" s="1"/>
      <c r="XY524" s="1"/>
      <c r="XZ524" s="1"/>
      <c r="YA524" s="1"/>
      <c r="YB524" s="1"/>
      <c r="YC524" s="1"/>
      <c r="YD524" s="1"/>
      <c r="YE524" s="1"/>
      <c r="YF524" s="1"/>
      <c r="YG524" s="1"/>
      <c r="YH524" s="1"/>
      <c r="YI524" s="1"/>
      <c r="YJ524" s="1"/>
      <c r="YK524" s="1"/>
      <c r="YL524" s="1"/>
      <c r="YM524" s="1"/>
      <c r="YN524" s="1"/>
      <c r="YO524" s="1"/>
      <c r="YP524" s="1"/>
      <c r="YQ524" s="1"/>
      <c r="YR524" s="1"/>
      <c r="YS524" s="1"/>
      <c r="YT524" s="1"/>
      <c r="YU524" s="1"/>
      <c r="YV524" s="1"/>
      <c r="YW524" s="1"/>
      <c r="YX524" s="1"/>
      <c r="YY524" s="1"/>
      <c r="YZ524" s="1"/>
      <c r="ZA524" s="1"/>
      <c r="ZB524" s="1"/>
      <c r="ZC524" s="1"/>
      <c r="ZD524" s="1"/>
      <c r="ZE524" s="1"/>
      <c r="ZF524" s="1"/>
      <c r="ZG524" s="1"/>
      <c r="ZH524" s="1"/>
      <c r="ZI524" s="1"/>
      <c r="ZJ524" s="1"/>
      <c r="ZK524" s="1"/>
      <c r="ZL524" s="1"/>
      <c r="ZM524" s="1"/>
      <c r="ZN524" s="1"/>
      <c r="ZO524" s="1"/>
      <c r="ZP524" s="1"/>
      <c r="ZQ524" s="1"/>
      <c r="ZR524" s="1"/>
      <c r="ZS524" s="1"/>
      <c r="ZT524" s="1"/>
      <c r="ZU524" s="1"/>
      <c r="ZV524" s="1"/>
      <c r="ZW524" s="1"/>
      <c r="ZX524" s="1"/>
      <c r="ZY524" s="1"/>
      <c r="ZZ524" s="1"/>
      <c r="AAA524" s="1"/>
      <c r="AAB524" s="1"/>
      <c r="AAC524" s="1"/>
      <c r="AAD524" s="1"/>
      <c r="AAE524" s="1"/>
      <c r="AAF524" s="1"/>
      <c r="AAG524" s="1"/>
      <c r="AAH524" s="1"/>
      <c r="AAI524" s="1"/>
      <c r="AAJ524" s="1"/>
      <c r="AAK524" s="1"/>
      <c r="AAL524" s="1"/>
      <c r="AAM524" s="1"/>
      <c r="AAN524" s="1"/>
      <c r="AAO524" s="1"/>
      <c r="AAP524" s="1"/>
      <c r="AAQ524" s="1"/>
      <c r="AAR524" s="1"/>
      <c r="AAS524" s="1"/>
      <c r="AAT524" s="1"/>
      <c r="AAU524" s="1"/>
      <c r="AAV524" s="1"/>
      <c r="AAW524" s="1"/>
      <c r="AAX524" s="1"/>
      <c r="AAY524" s="1"/>
      <c r="AAZ524" s="1"/>
      <c r="ABA524" s="1"/>
      <c r="ABB524" s="1"/>
      <c r="ABC524" s="1"/>
      <c r="ABD524" s="1"/>
      <c r="ABE524" s="1"/>
      <c r="ABF524" s="1"/>
      <c r="ABG524" s="1"/>
      <c r="ABH524" s="1"/>
      <c r="ABI524" s="1"/>
      <c r="ABJ524" s="1"/>
      <c r="ABK524" s="1"/>
      <c r="ABL524" s="1"/>
      <c r="ABM524" s="1"/>
      <c r="ABN524" s="1"/>
      <c r="ABO524" s="1"/>
    </row>
    <row r="525" spans="1:743" x14ac:dyDescent="0.25">
      <c r="A525" s="93"/>
      <c r="B525" s="2"/>
      <c r="C525" s="2"/>
      <c r="D525" s="2"/>
      <c r="E525" s="2"/>
      <c r="F525" s="2"/>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c r="KB525" s="4"/>
      <c r="KC525" s="4"/>
      <c r="KD525" s="4"/>
      <c r="KE525" s="4"/>
      <c r="KF525" s="4"/>
      <c r="KG525" s="4"/>
      <c r="KH525" s="4"/>
      <c r="KI525" s="4"/>
      <c r="KJ525" s="4"/>
      <c r="KK525" s="4"/>
      <c r="KL525" s="4"/>
      <c r="KM525" s="4"/>
      <c r="KN525" s="4"/>
      <c r="KO525" s="4"/>
      <c r="KP525" s="4"/>
      <c r="KQ525" s="4"/>
      <c r="KR525" s="4"/>
      <c r="KS525" s="4"/>
      <c r="KT525" s="4"/>
      <c r="KU525" s="4"/>
      <c r="KV525" s="4"/>
      <c r="KW525" s="4"/>
      <c r="KX525" s="4"/>
      <c r="KY525" s="4"/>
      <c r="KZ525" s="4"/>
      <c r="LA525" s="4"/>
      <c r="LB525" s="4"/>
      <c r="LC525" s="4"/>
      <c r="LD525" s="4"/>
      <c r="LE525" s="4"/>
      <c r="LF525" s="4"/>
      <c r="LG525" s="4"/>
      <c r="LH525" s="4"/>
      <c r="LI525" s="4"/>
      <c r="LJ525" s="4"/>
      <c r="LK525" s="4"/>
      <c r="LL525" s="4"/>
      <c r="LM525" s="4"/>
      <c r="LN525" s="4"/>
      <c r="LO525" s="4"/>
      <c r="LP525" s="4"/>
      <c r="LQ525" s="4"/>
      <c r="LR525" s="4"/>
      <c r="LS525" s="4"/>
      <c r="LT525" s="4"/>
      <c r="LU525" s="4"/>
      <c r="LV525" s="4"/>
      <c r="LW525" s="4"/>
      <c r="LX525" s="4"/>
      <c r="LY525" s="4"/>
      <c r="LZ525" s="4"/>
      <c r="MA525" s="4"/>
      <c r="MB525" s="4"/>
      <c r="MC525" s="4"/>
      <c r="MD525" s="4"/>
      <c r="ME525" s="4"/>
      <c r="MF525" s="4"/>
      <c r="MG525" s="4"/>
      <c r="MH525" s="4"/>
      <c r="MI525" s="4"/>
      <c r="MJ525" s="4"/>
      <c r="MK525" s="4"/>
      <c r="ML525" s="4"/>
      <c r="MM525" s="4"/>
      <c r="MN525" s="4"/>
      <c r="MO525" s="4"/>
      <c r="MP525" s="4"/>
      <c r="MQ525" s="4"/>
      <c r="MR525" s="4"/>
      <c r="MS525" s="4"/>
      <c r="MT525" s="4"/>
      <c r="MU525" s="3"/>
      <c r="MV525" s="3"/>
      <c r="MW525" s="3"/>
      <c r="MX525" s="3"/>
      <c r="MY525" s="3"/>
      <c r="MZ525" s="3"/>
      <c r="NA525" s="3"/>
      <c r="NB525" s="3"/>
      <c r="NC525" s="3"/>
      <c r="ND525" s="3"/>
      <c r="NE525" s="3"/>
      <c r="NF525" s="3"/>
      <c r="NG525" s="3"/>
      <c r="NH525" s="3"/>
      <c r="NI525" s="3"/>
      <c r="NJ525" s="3"/>
      <c r="NK525" s="3"/>
      <c r="NL525" s="3"/>
      <c r="NM525" s="3"/>
      <c r="NN525" s="3"/>
      <c r="NO525" s="3"/>
      <c r="NP525" s="3"/>
      <c r="NQ525" s="3"/>
      <c r="NR525" s="3"/>
      <c r="NS525" s="3"/>
      <c r="NT525" s="3"/>
      <c r="NU525" s="3"/>
      <c r="NV525" s="3"/>
      <c r="NW525" s="3"/>
      <c r="NX525" s="3"/>
      <c r="NY525" s="3"/>
      <c r="NZ525" s="3"/>
      <c r="OA525" s="3"/>
      <c r="OB525" s="3"/>
      <c r="OC525" s="3"/>
      <c r="OD525" s="3"/>
      <c r="OE525" s="3"/>
      <c r="OF525" s="3"/>
      <c r="OG525" s="3"/>
      <c r="OH525" s="3"/>
      <c r="OI525" s="3"/>
      <c r="OJ525" s="3"/>
      <c r="OK525" s="3"/>
      <c r="OL525" s="3"/>
      <c r="OM525" s="3"/>
      <c r="ON525" s="3"/>
      <c r="OO525" s="3"/>
      <c r="OP525" s="3"/>
      <c r="OQ525" s="3"/>
      <c r="OR525" s="3"/>
      <c r="OS525" s="3"/>
      <c r="OT525" s="3"/>
      <c r="OU525" s="3"/>
      <c r="OV525" s="3"/>
      <c r="OW525" s="3"/>
      <c r="OX525" s="3"/>
      <c r="OY525" s="3"/>
      <c r="OZ525" s="3"/>
      <c r="PA525" s="3"/>
      <c r="PB525" s="1"/>
      <c r="PC525" s="1"/>
      <c r="PD525" s="1"/>
      <c r="PE525" s="1"/>
      <c r="PF525" s="1"/>
      <c r="PG525" s="1"/>
      <c r="PH525" s="1"/>
      <c r="PI525" s="1"/>
      <c r="PJ525" s="1"/>
      <c r="PK525" s="1"/>
      <c r="PL525" s="1"/>
      <c r="PM525" s="1"/>
      <c r="PN525" s="1"/>
      <c r="PO525" s="1"/>
      <c r="PP525" s="1"/>
      <c r="PQ525" s="1"/>
      <c r="PR525" s="1"/>
      <c r="PS525" s="1"/>
      <c r="PT525" s="1"/>
      <c r="PU525" s="1"/>
      <c r="PV525" s="1"/>
      <c r="PW525" s="1"/>
      <c r="PX525" s="1"/>
      <c r="PY525" s="1"/>
      <c r="PZ525" s="1"/>
      <c r="QA525" s="1"/>
      <c r="QB525" s="1"/>
      <c r="QC525" s="1"/>
      <c r="QD525" s="1"/>
      <c r="QE525" s="1"/>
      <c r="QF525" s="1"/>
      <c r="QG525" s="1"/>
      <c r="QH525" s="1"/>
      <c r="QI525" s="1"/>
      <c r="QJ525" s="1"/>
      <c r="QK525" s="1"/>
      <c r="QL525" s="1"/>
      <c r="QM525" s="1"/>
      <c r="QN525" s="1"/>
      <c r="QO525" s="1"/>
      <c r="QP525" s="1"/>
      <c r="QQ525" s="1"/>
      <c r="QR525" s="1"/>
      <c r="QS525" s="1"/>
      <c r="QT525" s="1"/>
      <c r="QU525" s="1"/>
      <c r="QV525" s="1"/>
      <c r="QW525" s="1"/>
      <c r="QX525" s="1"/>
      <c r="QY525" s="1"/>
      <c r="QZ525" s="1"/>
      <c r="RA525" s="1"/>
      <c r="RB525" s="1"/>
      <c r="RC525" s="1"/>
      <c r="RD525" s="1"/>
      <c r="RE525" s="1"/>
      <c r="RF525" s="1"/>
      <c r="RG525" s="1"/>
      <c r="RH525" s="1"/>
      <c r="RI525" s="1"/>
      <c r="RJ525" s="1"/>
      <c r="RK525" s="1"/>
      <c r="RL525" s="1"/>
      <c r="RM525" s="1"/>
      <c r="RN525" s="1"/>
      <c r="RO525" s="1"/>
      <c r="RP525" s="1"/>
      <c r="RQ525" s="1"/>
      <c r="RR525" s="1"/>
      <c r="RS525" s="1"/>
      <c r="RT525" s="1"/>
      <c r="RU525" s="1"/>
      <c r="RV525" s="1"/>
      <c r="RW525" s="1"/>
      <c r="RX525" s="1"/>
      <c r="RY525" s="1"/>
      <c r="RZ525" s="1"/>
      <c r="SA525" s="1"/>
      <c r="SB525" s="1"/>
      <c r="SC525" s="1"/>
      <c r="SD525" s="1"/>
      <c r="SE525" s="1"/>
      <c r="SF525" s="1"/>
      <c r="SG525" s="1"/>
      <c r="SH525" s="1"/>
      <c r="SI525" s="1"/>
      <c r="SJ525" s="1"/>
      <c r="SK525" s="1"/>
      <c r="SL525" s="1"/>
      <c r="SM525" s="1"/>
      <c r="SN525" s="1"/>
      <c r="SO525" s="1"/>
      <c r="SP525" s="1"/>
      <c r="SQ525" s="1"/>
      <c r="SR525" s="1"/>
      <c r="SS525" s="1"/>
      <c r="ST525" s="1"/>
      <c r="SU525" s="1"/>
      <c r="SV525" s="1"/>
      <c r="SW525" s="1"/>
      <c r="SX525" s="1"/>
      <c r="SY525" s="1"/>
      <c r="SZ525" s="1"/>
      <c r="TA525" s="1"/>
      <c r="TB525" s="1"/>
      <c r="TC525" s="1"/>
      <c r="TD525" s="1"/>
      <c r="TE525" s="1"/>
      <c r="TF525" s="1"/>
      <c r="TG525" s="1"/>
      <c r="TH525" s="1"/>
      <c r="TI525" s="1"/>
      <c r="TJ525" s="1"/>
      <c r="TK525" s="1"/>
      <c r="TL525" s="1"/>
      <c r="TM525" s="1"/>
      <c r="TN525" s="1"/>
      <c r="TO525" s="1"/>
      <c r="TP525" s="1"/>
      <c r="TQ525" s="1"/>
      <c r="TR525" s="1"/>
      <c r="TS525" s="1"/>
      <c r="TT525" s="1"/>
      <c r="TU525" s="1"/>
      <c r="TV525" s="1"/>
      <c r="TW525" s="1"/>
      <c r="TX525" s="1"/>
      <c r="TY525" s="1"/>
      <c r="TZ525" s="1"/>
      <c r="UA525" s="1"/>
      <c r="UB525" s="1"/>
      <c r="UC525" s="1"/>
      <c r="UD525" s="1"/>
      <c r="UE525" s="1"/>
      <c r="UF525" s="1"/>
      <c r="UG525" s="1"/>
      <c r="UH525" s="1"/>
      <c r="UI525" s="1"/>
      <c r="UJ525" s="1"/>
      <c r="UK525" s="1"/>
      <c r="UL525" s="1"/>
      <c r="UM525" s="1"/>
      <c r="UN525" s="1"/>
      <c r="UO525" s="1"/>
      <c r="UP525" s="1"/>
      <c r="UQ525" s="1"/>
      <c r="UR525" s="1"/>
      <c r="US525" s="1"/>
      <c r="UT525" s="1"/>
      <c r="UU525" s="1"/>
      <c r="UV525" s="1"/>
      <c r="UW525" s="1"/>
      <c r="UX525" s="1"/>
      <c r="UY525" s="1"/>
      <c r="UZ525" s="1"/>
      <c r="VA525" s="1"/>
      <c r="VB525" s="1"/>
      <c r="VC525" s="1"/>
      <c r="VD525" s="1"/>
      <c r="VE525" s="1"/>
      <c r="VF525" s="1"/>
      <c r="VG525" s="1"/>
      <c r="VH525" s="1"/>
      <c r="VI525" s="1"/>
      <c r="VJ525" s="1"/>
      <c r="VK525" s="1"/>
      <c r="VL525" s="1"/>
      <c r="VM525" s="1"/>
      <c r="VN525" s="1"/>
      <c r="VO525" s="1"/>
      <c r="VP525" s="1"/>
      <c r="VQ525" s="1"/>
      <c r="VR525" s="1"/>
      <c r="VS525" s="1"/>
      <c r="VT525" s="1"/>
      <c r="VU525" s="1"/>
      <c r="VV525" s="1"/>
      <c r="VW525" s="1"/>
      <c r="VX525" s="1"/>
      <c r="VY525" s="1"/>
      <c r="VZ525" s="1"/>
      <c r="WA525" s="1"/>
      <c r="WB525" s="1"/>
      <c r="WC525" s="1"/>
      <c r="WD525" s="1"/>
      <c r="WE525" s="1"/>
      <c r="WF525" s="1"/>
      <c r="WG525" s="1"/>
      <c r="WH525" s="1"/>
      <c r="WI525" s="1"/>
      <c r="WJ525" s="1"/>
      <c r="WK525" s="1"/>
      <c r="WL525" s="1"/>
      <c r="WM525" s="1"/>
      <c r="WN525" s="1"/>
      <c r="WO525" s="1"/>
      <c r="WP525" s="1"/>
      <c r="WQ525" s="1"/>
      <c r="WR525" s="1"/>
      <c r="WS525" s="1"/>
      <c r="WT525" s="1"/>
      <c r="WU525" s="1"/>
      <c r="WV525" s="1"/>
      <c r="WW525" s="1"/>
      <c r="WX525" s="1"/>
      <c r="WY525" s="1"/>
      <c r="WZ525" s="1"/>
      <c r="XA525" s="1"/>
      <c r="XB525" s="1"/>
      <c r="XC525" s="1"/>
      <c r="XD525" s="1"/>
      <c r="XE525" s="1"/>
      <c r="XF525" s="1"/>
      <c r="XG525" s="1"/>
      <c r="XH525" s="1"/>
      <c r="XI525" s="1"/>
      <c r="XJ525" s="1"/>
      <c r="XK525" s="1"/>
      <c r="XL525" s="1"/>
      <c r="XM525" s="1"/>
      <c r="XN525" s="1"/>
      <c r="XO525" s="1"/>
      <c r="XP525" s="1"/>
      <c r="XQ525" s="1"/>
      <c r="XR525" s="1"/>
      <c r="XS525" s="1"/>
      <c r="XT525" s="1"/>
      <c r="XU525" s="1"/>
      <c r="XV525" s="1"/>
      <c r="XW525" s="1"/>
      <c r="XX525" s="1"/>
      <c r="XY525" s="1"/>
      <c r="XZ525" s="1"/>
      <c r="YA525" s="1"/>
      <c r="YB525" s="1"/>
      <c r="YC525" s="1"/>
      <c r="YD525" s="1"/>
      <c r="YE525" s="1"/>
      <c r="YF525" s="1"/>
      <c r="YG525" s="1"/>
      <c r="YH525" s="1"/>
      <c r="YI525" s="1"/>
      <c r="YJ525" s="1"/>
      <c r="YK525" s="1"/>
      <c r="YL525" s="1"/>
      <c r="YM525" s="1"/>
      <c r="YN525" s="1"/>
      <c r="YO525" s="1"/>
      <c r="YP525" s="1"/>
      <c r="YQ525" s="1"/>
      <c r="YR525" s="1"/>
      <c r="YS525" s="1"/>
      <c r="YT525" s="1"/>
      <c r="YU525" s="1"/>
      <c r="YV525" s="1"/>
      <c r="YW525" s="1"/>
      <c r="YX525" s="1"/>
      <c r="YY525" s="1"/>
      <c r="YZ525" s="1"/>
      <c r="ZA525" s="1"/>
      <c r="ZB525" s="1"/>
      <c r="ZC525" s="1"/>
      <c r="ZD525" s="1"/>
      <c r="ZE525" s="1"/>
      <c r="ZF525" s="1"/>
      <c r="ZG525" s="1"/>
      <c r="ZH525" s="1"/>
      <c r="ZI525" s="1"/>
      <c r="ZJ525" s="1"/>
      <c r="ZK525" s="1"/>
      <c r="ZL525" s="1"/>
      <c r="ZM525" s="1"/>
      <c r="ZN525" s="1"/>
      <c r="ZO525" s="1"/>
      <c r="ZP525" s="1"/>
      <c r="ZQ525" s="1"/>
      <c r="ZR525" s="1"/>
      <c r="ZS525" s="1"/>
      <c r="ZT525" s="1"/>
      <c r="ZU525" s="1"/>
      <c r="ZV525" s="1"/>
      <c r="ZW525" s="1"/>
      <c r="ZX525" s="1"/>
      <c r="ZY525" s="1"/>
      <c r="ZZ525" s="1"/>
      <c r="AAA525" s="1"/>
      <c r="AAB525" s="1"/>
      <c r="AAC525" s="1"/>
      <c r="AAD525" s="1"/>
      <c r="AAE525" s="1"/>
      <c r="AAF525" s="1"/>
      <c r="AAG525" s="1"/>
      <c r="AAH525" s="1"/>
      <c r="AAI525" s="1"/>
      <c r="AAJ525" s="1"/>
      <c r="AAK525" s="1"/>
      <c r="AAL525" s="1"/>
      <c r="AAM525" s="1"/>
      <c r="AAN525" s="1"/>
      <c r="AAO525" s="1"/>
      <c r="AAP525" s="1"/>
      <c r="AAQ525" s="1"/>
      <c r="AAR525" s="1"/>
      <c r="AAS525" s="1"/>
      <c r="AAT525" s="1"/>
      <c r="AAU525" s="1"/>
      <c r="AAV525" s="1"/>
      <c r="AAW525" s="1"/>
      <c r="AAX525" s="1"/>
      <c r="AAY525" s="1"/>
      <c r="AAZ525" s="1"/>
      <c r="ABA525" s="1"/>
      <c r="ABB525" s="1"/>
      <c r="ABC525" s="1"/>
      <c r="ABD525" s="1"/>
      <c r="ABE525" s="1"/>
      <c r="ABF525" s="1"/>
      <c r="ABG525" s="1"/>
      <c r="ABH525" s="1"/>
      <c r="ABI525" s="1"/>
      <c r="ABJ525" s="1"/>
      <c r="ABK525" s="1"/>
      <c r="ABL525" s="1"/>
      <c r="ABM525" s="1"/>
      <c r="ABN525" s="1"/>
      <c r="ABO525" s="1"/>
    </row>
    <row r="526" spans="1:743" x14ac:dyDescent="0.25">
      <c r="A526" s="93"/>
      <c r="B526" s="2"/>
      <c r="C526" s="2"/>
      <c r="D526" s="2"/>
      <c r="E526" s="2"/>
      <c r="F526" s="2"/>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3"/>
      <c r="MV526" s="3"/>
      <c r="MW526" s="3"/>
      <c r="MX526" s="3"/>
      <c r="MY526" s="3"/>
      <c r="MZ526" s="3"/>
      <c r="NA526" s="3"/>
      <c r="NB526" s="3"/>
      <c r="NC526" s="3"/>
      <c r="ND526" s="3"/>
      <c r="NE526" s="3"/>
      <c r="NF526" s="3"/>
      <c r="NG526" s="3"/>
      <c r="NH526" s="3"/>
      <c r="NI526" s="3"/>
      <c r="NJ526" s="3"/>
      <c r="NK526" s="3"/>
      <c r="NL526" s="3"/>
      <c r="NM526" s="3"/>
      <c r="NN526" s="3"/>
      <c r="NO526" s="3"/>
      <c r="NP526" s="3"/>
      <c r="NQ526" s="3"/>
      <c r="NR526" s="3"/>
      <c r="NS526" s="3"/>
      <c r="NT526" s="3"/>
      <c r="NU526" s="3"/>
      <c r="NV526" s="3"/>
      <c r="NW526" s="3"/>
      <c r="NX526" s="3"/>
      <c r="NY526" s="3"/>
      <c r="NZ526" s="3"/>
      <c r="OA526" s="3"/>
      <c r="OB526" s="3"/>
      <c r="OC526" s="3"/>
      <c r="OD526" s="3"/>
      <c r="OE526" s="3"/>
      <c r="OF526" s="3"/>
      <c r="OG526" s="3"/>
      <c r="OH526" s="3"/>
      <c r="OI526" s="3"/>
      <c r="OJ526" s="3"/>
      <c r="OK526" s="3"/>
      <c r="OL526" s="3"/>
      <c r="OM526" s="3"/>
      <c r="ON526" s="3"/>
      <c r="OO526" s="3"/>
      <c r="OP526" s="3"/>
      <c r="OQ526" s="3"/>
      <c r="OR526" s="3"/>
      <c r="OS526" s="3"/>
      <c r="OT526" s="3"/>
      <c r="OU526" s="3"/>
      <c r="OV526" s="3"/>
      <c r="OW526" s="3"/>
      <c r="OX526" s="3"/>
      <c r="OY526" s="3"/>
      <c r="OZ526" s="3"/>
      <c r="PA526" s="3"/>
      <c r="PB526" s="1"/>
      <c r="PC526" s="1"/>
      <c r="PD526" s="1"/>
      <c r="PE526" s="1"/>
      <c r="PF526" s="1"/>
      <c r="PG526" s="1"/>
      <c r="PH526" s="1"/>
      <c r="PI526" s="1"/>
      <c r="PJ526" s="1"/>
      <c r="PK526" s="1"/>
      <c r="PL526" s="1"/>
      <c r="PM526" s="1"/>
      <c r="PN526" s="1"/>
      <c r="PO526" s="1"/>
      <c r="PP526" s="1"/>
      <c r="PQ526" s="1"/>
      <c r="PR526" s="1"/>
      <c r="PS526" s="1"/>
      <c r="PT526" s="1"/>
      <c r="PU526" s="1"/>
      <c r="PV526" s="1"/>
      <c r="PW526" s="1"/>
      <c r="PX526" s="1"/>
      <c r="PY526" s="1"/>
      <c r="PZ526" s="1"/>
      <c r="QA526" s="1"/>
      <c r="QB526" s="1"/>
      <c r="QC526" s="1"/>
      <c r="QD526" s="1"/>
      <c r="QE526" s="1"/>
      <c r="QF526" s="1"/>
      <c r="QG526" s="1"/>
      <c r="QH526" s="1"/>
      <c r="QI526" s="1"/>
      <c r="QJ526" s="1"/>
      <c r="QK526" s="1"/>
      <c r="QL526" s="1"/>
      <c r="QM526" s="1"/>
      <c r="QN526" s="1"/>
      <c r="QO526" s="1"/>
      <c r="QP526" s="1"/>
      <c r="QQ526" s="1"/>
      <c r="QR526" s="1"/>
      <c r="QS526" s="1"/>
      <c r="QT526" s="1"/>
      <c r="QU526" s="1"/>
      <c r="QV526" s="1"/>
      <c r="QW526" s="1"/>
      <c r="QX526" s="1"/>
      <c r="QY526" s="1"/>
      <c r="QZ526" s="1"/>
      <c r="RA526" s="1"/>
      <c r="RB526" s="1"/>
      <c r="RC526" s="1"/>
      <c r="RD526" s="1"/>
      <c r="RE526" s="1"/>
      <c r="RF526" s="1"/>
      <c r="RG526" s="1"/>
      <c r="RH526" s="1"/>
      <c r="RI526" s="1"/>
      <c r="RJ526" s="1"/>
      <c r="RK526" s="1"/>
      <c r="RL526" s="1"/>
      <c r="RM526" s="1"/>
      <c r="RN526" s="1"/>
      <c r="RO526" s="1"/>
      <c r="RP526" s="1"/>
      <c r="RQ526" s="1"/>
      <c r="RR526" s="1"/>
      <c r="RS526" s="1"/>
      <c r="RT526" s="1"/>
      <c r="RU526" s="1"/>
      <c r="RV526" s="1"/>
      <c r="RW526" s="1"/>
      <c r="RX526" s="1"/>
      <c r="RY526" s="1"/>
      <c r="RZ526" s="1"/>
      <c r="SA526" s="1"/>
      <c r="SB526" s="1"/>
      <c r="SC526" s="1"/>
      <c r="SD526" s="1"/>
      <c r="SE526" s="1"/>
      <c r="SF526" s="1"/>
      <c r="SG526" s="1"/>
      <c r="SH526" s="1"/>
      <c r="SI526" s="1"/>
      <c r="SJ526" s="1"/>
      <c r="SK526" s="1"/>
      <c r="SL526" s="1"/>
      <c r="SM526" s="1"/>
      <c r="SN526" s="1"/>
      <c r="SO526" s="1"/>
      <c r="SP526" s="1"/>
      <c r="SQ526" s="1"/>
      <c r="SR526" s="1"/>
      <c r="SS526" s="1"/>
      <c r="ST526" s="1"/>
      <c r="SU526" s="1"/>
      <c r="SV526" s="1"/>
      <c r="SW526" s="1"/>
      <c r="SX526" s="1"/>
      <c r="SY526" s="1"/>
      <c r="SZ526" s="1"/>
      <c r="TA526" s="1"/>
      <c r="TB526" s="1"/>
      <c r="TC526" s="1"/>
      <c r="TD526" s="1"/>
      <c r="TE526" s="1"/>
      <c r="TF526" s="1"/>
      <c r="TG526" s="1"/>
      <c r="TH526" s="1"/>
      <c r="TI526" s="1"/>
      <c r="TJ526" s="1"/>
      <c r="TK526" s="1"/>
      <c r="TL526" s="1"/>
      <c r="TM526" s="1"/>
      <c r="TN526" s="1"/>
      <c r="TO526" s="1"/>
      <c r="TP526" s="1"/>
      <c r="TQ526" s="1"/>
      <c r="TR526" s="1"/>
      <c r="TS526" s="1"/>
      <c r="TT526" s="1"/>
      <c r="TU526" s="1"/>
      <c r="TV526" s="1"/>
      <c r="TW526" s="1"/>
      <c r="TX526" s="1"/>
      <c r="TY526" s="1"/>
      <c r="TZ526" s="1"/>
      <c r="UA526" s="1"/>
      <c r="UB526" s="1"/>
      <c r="UC526" s="1"/>
      <c r="UD526" s="1"/>
      <c r="UE526" s="1"/>
      <c r="UF526" s="1"/>
      <c r="UG526" s="1"/>
      <c r="UH526" s="1"/>
      <c r="UI526" s="1"/>
      <c r="UJ526" s="1"/>
      <c r="UK526" s="1"/>
      <c r="UL526" s="1"/>
      <c r="UM526" s="1"/>
      <c r="UN526" s="1"/>
      <c r="UO526" s="1"/>
      <c r="UP526" s="1"/>
      <c r="UQ526" s="1"/>
      <c r="UR526" s="1"/>
      <c r="US526" s="1"/>
      <c r="UT526" s="1"/>
      <c r="UU526" s="1"/>
      <c r="UV526" s="1"/>
      <c r="UW526" s="1"/>
      <c r="UX526" s="1"/>
      <c r="UY526" s="1"/>
      <c r="UZ526" s="1"/>
      <c r="VA526" s="1"/>
      <c r="VB526" s="1"/>
      <c r="VC526" s="1"/>
      <c r="VD526" s="1"/>
      <c r="VE526" s="1"/>
      <c r="VF526" s="1"/>
      <c r="VG526" s="1"/>
      <c r="VH526" s="1"/>
      <c r="VI526" s="1"/>
      <c r="VJ526" s="1"/>
      <c r="VK526" s="1"/>
      <c r="VL526" s="1"/>
      <c r="VM526" s="1"/>
      <c r="VN526" s="1"/>
      <c r="VO526" s="1"/>
      <c r="VP526" s="1"/>
      <c r="VQ526" s="1"/>
      <c r="VR526" s="1"/>
      <c r="VS526" s="1"/>
      <c r="VT526" s="1"/>
      <c r="VU526" s="1"/>
      <c r="VV526" s="1"/>
      <c r="VW526" s="1"/>
      <c r="VX526" s="1"/>
      <c r="VY526" s="1"/>
      <c r="VZ526" s="1"/>
      <c r="WA526" s="1"/>
      <c r="WB526" s="1"/>
      <c r="WC526" s="1"/>
      <c r="WD526" s="1"/>
      <c r="WE526" s="1"/>
      <c r="WF526" s="1"/>
      <c r="WG526" s="1"/>
      <c r="WH526" s="1"/>
      <c r="WI526" s="1"/>
      <c r="WJ526" s="1"/>
      <c r="WK526" s="1"/>
      <c r="WL526" s="1"/>
      <c r="WM526" s="1"/>
      <c r="WN526" s="1"/>
      <c r="WO526" s="1"/>
      <c r="WP526" s="1"/>
      <c r="WQ526" s="1"/>
      <c r="WR526" s="1"/>
      <c r="WS526" s="1"/>
      <c r="WT526" s="1"/>
      <c r="WU526" s="1"/>
      <c r="WV526" s="1"/>
      <c r="WW526" s="1"/>
      <c r="WX526" s="1"/>
      <c r="WY526" s="1"/>
      <c r="WZ526" s="1"/>
      <c r="XA526" s="1"/>
      <c r="XB526" s="1"/>
      <c r="XC526" s="1"/>
      <c r="XD526" s="1"/>
      <c r="XE526" s="1"/>
      <c r="XF526" s="1"/>
      <c r="XG526" s="1"/>
      <c r="XH526" s="1"/>
      <c r="XI526" s="1"/>
      <c r="XJ526" s="1"/>
      <c r="XK526" s="1"/>
      <c r="XL526" s="1"/>
      <c r="XM526" s="1"/>
      <c r="XN526" s="1"/>
      <c r="XO526" s="1"/>
      <c r="XP526" s="1"/>
      <c r="XQ526" s="1"/>
      <c r="XR526" s="1"/>
      <c r="XS526" s="1"/>
      <c r="XT526" s="1"/>
      <c r="XU526" s="1"/>
      <c r="XV526" s="1"/>
      <c r="XW526" s="1"/>
      <c r="XX526" s="1"/>
      <c r="XY526" s="1"/>
      <c r="XZ526" s="1"/>
      <c r="YA526" s="1"/>
      <c r="YB526" s="1"/>
      <c r="YC526" s="1"/>
      <c r="YD526" s="1"/>
      <c r="YE526" s="1"/>
      <c r="YF526" s="1"/>
      <c r="YG526" s="1"/>
      <c r="YH526" s="1"/>
      <c r="YI526" s="1"/>
      <c r="YJ526" s="1"/>
      <c r="YK526" s="1"/>
      <c r="YL526" s="1"/>
      <c r="YM526" s="1"/>
      <c r="YN526" s="1"/>
      <c r="YO526" s="1"/>
      <c r="YP526" s="1"/>
      <c r="YQ526" s="1"/>
      <c r="YR526" s="1"/>
      <c r="YS526" s="1"/>
      <c r="YT526" s="1"/>
      <c r="YU526" s="1"/>
      <c r="YV526" s="1"/>
      <c r="YW526" s="1"/>
      <c r="YX526" s="1"/>
      <c r="YY526" s="1"/>
      <c r="YZ526" s="1"/>
      <c r="ZA526" s="1"/>
      <c r="ZB526" s="1"/>
      <c r="ZC526" s="1"/>
      <c r="ZD526" s="1"/>
      <c r="ZE526" s="1"/>
      <c r="ZF526" s="1"/>
      <c r="ZG526" s="1"/>
      <c r="ZH526" s="1"/>
      <c r="ZI526" s="1"/>
      <c r="ZJ526" s="1"/>
      <c r="ZK526" s="1"/>
      <c r="ZL526" s="1"/>
      <c r="ZM526" s="1"/>
      <c r="ZN526" s="1"/>
      <c r="ZO526" s="1"/>
      <c r="ZP526" s="1"/>
      <c r="ZQ526" s="1"/>
      <c r="ZR526" s="1"/>
      <c r="ZS526" s="1"/>
      <c r="ZT526" s="1"/>
      <c r="ZU526" s="1"/>
      <c r="ZV526" s="1"/>
      <c r="ZW526" s="1"/>
      <c r="ZX526" s="1"/>
      <c r="ZY526" s="1"/>
      <c r="ZZ526" s="1"/>
      <c r="AAA526" s="1"/>
      <c r="AAB526" s="1"/>
      <c r="AAC526" s="1"/>
      <c r="AAD526" s="1"/>
      <c r="AAE526" s="1"/>
      <c r="AAF526" s="1"/>
      <c r="AAG526" s="1"/>
      <c r="AAH526" s="1"/>
      <c r="AAI526" s="1"/>
      <c r="AAJ526" s="1"/>
      <c r="AAK526" s="1"/>
      <c r="AAL526" s="1"/>
      <c r="AAM526" s="1"/>
      <c r="AAN526" s="1"/>
      <c r="AAO526" s="1"/>
      <c r="AAP526" s="1"/>
      <c r="AAQ526" s="1"/>
      <c r="AAR526" s="1"/>
      <c r="AAS526" s="1"/>
      <c r="AAT526" s="1"/>
      <c r="AAU526" s="1"/>
      <c r="AAV526" s="1"/>
      <c r="AAW526" s="1"/>
      <c r="AAX526" s="1"/>
      <c r="AAY526" s="1"/>
      <c r="AAZ526" s="1"/>
      <c r="ABA526" s="1"/>
      <c r="ABB526" s="1"/>
      <c r="ABC526" s="1"/>
      <c r="ABD526" s="1"/>
      <c r="ABE526" s="1"/>
      <c r="ABF526" s="1"/>
      <c r="ABG526" s="1"/>
      <c r="ABH526" s="1"/>
      <c r="ABI526" s="1"/>
      <c r="ABJ526" s="1"/>
      <c r="ABK526" s="1"/>
      <c r="ABL526" s="1"/>
      <c r="ABM526" s="1"/>
      <c r="ABN526" s="1"/>
      <c r="ABO526" s="1"/>
    </row>
    <row r="527" spans="1:743" x14ac:dyDescent="0.25">
      <c r="A527" s="93"/>
      <c r="B527" s="2"/>
      <c r="C527" s="2"/>
      <c r="D527" s="2"/>
      <c r="E527" s="2"/>
      <c r="F527" s="2"/>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c r="LJ527" s="4"/>
      <c r="LK527" s="4"/>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c r="ML527" s="4"/>
      <c r="MM527" s="4"/>
      <c r="MN527" s="4"/>
      <c r="MO527" s="4"/>
      <c r="MP527" s="4"/>
      <c r="MQ527" s="4"/>
      <c r="MR527" s="4"/>
      <c r="MS527" s="4"/>
      <c r="MT527" s="4"/>
      <c r="MU527" s="3"/>
      <c r="MV527" s="3"/>
      <c r="MW527" s="3"/>
      <c r="MX527" s="3"/>
      <c r="MY527" s="3"/>
      <c r="MZ527" s="3"/>
      <c r="NA527" s="3"/>
      <c r="NB527" s="3"/>
      <c r="NC527" s="3"/>
      <c r="ND527" s="3"/>
      <c r="NE527" s="3"/>
      <c r="NF527" s="3"/>
      <c r="NG527" s="3"/>
      <c r="NH527" s="3"/>
      <c r="NI527" s="3"/>
      <c r="NJ527" s="3"/>
      <c r="NK527" s="3"/>
      <c r="NL527" s="3"/>
      <c r="NM527" s="3"/>
      <c r="NN527" s="3"/>
      <c r="NO527" s="3"/>
      <c r="NP527" s="3"/>
      <c r="NQ527" s="3"/>
      <c r="NR527" s="3"/>
      <c r="NS527" s="3"/>
      <c r="NT527" s="3"/>
      <c r="NU527" s="3"/>
      <c r="NV527" s="3"/>
      <c r="NW527" s="3"/>
      <c r="NX527" s="3"/>
      <c r="NY527" s="3"/>
      <c r="NZ527" s="3"/>
      <c r="OA527" s="3"/>
      <c r="OB527" s="3"/>
      <c r="OC527" s="3"/>
      <c r="OD527" s="3"/>
      <c r="OE527" s="3"/>
      <c r="OF527" s="3"/>
      <c r="OG527" s="3"/>
      <c r="OH527" s="3"/>
      <c r="OI527" s="3"/>
      <c r="OJ527" s="3"/>
      <c r="OK527" s="3"/>
      <c r="OL527" s="3"/>
      <c r="OM527" s="3"/>
      <c r="ON527" s="3"/>
      <c r="OO527" s="3"/>
      <c r="OP527" s="3"/>
      <c r="OQ527" s="3"/>
      <c r="OR527" s="3"/>
      <c r="OS527" s="3"/>
      <c r="OT527" s="3"/>
      <c r="OU527" s="3"/>
      <c r="OV527" s="3"/>
      <c r="OW527" s="3"/>
      <c r="OX527" s="3"/>
      <c r="OY527" s="3"/>
      <c r="OZ527" s="3"/>
      <c r="PA527" s="3"/>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c r="ZT527" s="1"/>
      <c r="ZU527" s="1"/>
      <c r="ZV527" s="1"/>
      <c r="ZW527" s="1"/>
      <c r="ZX527" s="1"/>
      <c r="ZY527" s="1"/>
      <c r="ZZ527" s="1"/>
      <c r="AAA527" s="1"/>
      <c r="AAB527" s="1"/>
      <c r="AAC527" s="1"/>
      <c r="AAD527" s="1"/>
      <c r="AAE527" s="1"/>
      <c r="AAF527" s="1"/>
      <c r="AAG527" s="1"/>
      <c r="AAH527" s="1"/>
      <c r="AAI527" s="1"/>
      <c r="AAJ527" s="1"/>
      <c r="AAK527" s="1"/>
      <c r="AAL527" s="1"/>
      <c r="AAM527" s="1"/>
      <c r="AAN527" s="1"/>
      <c r="AAO527" s="1"/>
      <c r="AAP527" s="1"/>
      <c r="AAQ527" s="1"/>
      <c r="AAR527" s="1"/>
      <c r="AAS527" s="1"/>
      <c r="AAT527" s="1"/>
      <c r="AAU527" s="1"/>
      <c r="AAV527" s="1"/>
      <c r="AAW527" s="1"/>
      <c r="AAX527" s="1"/>
      <c r="AAY527" s="1"/>
      <c r="AAZ527" s="1"/>
      <c r="ABA527" s="1"/>
      <c r="ABB527" s="1"/>
      <c r="ABC527" s="1"/>
      <c r="ABD527" s="1"/>
      <c r="ABE527" s="1"/>
      <c r="ABF527" s="1"/>
      <c r="ABG527" s="1"/>
      <c r="ABH527" s="1"/>
      <c r="ABI527" s="1"/>
      <c r="ABJ527" s="1"/>
      <c r="ABK527" s="1"/>
      <c r="ABL527" s="1"/>
      <c r="ABM527" s="1"/>
      <c r="ABN527" s="1"/>
      <c r="ABO527" s="1"/>
    </row>
    <row r="528" spans="1:743" x14ac:dyDescent="0.25">
      <c r="A528" s="93"/>
      <c r="B528" s="2"/>
      <c r="C528" s="2"/>
      <c r="D528" s="2"/>
      <c r="E528" s="2"/>
      <c r="F528" s="2"/>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c r="KB528" s="4"/>
      <c r="KC528" s="4"/>
      <c r="KD528" s="4"/>
      <c r="KE528" s="4"/>
      <c r="KF528" s="4"/>
      <c r="KG528" s="4"/>
      <c r="KH528" s="4"/>
      <c r="KI528" s="4"/>
      <c r="KJ528" s="4"/>
      <c r="KK528" s="4"/>
      <c r="KL528" s="4"/>
      <c r="KM528" s="4"/>
      <c r="KN528" s="4"/>
      <c r="KO528" s="4"/>
      <c r="KP528" s="4"/>
      <c r="KQ528" s="4"/>
      <c r="KR528" s="4"/>
      <c r="KS528" s="4"/>
      <c r="KT528" s="4"/>
      <c r="KU528" s="4"/>
      <c r="KV528" s="4"/>
      <c r="KW528" s="4"/>
      <c r="KX528" s="4"/>
      <c r="KY528" s="4"/>
      <c r="KZ528" s="4"/>
      <c r="LA528" s="4"/>
      <c r="LB528" s="4"/>
      <c r="LC528" s="4"/>
      <c r="LD528" s="4"/>
      <c r="LE528" s="4"/>
      <c r="LF528" s="4"/>
      <c r="LG528" s="4"/>
      <c r="LH528" s="4"/>
      <c r="LI528" s="4"/>
      <c r="LJ528" s="4"/>
      <c r="LK528" s="4"/>
      <c r="LL528" s="4"/>
      <c r="LM528" s="4"/>
      <c r="LN528" s="4"/>
      <c r="LO528" s="4"/>
      <c r="LP528" s="4"/>
      <c r="LQ528" s="4"/>
      <c r="LR528" s="4"/>
      <c r="LS528" s="4"/>
      <c r="LT528" s="4"/>
      <c r="LU528" s="4"/>
      <c r="LV528" s="4"/>
      <c r="LW528" s="4"/>
      <c r="LX528" s="4"/>
      <c r="LY528" s="4"/>
      <c r="LZ528" s="4"/>
      <c r="MA528" s="4"/>
      <c r="MB528" s="4"/>
      <c r="MC528" s="4"/>
      <c r="MD528" s="4"/>
      <c r="ME528" s="4"/>
      <c r="MF528" s="4"/>
      <c r="MG528" s="4"/>
      <c r="MH528" s="4"/>
      <c r="MI528" s="4"/>
      <c r="MJ528" s="4"/>
      <c r="MK528" s="4"/>
      <c r="ML528" s="4"/>
      <c r="MM528" s="4"/>
      <c r="MN528" s="4"/>
      <c r="MO528" s="4"/>
      <c r="MP528" s="4"/>
      <c r="MQ528" s="4"/>
      <c r="MR528" s="4"/>
      <c r="MS528" s="4"/>
      <c r="MT528" s="4"/>
      <c r="MU528" s="3"/>
      <c r="MV528" s="3"/>
      <c r="MW528" s="3"/>
      <c r="MX528" s="3"/>
      <c r="MY528" s="3"/>
      <c r="MZ528" s="3"/>
      <c r="NA528" s="3"/>
      <c r="NB528" s="3"/>
      <c r="NC528" s="3"/>
      <c r="ND528" s="3"/>
      <c r="NE528" s="3"/>
      <c r="NF528" s="3"/>
      <c r="NG528" s="3"/>
      <c r="NH528" s="3"/>
      <c r="NI528" s="3"/>
      <c r="NJ528" s="3"/>
      <c r="NK528" s="3"/>
      <c r="NL528" s="3"/>
      <c r="NM528" s="3"/>
      <c r="NN528" s="3"/>
      <c r="NO528" s="3"/>
      <c r="NP528" s="3"/>
      <c r="NQ528" s="3"/>
      <c r="NR528" s="3"/>
      <c r="NS528" s="3"/>
      <c r="NT528" s="3"/>
      <c r="NU528" s="3"/>
      <c r="NV528" s="3"/>
      <c r="NW528" s="3"/>
      <c r="NX528" s="3"/>
      <c r="NY528" s="3"/>
      <c r="NZ528" s="3"/>
      <c r="OA528" s="3"/>
      <c r="OB528" s="3"/>
      <c r="OC528" s="3"/>
      <c r="OD528" s="3"/>
      <c r="OE528" s="3"/>
      <c r="OF528" s="3"/>
      <c r="OG528" s="3"/>
      <c r="OH528" s="3"/>
      <c r="OI528" s="3"/>
      <c r="OJ528" s="3"/>
      <c r="OK528" s="3"/>
      <c r="OL528" s="3"/>
      <c r="OM528" s="3"/>
      <c r="ON528" s="3"/>
      <c r="OO528" s="3"/>
      <c r="OP528" s="3"/>
      <c r="OQ528" s="3"/>
      <c r="OR528" s="3"/>
      <c r="OS528" s="3"/>
      <c r="OT528" s="3"/>
      <c r="OU528" s="3"/>
      <c r="OV528" s="3"/>
      <c r="OW528" s="3"/>
      <c r="OX528" s="3"/>
      <c r="OY528" s="3"/>
      <c r="OZ528" s="3"/>
      <c r="PA528" s="3"/>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c r="ZT528" s="1"/>
      <c r="ZU528" s="1"/>
      <c r="ZV528" s="1"/>
      <c r="ZW528" s="1"/>
      <c r="ZX528" s="1"/>
      <c r="ZY528" s="1"/>
      <c r="ZZ528" s="1"/>
      <c r="AAA528" s="1"/>
      <c r="AAB528" s="1"/>
      <c r="AAC528" s="1"/>
      <c r="AAD528" s="1"/>
      <c r="AAE528" s="1"/>
      <c r="AAF528" s="1"/>
      <c r="AAG528" s="1"/>
      <c r="AAH528" s="1"/>
      <c r="AAI528" s="1"/>
      <c r="AAJ528" s="1"/>
      <c r="AAK528" s="1"/>
      <c r="AAL528" s="1"/>
      <c r="AAM528" s="1"/>
      <c r="AAN528" s="1"/>
      <c r="AAO528" s="1"/>
      <c r="AAP528" s="1"/>
      <c r="AAQ528" s="1"/>
      <c r="AAR528" s="1"/>
      <c r="AAS528" s="1"/>
      <c r="AAT528" s="1"/>
      <c r="AAU528" s="1"/>
      <c r="AAV528" s="1"/>
      <c r="AAW528" s="1"/>
      <c r="AAX528" s="1"/>
      <c r="AAY528" s="1"/>
      <c r="AAZ528" s="1"/>
      <c r="ABA528" s="1"/>
      <c r="ABB528" s="1"/>
      <c r="ABC528" s="1"/>
      <c r="ABD528" s="1"/>
      <c r="ABE528" s="1"/>
      <c r="ABF528" s="1"/>
      <c r="ABG528" s="1"/>
      <c r="ABH528" s="1"/>
      <c r="ABI528" s="1"/>
      <c r="ABJ528" s="1"/>
      <c r="ABK528" s="1"/>
      <c r="ABL528" s="1"/>
      <c r="ABM528" s="1"/>
      <c r="ABN528" s="1"/>
      <c r="ABO528" s="1"/>
    </row>
    <row r="529" spans="1:743" x14ac:dyDescent="0.25">
      <c r="A529" s="93"/>
      <c r="B529" s="2"/>
      <c r="C529" s="2"/>
      <c r="D529" s="2"/>
      <c r="E529" s="2"/>
      <c r="F529" s="2"/>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c r="KB529" s="4"/>
      <c r="KC529" s="4"/>
      <c r="KD529" s="4"/>
      <c r="KE529" s="4"/>
      <c r="KF529" s="4"/>
      <c r="KG529" s="4"/>
      <c r="KH529" s="4"/>
      <c r="KI529" s="4"/>
      <c r="KJ529" s="4"/>
      <c r="KK529" s="4"/>
      <c r="KL529" s="4"/>
      <c r="KM529" s="4"/>
      <c r="KN529" s="4"/>
      <c r="KO529" s="4"/>
      <c r="KP529" s="4"/>
      <c r="KQ529" s="4"/>
      <c r="KR529" s="4"/>
      <c r="KS529" s="4"/>
      <c r="KT529" s="4"/>
      <c r="KU529" s="4"/>
      <c r="KV529" s="4"/>
      <c r="KW529" s="4"/>
      <c r="KX529" s="4"/>
      <c r="KY529" s="4"/>
      <c r="KZ529" s="4"/>
      <c r="LA529" s="4"/>
      <c r="LB529" s="4"/>
      <c r="LC529" s="4"/>
      <c r="LD529" s="4"/>
      <c r="LE529" s="4"/>
      <c r="LF529" s="4"/>
      <c r="LG529" s="4"/>
      <c r="LH529" s="4"/>
      <c r="LI529" s="4"/>
      <c r="LJ529" s="4"/>
      <c r="LK529" s="4"/>
      <c r="LL529" s="4"/>
      <c r="LM529" s="4"/>
      <c r="LN529" s="4"/>
      <c r="LO529" s="4"/>
      <c r="LP529" s="4"/>
      <c r="LQ529" s="4"/>
      <c r="LR529" s="4"/>
      <c r="LS529" s="4"/>
      <c r="LT529" s="4"/>
      <c r="LU529" s="4"/>
      <c r="LV529" s="4"/>
      <c r="LW529" s="4"/>
      <c r="LX529" s="4"/>
      <c r="LY529" s="4"/>
      <c r="LZ529" s="4"/>
      <c r="MA529" s="4"/>
      <c r="MB529" s="4"/>
      <c r="MC529" s="4"/>
      <c r="MD529" s="4"/>
      <c r="ME529" s="4"/>
      <c r="MF529" s="4"/>
      <c r="MG529" s="4"/>
      <c r="MH529" s="4"/>
      <c r="MI529" s="4"/>
      <c r="MJ529" s="4"/>
      <c r="MK529" s="4"/>
      <c r="ML529" s="4"/>
      <c r="MM529" s="4"/>
      <c r="MN529" s="4"/>
      <c r="MO529" s="4"/>
      <c r="MP529" s="4"/>
      <c r="MQ529" s="4"/>
      <c r="MR529" s="4"/>
      <c r="MS529" s="4"/>
      <c r="MT529" s="4"/>
      <c r="MU529" s="3"/>
      <c r="MV529" s="3"/>
      <c r="MW529" s="3"/>
      <c r="MX529" s="3"/>
      <c r="MY529" s="3"/>
      <c r="MZ529" s="3"/>
      <c r="NA529" s="3"/>
      <c r="NB529" s="3"/>
      <c r="NC529" s="3"/>
      <c r="ND529" s="3"/>
      <c r="NE529" s="3"/>
      <c r="NF529" s="3"/>
      <c r="NG529" s="3"/>
      <c r="NH529" s="3"/>
      <c r="NI529" s="3"/>
      <c r="NJ529" s="3"/>
      <c r="NK529" s="3"/>
      <c r="NL529" s="3"/>
      <c r="NM529" s="3"/>
      <c r="NN529" s="3"/>
      <c r="NO529" s="3"/>
      <c r="NP529" s="3"/>
      <c r="NQ529" s="3"/>
      <c r="NR529" s="3"/>
      <c r="NS529" s="3"/>
      <c r="NT529" s="3"/>
      <c r="NU529" s="3"/>
      <c r="NV529" s="3"/>
      <c r="NW529" s="3"/>
      <c r="NX529" s="3"/>
      <c r="NY529" s="3"/>
      <c r="NZ529" s="3"/>
      <c r="OA529" s="3"/>
      <c r="OB529" s="3"/>
      <c r="OC529" s="3"/>
      <c r="OD529" s="3"/>
      <c r="OE529" s="3"/>
      <c r="OF529" s="3"/>
      <c r="OG529" s="3"/>
      <c r="OH529" s="3"/>
      <c r="OI529" s="3"/>
      <c r="OJ529" s="3"/>
      <c r="OK529" s="3"/>
      <c r="OL529" s="3"/>
      <c r="OM529" s="3"/>
      <c r="ON529" s="3"/>
      <c r="OO529" s="3"/>
      <c r="OP529" s="3"/>
      <c r="OQ529" s="3"/>
      <c r="OR529" s="3"/>
      <c r="OS529" s="3"/>
      <c r="OT529" s="3"/>
      <c r="OU529" s="3"/>
      <c r="OV529" s="3"/>
      <c r="OW529" s="3"/>
      <c r="OX529" s="3"/>
      <c r="OY529" s="3"/>
      <c r="OZ529" s="3"/>
      <c r="PA529" s="3"/>
      <c r="PB529" s="1"/>
      <c r="PC529" s="1"/>
      <c r="PD529" s="1"/>
      <c r="PE529" s="1"/>
      <c r="PF529" s="1"/>
      <c r="PG529" s="1"/>
      <c r="PH529" s="1"/>
      <c r="PI529" s="1"/>
      <c r="PJ529" s="1"/>
      <c r="PK529" s="1"/>
      <c r="PL529" s="1"/>
      <c r="PM529" s="1"/>
      <c r="PN529" s="1"/>
      <c r="PO529" s="1"/>
      <c r="PP529" s="1"/>
      <c r="PQ529" s="1"/>
      <c r="PR529" s="1"/>
      <c r="PS529" s="1"/>
      <c r="PT529" s="1"/>
      <c r="PU529" s="1"/>
      <c r="PV529" s="1"/>
      <c r="PW529" s="1"/>
      <c r="PX529" s="1"/>
      <c r="PY529" s="1"/>
      <c r="PZ529" s="1"/>
      <c r="QA529" s="1"/>
      <c r="QB529" s="1"/>
      <c r="QC529" s="1"/>
      <c r="QD529" s="1"/>
      <c r="QE529" s="1"/>
      <c r="QF529" s="1"/>
      <c r="QG529" s="1"/>
      <c r="QH529" s="1"/>
      <c r="QI529" s="1"/>
      <c r="QJ529" s="1"/>
      <c r="QK529" s="1"/>
      <c r="QL529" s="1"/>
      <c r="QM529" s="1"/>
      <c r="QN529" s="1"/>
      <c r="QO529" s="1"/>
      <c r="QP529" s="1"/>
      <c r="QQ529" s="1"/>
      <c r="QR529" s="1"/>
      <c r="QS529" s="1"/>
      <c r="QT529" s="1"/>
      <c r="QU529" s="1"/>
      <c r="QV529" s="1"/>
      <c r="QW529" s="1"/>
      <c r="QX529" s="1"/>
      <c r="QY529" s="1"/>
      <c r="QZ529" s="1"/>
      <c r="RA529" s="1"/>
      <c r="RB529" s="1"/>
      <c r="RC529" s="1"/>
      <c r="RD529" s="1"/>
      <c r="RE529" s="1"/>
      <c r="RF529" s="1"/>
      <c r="RG529" s="1"/>
      <c r="RH529" s="1"/>
      <c r="RI529" s="1"/>
      <c r="RJ529" s="1"/>
      <c r="RK529" s="1"/>
      <c r="RL529" s="1"/>
      <c r="RM529" s="1"/>
      <c r="RN529" s="1"/>
      <c r="RO529" s="1"/>
      <c r="RP529" s="1"/>
      <c r="RQ529" s="1"/>
      <c r="RR529" s="1"/>
      <c r="RS529" s="1"/>
      <c r="RT529" s="1"/>
      <c r="RU529" s="1"/>
      <c r="RV529" s="1"/>
      <c r="RW529" s="1"/>
      <c r="RX529" s="1"/>
      <c r="RY529" s="1"/>
      <c r="RZ529" s="1"/>
      <c r="SA529" s="1"/>
      <c r="SB529" s="1"/>
      <c r="SC529" s="1"/>
      <c r="SD529" s="1"/>
      <c r="SE529" s="1"/>
      <c r="SF529" s="1"/>
      <c r="SG529" s="1"/>
      <c r="SH529" s="1"/>
      <c r="SI529" s="1"/>
      <c r="SJ529" s="1"/>
      <c r="SK529" s="1"/>
      <c r="SL529" s="1"/>
      <c r="SM529" s="1"/>
      <c r="SN529" s="1"/>
      <c r="SO529" s="1"/>
      <c r="SP529" s="1"/>
      <c r="SQ529" s="1"/>
      <c r="SR529" s="1"/>
      <c r="SS529" s="1"/>
      <c r="ST529" s="1"/>
      <c r="SU529" s="1"/>
      <c r="SV529" s="1"/>
      <c r="SW529" s="1"/>
      <c r="SX529" s="1"/>
      <c r="SY529" s="1"/>
      <c r="SZ529" s="1"/>
      <c r="TA529" s="1"/>
      <c r="TB529" s="1"/>
      <c r="TC529" s="1"/>
      <c r="TD529" s="1"/>
      <c r="TE529" s="1"/>
      <c r="TF529" s="1"/>
      <c r="TG529" s="1"/>
      <c r="TH529" s="1"/>
      <c r="TI529" s="1"/>
      <c r="TJ529" s="1"/>
      <c r="TK529" s="1"/>
      <c r="TL529" s="1"/>
      <c r="TM529" s="1"/>
      <c r="TN529" s="1"/>
      <c r="TO529" s="1"/>
      <c r="TP529" s="1"/>
      <c r="TQ529" s="1"/>
      <c r="TR529" s="1"/>
      <c r="TS529" s="1"/>
      <c r="TT529" s="1"/>
      <c r="TU529" s="1"/>
      <c r="TV529" s="1"/>
      <c r="TW529" s="1"/>
      <c r="TX529" s="1"/>
      <c r="TY529" s="1"/>
      <c r="TZ529" s="1"/>
      <c r="UA529" s="1"/>
      <c r="UB529" s="1"/>
      <c r="UC529" s="1"/>
      <c r="UD529" s="1"/>
      <c r="UE529" s="1"/>
      <c r="UF529" s="1"/>
      <c r="UG529" s="1"/>
      <c r="UH529" s="1"/>
      <c r="UI529" s="1"/>
      <c r="UJ529" s="1"/>
      <c r="UK529" s="1"/>
      <c r="UL529" s="1"/>
      <c r="UM529" s="1"/>
      <c r="UN529" s="1"/>
      <c r="UO529" s="1"/>
      <c r="UP529" s="1"/>
      <c r="UQ529" s="1"/>
      <c r="UR529" s="1"/>
      <c r="US529" s="1"/>
      <c r="UT529" s="1"/>
      <c r="UU529" s="1"/>
      <c r="UV529" s="1"/>
      <c r="UW529" s="1"/>
      <c r="UX529" s="1"/>
      <c r="UY529" s="1"/>
      <c r="UZ529" s="1"/>
      <c r="VA529" s="1"/>
      <c r="VB529" s="1"/>
      <c r="VC529" s="1"/>
      <c r="VD529" s="1"/>
      <c r="VE529" s="1"/>
      <c r="VF529" s="1"/>
      <c r="VG529" s="1"/>
      <c r="VH529" s="1"/>
      <c r="VI529" s="1"/>
      <c r="VJ529" s="1"/>
      <c r="VK529" s="1"/>
      <c r="VL529" s="1"/>
      <c r="VM529" s="1"/>
      <c r="VN529" s="1"/>
      <c r="VO529" s="1"/>
      <c r="VP529" s="1"/>
      <c r="VQ529" s="1"/>
      <c r="VR529" s="1"/>
      <c r="VS529" s="1"/>
      <c r="VT529" s="1"/>
      <c r="VU529" s="1"/>
      <c r="VV529" s="1"/>
      <c r="VW529" s="1"/>
      <c r="VX529" s="1"/>
      <c r="VY529" s="1"/>
      <c r="VZ529" s="1"/>
      <c r="WA529" s="1"/>
      <c r="WB529" s="1"/>
      <c r="WC529" s="1"/>
      <c r="WD529" s="1"/>
      <c r="WE529" s="1"/>
      <c r="WF529" s="1"/>
      <c r="WG529" s="1"/>
      <c r="WH529" s="1"/>
      <c r="WI529" s="1"/>
      <c r="WJ529" s="1"/>
      <c r="WK529" s="1"/>
      <c r="WL529" s="1"/>
      <c r="WM529" s="1"/>
      <c r="WN529" s="1"/>
      <c r="WO529" s="1"/>
      <c r="WP529" s="1"/>
      <c r="WQ529" s="1"/>
      <c r="WR529" s="1"/>
      <c r="WS529" s="1"/>
      <c r="WT529" s="1"/>
      <c r="WU529" s="1"/>
      <c r="WV529" s="1"/>
      <c r="WW529" s="1"/>
      <c r="WX529" s="1"/>
      <c r="WY529" s="1"/>
      <c r="WZ529" s="1"/>
      <c r="XA529" s="1"/>
      <c r="XB529" s="1"/>
      <c r="XC529" s="1"/>
      <c r="XD529" s="1"/>
      <c r="XE529" s="1"/>
      <c r="XF529" s="1"/>
      <c r="XG529" s="1"/>
      <c r="XH529" s="1"/>
      <c r="XI529" s="1"/>
      <c r="XJ529" s="1"/>
      <c r="XK529" s="1"/>
      <c r="XL529" s="1"/>
      <c r="XM529" s="1"/>
      <c r="XN529" s="1"/>
      <c r="XO529" s="1"/>
      <c r="XP529" s="1"/>
      <c r="XQ529" s="1"/>
      <c r="XR529" s="1"/>
      <c r="XS529" s="1"/>
      <c r="XT529" s="1"/>
      <c r="XU529" s="1"/>
      <c r="XV529" s="1"/>
      <c r="XW529" s="1"/>
      <c r="XX529" s="1"/>
      <c r="XY529" s="1"/>
      <c r="XZ529" s="1"/>
      <c r="YA529" s="1"/>
      <c r="YB529" s="1"/>
      <c r="YC529" s="1"/>
      <c r="YD529" s="1"/>
      <c r="YE529" s="1"/>
      <c r="YF529" s="1"/>
      <c r="YG529" s="1"/>
      <c r="YH529" s="1"/>
      <c r="YI529" s="1"/>
      <c r="YJ529" s="1"/>
      <c r="YK529" s="1"/>
      <c r="YL529" s="1"/>
      <c r="YM529" s="1"/>
      <c r="YN529" s="1"/>
      <c r="YO529" s="1"/>
      <c r="YP529" s="1"/>
      <c r="YQ529" s="1"/>
      <c r="YR529" s="1"/>
      <c r="YS529" s="1"/>
      <c r="YT529" s="1"/>
      <c r="YU529" s="1"/>
      <c r="YV529" s="1"/>
      <c r="YW529" s="1"/>
      <c r="YX529" s="1"/>
      <c r="YY529" s="1"/>
      <c r="YZ529" s="1"/>
      <c r="ZA529" s="1"/>
      <c r="ZB529" s="1"/>
      <c r="ZC529" s="1"/>
      <c r="ZD529" s="1"/>
      <c r="ZE529" s="1"/>
      <c r="ZF529" s="1"/>
      <c r="ZG529" s="1"/>
      <c r="ZH529" s="1"/>
      <c r="ZI529" s="1"/>
      <c r="ZJ529" s="1"/>
      <c r="ZK529" s="1"/>
      <c r="ZL529" s="1"/>
      <c r="ZM529" s="1"/>
      <c r="ZN529" s="1"/>
      <c r="ZO529" s="1"/>
      <c r="ZP529" s="1"/>
      <c r="ZQ529" s="1"/>
      <c r="ZR529" s="1"/>
      <c r="ZS529" s="1"/>
      <c r="ZT529" s="1"/>
      <c r="ZU529" s="1"/>
      <c r="ZV529" s="1"/>
      <c r="ZW529" s="1"/>
      <c r="ZX529" s="1"/>
      <c r="ZY529" s="1"/>
      <c r="ZZ529" s="1"/>
      <c r="AAA529" s="1"/>
      <c r="AAB529" s="1"/>
      <c r="AAC529" s="1"/>
      <c r="AAD529" s="1"/>
      <c r="AAE529" s="1"/>
      <c r="AAF529" s="1"/>
      <c r="AAG529" s="1"/>
      <c r="AAH529" s="1"/>
      <c r="AAI529" s="1"/>
      <c r="AAJ529" s="1"/>
      <c r="AAK529" s="1"/>
      <c r="AAL529" s="1"/>
      <c r="AAM529" s="1"/>
      <c r="AAN529" s="1"/>
      <c r="AAO529" s="1"/>
      <c r="AAP529" s="1"/>
      <c r="AAQ529" s="1"/>
      <c r="AAR529" s="1"/>
      <c r="AAS529" s="1"/>
      <c r="AAT529" s="1"/>
      <c r="AAU529" s="1"/>
      <c r="AAV529" s="1"/>
      <c r="AAW529" s="1"/>
      <c r="AAX529" s="1"/>
      <c r="AAY529" s="1"/>
      <c r="AAZ529" s="1"/>
      <c r="ABA529" s="1"/>
      <c r="ABB529" s="1"/>
      <c r="ABC529" s="1"/>
      <c r="ABD529" s="1"/>
      <c r="ABE529" s="1"/>
      <c r="ABF529" s="1"/>
      <c r="ABG529" s="1"/>
      <c r="ABH529" s="1"/>
      <c r="ABI529" s="1"/>
      <c r="ABJ529" s="1"/>
      <c r="ABK529" s="1"/>
      <c r="ABL529" s="1"/>
      <c r="ABM529" s="1"/>
      <c r="ABN529" s="1"/>
      <c r="ABO529" s="1"/>
    </row>
    <row r="530" spans="1:743" x14ac:dyDescent="0.25">
      <c r="A530" s="93"/>
      <c r="B530" s="2"/>
      <c r="C530" s="2"/>
      <c r="D530" s="2"/>
      <c r="E530" s="2"/>
      <c r="F530" s="2"/>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c r="KB530" s="4"/>
      <c r="KC530" s="4"/>
      <c r="KD530" s="4"/>
      <c r="KE530" s="4"/>
      <c r="KF530" s="4"/>
      <c r="KG530" s="4"/>
      <c r="KH530" s="4"/>
      <c r="KI530" s="4"/>
      <c r="KJ530" s="4"/>
      <c r="KK530" s="4"/>
      <c r="KL530" s="4"/>
      <c r="KM530" s="4"/>
      <c r="KN530" s="4"/>
      <c r="KO530" s="4"/>
      <c r="KP530" s="4"/>
      <c r="KQ530" s="4"/>
      <c r="KR530" s="4"/>
      <c r="KS530" s="4"/>
      <c r="KT530" s="4"/>
      <c r="KU530" s="4"/>
      <c r="KV530" s="4"/>
      <c r="KW530" s="4"/>
      <c r="KX530" s="4"/>
      <c r="KY530" s="4"/>
      <c r="KZ530" s="4"/>
      <c r="LA530" s="4"/>
      <c r="LB530" s="4"/>
      <c r="LC530" s="4"/>
      <c r="LD530" s="4"/>
      <c r="LE530" s="4"/>
      <c r="LF530" s="4"/>
      <c r="LG530" s="4"/>
      <c r="LH530" s="4"/>
      <c r="LI530" s="4"/>
      <c r="LJ530" s="4"/>
      <c r="LK530" s="4"/>
      <c r="LL530" s="4"/>
      <c r="LM530" s="4"/>
      <c r="LN530" s="4"/>
      <c r="LO530" s="4"/>
      <c r="LP530" s="4"/>
      <c r="LQ530" s="4"/>
      <c r="LR530" s="4"/>
      <c r="LS530" s="4"/>
      <c r="LT530" s="4"/>
      <c r="LU530" s="4"/>
      <c r="LV530" s="4"/>
      <c r="LW530" s="4"/>
      <c r="LX530" s="4"/>
      <c r="LY530" s="4"/>
      <c r="LZ530" s="4"/>
      <c r="MA530" s="4"/>
      <c r="MB530" s="4"/>
      <c r="MC530" s="4"/>
      <c r="MD530" s="4"/>
      <c r="ME530" s="4"/>
      <c r="MF530" s="4"/>
      <c r="MG530" s="4"/>
      <c r="MH530" s="4"/>
      <c r="MI530" s="4"/>
      <c r="MJ530" s="4"/>
      <c r="MK530" s="4"/>
      <c r="ML530" s="4"/>
      <c r="MM530" s="4"/>
      <c r="MN530" s="4"/>
      <c r="MO530" s="4"/>
      <c r="MP530" s="4"/>
      <c r="MQ530" s="4"/>
      <c r="MR530" s="4"/>
      <c r="MS530" s="4"/>
      <c r="MT530" s="4"/>
      <c r="MU530" s="3"/>
      <c r="MV530" s="3"/>
      <c r="MW530" s="3"/>
      <c r="MX530" s="3"/>
      <c r="MY530" s="3"/>
      <c r="MZ530" s="3"/>
      <c r="NA530" s="3"/>
      <c r="NB530" s="3"/>
      <c r="NC530" s="3"/>
      <c r="ND530" s="3"/>
      <c r="NE530" s="3"/>
      <c r="NF530" s="3"/>
      <c r="NG530" s="3"/>
      <c r="NH530" s="3"/>
      <c r="NI530" s="3"/>
      <c r="NJ530" s="3"/>
      <c r="NK530" s="3"/>
      <c r="NL530" s="3"/>
      <c r="NM530" s="3"/>
      <c r="NN530" s="3"/>
      <c r="NO530" s="3"/>
      <c r="NP530" s="3"/>
      <c r="NQ530" s="3"/>
      <c r="NR530" s="3"/>
      <c r="NS530" s="3"/>
      <c r="NT530" s="3"/>
      <c r="NU530" s="3"/>
      <c r="NV530" s="3"/>
      <c r="NW530" s="3"/>
      <c r="NX530" s="3"/>
      <c r="NY530" s="3"/>
      <c r="NZ530" s="3"/>
      <c r="OA530" s="3"/>
      <c r="OB530" s="3"/>
      <c r="OC530" s="3"/>
      <c r="OD530" s="3"/>
      <c r="OE530" s="3"/>
      <c r="OF530" s="3"/>
      <c r="OG530" s="3"/>
      <c r="OH530" s="3"/>
      <c r="OI530" s="3"/>
      <c r="OJ530" s="3"/>
      <c r="OK530" s="3"/>
      <c r="OL530" s="3"/>
      <c r="OM530" s="3"/>
      <c r="ON530" s="3"/>
      <c r="OO530" s="3"/>
      <c r="OP530" s="3"/>
      <c r="OQ530" s="3"/>
      <c r="OR530" s="3"/>
      <c r="OS530" s="3"/>
      <c r="OT530" s="3"/>
      <c r="OU530" s="3"/>
      <c r="OV530" s="3"/>
      <c r="OW530" s="3"/>
      <c r="OX530" s="3"/>
      <c r="OY530" s="3"/>
      <c r="OZ530" s="3"/>
      <c r="PA530" s="3"/>
      <c r="PB530" s="1"/>
      <c r="PC530" s="1"/>
      <c r="PD530" s="1"/>
      <c r="PE530" s="1"/>
      <c r="PF530" s="1"/>
      <c r="PG530" s="1"/>
      <c r="PH530" s="1"/>
      <c r="PI530" s="1"/>
      <c r="PJ530" s="1"/>
      <c r="PK530" s="1"/>
      <c r="PL530" s="1"/>
      <c r="PM530" s="1"/>
      <c r="PN530" s="1"/>
      <c r="PO530" s="1"/>
      <c r="PP530" s="1"/>
      <c r="PQ530" s="1"/>
      <c r="PR530" s="1"/>
      <c r="PS530" s="1"/>
      <c r="PT530" s="1"/>
      <c r="PU530" s="1"/>
      <c r="PV530" s="1"/>
      <c r="PW530" s="1"/>
      <c r="PX530" s="1"/>
      <c r="PY530" s="1"/>
      <c r="PZ530" s="1"/>
      <c r="QA530" s="1"/>
      <c r="QB530" s="1"/>
      <c r="QC530" s="1"/>
      <c r="QD530" s="1"/>
      <c r="QE530" s="1"/>
      <c r="QF530" s="1"/>
      <c r="QG530" s="1"/>
      <c r="QH530" s="1"/>
      <c r="QI530" s="1"/>
      <c r="QJ530" s="1"/>
      <c r="QK530" s="1"/>
      <c r="QL530" s="1"/>
      <c r="QM530" s="1"/>
      <c r="QN530" s="1"/>
      <c r="QO530" s="1"/>
      <c r="QP530" s="1"/>
      <c r="QQ530" s="1"/>
      <c r="QR530" s="1"/>
      <c r="QS530" s="1"/>
      <c r="QT530" s="1"/>
      <c r="QU530" s="1"/>
      <c r="QV530" s="1"/>
      <c r="QW530" s="1"/>
      <c r="QX530" s="1"/>
      <c r="QY530" s="1"/>
      <c r="QZ530" s="1"/>
      <c r="RA530" s="1"/>
      <c r="RB530" s="1"/>
      <c r="RC530" s="1"/>
      <c r="RD530" s="1"/>
      <c r="RE530" s="1"/>
      <c r="RF530" s="1"/>
      <c r="RG530" s="1"/>
      <c r="RH530" s="1"/>
      <c r="RI530" s="1"/>
      <c r="RJ530" s="1"/>
      <c r="RK530" s="1"/>
      <c r="RL530" s="1"/>
      <c r="RM530" s="1"/>
      <c r="RN530" s="1"/>
      <c r="RO530" s="1"/>
      <c r="RP530" s="1"/>
      <c r="RQ530" s="1"/>
      <c r="RR530" s="1"/>
      <c r="RS530" s="1"/>
      <c r="RT530" s="1"/>
      <c r="RU530" s="1"/>
      <c r="RV530" s="1"/>
      <c r="RW530" s="1"/>
      <c r="RX530" s="1"/>
      <c r="RY530" s="1"/>
      <c r="RZ530" s="1"/>
      <c r="SA530" s="1"/>
      <c r="SB530" s="1"/>
      <c r="SC530" s="1"/>
      <c r="SD530" s="1"/>
      <c r="SE530" s="1"/>
      <c r="SF530" s="1"/>
      <c r="SG530" s="1"/>
      <c r="SH530" s="1"/>
      <c r="SI530" s="1"/>
      <c r="SJ530" s="1"/>
      <c r="SK530" s="1"/>
      <c r="SL530" s="1"/>
      <c r="SM530" s="1"/>
      <c r="SN530" s="1"/>
      <c r="SO530" s="1"/>
      <c r="SP530" s="1"/>
      <c r="SQ530" s="1"/>
      <c r="SR530" s="1"/>
      <c r="SS530" s="1"/>
      <c r="ST530" s="1"/>
      <c r="SU530" s="1"/>
      <c r="SV530" s="1"/>
      <c r="SW530" s="1"/>
      <c r="SX530" s="1"/>
      <c r="SY530" s="1"/>
      <c r="SZ530" s="1"/>
      <c r="TA530" s="1"/>
      <c r="TB530" s="1"/>
      <c r="TC530" s="1"/>
      <c r="TD530" s="1"/>
      <c r="TE530" s="1"/>
      <c r="TF530" s="1"/>
      <c r="TG530" s="1"/>
      <c r="TH530" s="1"/>
      <c r="TI530" s="1"/>
      <c r="TJ530" s="1"/>
      <c r="TK530" s="1"/>
      <c r="TL530" s="1"/>
      <c r="TM530" s="1"/>
      <c r="TN530" s="1"/>
      <c r="TO530" s="1"/>
      <c r="TP530" s="1"/>
      <c r="TQ530" s="1"/>
      <c r="TR530" s="1"/>
      <c r="TS530" s="1"/>
      <c r="TT530" s="1"/>
      <c r="TU530" s="1"/>
      <c r="TV530" s="1"/>
      <c r="TW530" s="1"/>
      <c r="TX530" s="1"/>
      <c r="TY530" s="1"/>
      <c r="TZ530" s="1"/>
      <c r="UA530" s="1"/>
      <c r="UB530" s="1"/>
      <c r="UC530" s="1"/>
      <c r="UD530" s="1"/>
      <c r="UE530" s="1"/>
      <c r="UF530" s="1"/>
      <c r="UG530" s="1"/>
      <c r="UH530" s="1"/>
      <c r="UI530" s="1"/>
      <c r="UJ530" s="1"/>
      <c r="UK530" s="1"/>
      <c r="UL530" s="1"/>
      <c r="UM530" s="1"/>
      <c r="UN530" s="1"/>
      <c r="UO530" s="1"/>
      <c r="UP530" s="1"/>
      <c r="UQ530" s="1"/>
      <c r="UR530" s="1"/>
      <c r="US530" s="1"/>
      <c r="UT530" s="1"/>
      <c r="UU530" s="1"/>
      <c r="UV530" s="1"/>
      <c r="UW530" s="1"/>
      <c r="UX530" s="1"/>
      <c r="UY530" s="1"/>
      <c r="UZ530" s="1"/>
      <c r="VA530" s="1"/>
      <c r="VB530" s="1"/>
      <c r="VC530" s="1"/>
      <c r="VD530" s="1"/>
      <c r="VE530" s="1"/>
      <c r="VF530" s="1"/>
      <c r="VG530" s="1"/>
      <c r="VH530" s="1"/>
      <c r="VI530" s="1"/>
      <c r="VJ530" s="1"/>
      <c r="VK530" s="1"/>
      <c r="VL530" s="1"/>
      <c r="VM530" s="1"/>
      <c r="VN530" s="1"/>
      <c r="VO530" s="1"/>
      <c r="VP530" s="1"/>
      <c r="VQ530" s="1"/>
      <c r="VR530" s="1"/>
      <c r="VS530" s="1"/>
      <c r="VT530" s="1"/>
      <c r="VU530" s="1"/>
      <c r="VV530" s="1"/>
      <c r="VW530" s="1"/>
      <c r="VX530" s="1"/>
      <c r="VY530" s="1"/>
      <c r="VZ530" s="1"/>
      <c r="WA530" s="1"/>
      <c r="WB530" s="1"/>
      <c r="WC530" s="1"/>
      <c r="WD530" s="1"/>
      <c r="WE530" s="1"/>
      <c r="WF530" s="1"/>
      <c r="WG530" s="1"/>
      <c r="WH530" s="1"/>
      <c r="WI530" s="1"/>
      <c r="WJ530" s="1"/>
      <c r="WK530" s="1"/>
      <c r="WL530" s="1"/>
      <c r="WM530" s="1"/>
      <c r="WN530" s="1"/>
      <c r="WO530" s="1"/>
      <c r="WP530" s="1"/>
      <c r="WQ530" s="1"/>
      <c r="WR530" s="1"/>
      <c r="WS530" s="1"/>
      <c r="WT530" s="1"/>
      <c r="WU530" s="1"/>
      <c r="WV530" s="1"/>
      <c r="WW530" s="1"/>
      <c r="WX530" s="1"/>
      <c r="WY530" s="1"/>
      <c r="WZ530" s="1"/>
      <c r="XA530" s="1"/>
      <c r="XB530" s="1"/>
      <c r="XC530" s="1"/>
      <c r="XD530" s="1"/>
      <c r="XE530" s="1"/>
      <c r="XF530" s="1"/>
      <c r="XG530" s="1"/>
      <c r="XH530" s="1"/>
      <c r="XI530" s="1"/>
      <c r="XJ530" s="1"/>
      <c r="XK530" s="1"/>
      <c r="XL530" s="1"/>
      <c r="XM530" s="1"/>
      <c r="XN530" s="1"/>
      <c r="XO530" s="1"/>
      <c r="XP530" s="1"/>
      <c r="XQ530" s="1"/>
      <c r="XR530" s="1"/>
      <c r="XS530" s="1"/>
      <c r="XT530" s="1"/>
      <c r="XU530" s="1"/>
      <c r="XV530" s="1"/>
      <c r="XW530" s="1"/>
      <c r="XX530" s="1"/>
      <c r="XY530" s="1"/>
      <c r="XZ530" s="1"/>
      <c r="YA530" s="1"/>
      <c r="YB530" s="1"/>
      <c r="YC530" s="1"/>
      <c r="YD530" s="1"/>
      <c r="YE530" s="1"/>
      <c r="YF530" s="1"/>
      <c r="YG530" s="1"/>
      <c r="YH530" s="1"/>
      <c r="YI530" s="1"/>
      <c r="YJ530" s="1"/>
      <c r="YK530" s="1"/>
      <c r="YL530" s="1"/>
      <c r="YM530" s="1"/>
      <c r="YN530" s="1"/>
      <c r="YO530" s="1"/>
      <c r="YP530" s="1"/>
      <c r="YQ530" s="1"/>
      <c r="YR530" s="1"/>
      <c r="YS530" s="1"/>
      <c r="YT530" s="1"/>
      <c r="YU530" s="1"/>
      <c r="YV530" s="1"/>
      <c r="YW530" s="1"/>
      <c r="YX530" s="1"/>
      <c r="YY530" s="1"/>
      <c r="YZ530" s="1"/>
      <c r="ZA530" s="1"/>
      <c r="ZB530" s="1"/>
      <c r="ZC530" s="1"/>
      <c r="ZD530" s="1"/>
      <c r="ZE530" s="1"/>
      <c r="ZF530" s="1"/>
      <c r="ZG530" s="1"/>
      <c r="ZH530" s="1"/>
      <c r="ZI530" s="1"/>
      <c r="ZJ530" s="1"/>
      <c r="ZK530" s="1"/>
      <c r="ZL530" s="1"/>
      <c r="ZM530" s="1"/>
      <c r="ZN530" s="1"/>
      <c r="ZO530" s="1"/>
      <c r="ZP530" s="1"/>
      <c r="ZQ530" s="1"/>
      <c r="ZR530" s="1"/>
      <c r="ZS530" s="1"/>
      <c r="ZT530" s="1"/>
      <c r="ZU530" s="1"/>
      <c r="ZV530" s="1"/>
      <c r="ZW530" s="1"/>
      <c r="ZX530" s="1"/>
      <c r="ZY530" s="1"/>
      <c r="ZZ530" s="1"/>
      <c r="AAA530" s="1"/>
      <c r="AAB530" s="1"/>
      <c r="AAC530" s="1"/>
      <c r="AAD530" s="1"/>
      <c r="AAE530" s="1"/>
      <c r="AAF530" s="1"/>
      <c r="AAG530" s="1"/>
      <c r="AAH530" s="1"/>
      <c r="AAI530" s="1"/>
      <c r="AAJ530" s="1"/>
      <c r="AAK530" s="1"/>
      <c r="AAL530" s="1"/>
      <c r="AAM530" s="1"/>
      <c r="AAN530" s="1"/>
      <c r="AAO530" s="1"/>
      <c r="AAP530" s="1"/>
      <c r="AAQ530" s="1"/>
      <c r="AAR530" s="1"/>
      <c r="AAS530" s="1"/>
      <c r="AAT530" s="1"/>
      <c r="AAU530" s="1"/>
      <c r="AAV530" s="1"/>
      <c r="AAW530" s="1"/>
      <c r="AAX530" s="1"/>
      <c r="AAY530" s="1"/>
      <c r="AAZ530" s="1"/>
      <c r="ABA530" s="1"/>
      <c r="ABB530" s="1"/>
      <c r="ABC530" s="1"/>
      <c r="ABD530" s="1"/>
      <c r="ABE530" s="1"/>
      <c r="ABF530" s="1"/>
      <c r="ABG530" s="1"/>
      <c r="ABH530" s="1"/>
      <c r="ABI530" s="1"/>
      <c r="ABJ530" s="1"/>
      <c r="ABK530" s="1"/>
      <c r="ABL530" s="1"/>
      <c r="ABM530" s="1"/>
      <c r="ABN530" s="1"/>
      <c r="ABO530" s="1"/>
    </row>
    <row r="531" spans="1:743" x14ac:dyDescent="0.25">
      <c r="A531" s="93"/>
      <c r="B531" s="2"/>
      <c r="C531" s="2"/>
      <c r="D531" s="2"/>
      <c r="E531" s="2"/>
      <c r="F531" s="2"/>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c r="KB531" s="4"/>
      <c r="KC531" s="4"/>
      <c r="KD531" s="4"/>
      <c r="KE531" s="4"/>
      <c r="KF531" s="4"/>
      <c r="KG531" s="4"/>
      <c r="KH531" s="4"/>
      <c r="KI531" s="4"/>
      <c r="KJ531" s="4"/>
      <c r="KK531" s="4"/>
      <c r="KL531" s="4"/>
      <c r="KM531" s="4"/>
      <c r="KN531" s="4"/>
      <c r="KO531" s="4"/>
      <c r="KP531" s="4"/>
      <c r="KQ531" s="4"/>
      <c r="KR531" s="4"/>
      <c r="KS531" s="4"/>
      <c r="KT531" s="4"/>
      <c r="KU531" s="4"/>
      <c r="KV531" s="4"/>
      <c r="KW531" s="4"/>
      <c r="KX531" s="4"/>
      <c r="KY531" s="4"/>
      <c r="KZ531" s="4"/>
      <c r="LA531" s="4"/>
      <c r="LB531" s="4"/>
      <c r="LC531" s="4"/>
      <c r="LD531" s="4"/>
      <c r="LE531" s="4"/>
      <c r="LF531" s="4"/>
      <c r="LG531" s="4"/>
      <c r="LH531" s="4"/>
      <c r="LI531" s="4"/>
      <c r="LJ531" s="4"/>
      <c r="LK531" s="4"/>
      <c r="LL531" s="4"/>
      <c r="LM531" s="4"/>
      <c r="LN531" s="4"/>
      <c r="LO531" s="4"/>
      <c r="LP531" s="4"/>
      <c r="LQ531" s="4"/>
      <c r="LR531" s="4"/>
      <c r="LS531" s="4"/>
      <c r="LT531" s="4"/>
      <c r="LU531" s="4"/>
      <c r="LV531" s="4"/>
      <c r="LW531" s="4"/>
      <c r="LX531" s="4"/>
      <c r="LY531" s="4"/>
      <c r="LZ531" s="4"/>
      <c r="MA531" s="4"/>
      <c r="MB531" s="4"/>
      <c r="MC531" s="4"/>
      <c r="MD531" s="4"/>
      <c r="ME531" s="4"/>
      <c r="MF531" s="4"/>
      <c r="MG531" s="4"/>
      <c r="MH531" s="4"/>
      <c r="MI531" s="4"/>
      <c r="MJ531" s="4"/>
      <c r="MK531" s="4"/>
      <c r="ML531" s="4"/>
      <c r="MM531" s="4"/>
      <c r="MN531" s="4"/>
      <c r="MO531" s="4"/>
      <c r="MP531" s="4"/>
      <c r="MQ531" s="4"/>
      <c r="MR531" s="4"/>
      <c r="MS531" s="4"/>
      <c r="MT531" s="4"/>
      <c r="MU531" s="3"/>
      <c r="MV531" s="3"/>
      <c r="MW531" s="3"/>
      <c r="MX531" s="3"/>
      <c r="MY531" s="3"/>
      <c r="MZ531" s="3"/>
      <c r="NA531" s="3"/>
      <c r="NB531" s="3"/>
      <c r="NC531" s="3"/>
      <c r="ND531" s="3"/>
      <c r="NE531" s="3"/>
      <c r="NF531" s="3"/>
      <c r="NG531" s="3"/>
      <c r="NH531" s="3"/>
      <c r="NI531" s="3"/>
      <c r="NJ531" s="3"/>
      <c r="NK531" s="3"/>
      <c r="NL531" s="3"/>
      <c r="NM531" s="3"/>
      <c r="NN531" s="3"/>
      <c r="NO531" s="3"/>
      <c r="NP531" s="3"/>
      <c r="NQ531" s="3"/>
      <c r="NR531" s="3"/>
      <c r="NS531" s="3"/>
      <c r="NT531" s="3"/>
      <c r="NU531" s="3"/>
      <c r="NV531" s="3"/>
      <c r="NW531" s="3"/>
      <c r="NX531" s="3"/>
      <c r="NY531" s="3"/>
      <c r="NZ531" s="3"/>
      <c r="OA531" s="3"/>
      <c r="OB531" s="3"/>
      <c r="OC531" s="3"/>
      <c r="OD531" s="3"/>
      <c r="OE531" s="3"/>
      <c r="OF531" s="3"/>
      <c r="OG531" s="3"/>
      <c r="OH531" s="3"/>
      <c r="OI531" s="3"/>
      <c r="OJ531" s="3"/>
      <c r="OK531" s="3"/>
      <c r="OL531" s="3"/>
      <c r="OM531" s="3"/>
      <c r="ON531" s="3"/>
      <c r="OO531" s="3"/>
      <c r="OP531" s="3"/>
      <c r="OQ531" s="3"/>
      <c r="OR531" s="3"/>
      <c r="OS531" s="3"/>
      <c r="OT531" s="3"/>
      <c r="OU531" s="3"/>
      <c r="OV531" s="3"/>
      <c r="OW531" s="3"/>
      <c r="OX531" s="3"/>
      <c r="OY531" s="3"/>
      <c r="OZ531" s="3"/>
      <c r="PA531" s="3"/>
      <c r="PB531" s="1"/>
      <c r="PC531" s="1"/>
      <c r="PD531" s="1"/>
      <c r="PE531" s="1"/>
      <c r="PF531" s="1"/>
      <c r="PG531" s="1"/>
      <c r="PH531" s="1"/>
      <c r="PI531" s="1"/>
      <c r="PJ531" s="1"/>
      <c r="PK531" s="1"/>
      <c r="PL531" s="1"/>
      <c r="PM531" s="1"/>
      <c r="PN531" s="1"/>
      <c r="PO531" s="1"/>
      <c r="PP531" s="1"/>
      <c r="PQ531" s="1"/>
      <c r="PR531" s="1"/>
      <c r="PS531" s="1"/>
      <c r="PT531" s="1"/>
      <c r="PU531" s="1"/>
      <c r="PV531" s="1"/>
      <c r="PW531" s="1"/>
      <c r="PX531" s="1"/>
      <c r="PY531" s="1"/>
      <c r="PZ531" s="1"/>
      <c r="QA531" s="1"/>
      <c r="QB531" s="1"/>
      <c r="QC531" s="1"/>
      <c r="QD531" s="1"/>
      <c r="QE531" s="1"/>
      <c r="QF531" s="1"/>
      <c r="QG531" s="1"/>
      <c r="QH531" s="1"/>
      <c r="QI531" s="1"/>
      <c r="QJ531" s="1"/>
      <c r="QK531" s="1"/>
      <c r="QL531" s="1"/>
      <c r="QM531" s="1"/>
      <c r="QN531" s="1"/>
      <c r="QO531" s="1"/>
      <c r="QP531" s="1"/>
      <c r="QQ531" s="1"/>
      <c r="QR531" s="1"/>
      <c r="QS531" s="1"/>
      <c r="QT531" s="1"/>
      <c r="QU531" s="1"/>
      <c r="QV531" s="1"/>
      <c r="QW531" s="1"/>
      <c r="QX531" s="1"/>
      <c r="QY531" s="1"/>
      <c r="QZ531" s="1"/>
      <c r="RA531" s="1"/>
      <c r="RB531" s="1"/>
      <c r="RC531" s="1"/>
      <c r="RD531" s="1"/>
      <c r="RE531" s="1"/>
      <c r="RF531" s="1"/>
      <c r="RG531" s="1"/>
      <c r="RH531" s="1"/>
      <c r="RI531" s="1"/>
      <c r="RJ531" s="1"/>
      <c r="RK531" s="1"/>
      <c r="RL531" s="1"/>
      <c r="RM531" s="1"/>
      <c r="RN531" s="1"/>
      <c r="RO531" s="1"/>
      <c r="RP531" s="1"/>
      <c r="RQ531" s="1"/>
      <c r="RR531" s="1"/>
      <c r="RS531" s="1"/>
      <c r="RT531" s="1"/>
      <c r="RU531" s="1"/>
      <c r="RV531" s="1"/>
      <c r="RW531" s="1"/>
      <c r="RX531" s="1"/>
      <c r="RY531" s="1"/>
      <c r="RZ531" s="1"/>
      <c r="SA531" s="1"/>
      <c r="SB531" s="1"/>
      <c r="SC531" s="1"/>
      <c r="SD531" s="1"/>
      <c r="SE531" s="1"/>
      <c r="SF531" s="1"/>
      <c r="SG531" s="1"/>
      <c r="SH531" s="1"/>
      <c r="SI531" s="1"/>
      <c r="SJ531" s="1"/>
      <c r="SK531" s="1"/>
      <c r="SL531" s="1"/>
      <c r="SM531" s="1"/>
      <c r="SN531" s="1"/>
      <c r="SO531" s="1"/>
      <c r="SP531" s="1"/>
      <c r="SQ531" s="1"/>
      <c r="SR531" s="1"/>
      <c r="SS531" s="1"/>
      <c r="ST531" s="1"/>
      <c r="SU531" s="1"/>
      <c r="SV531" s="1"/>
      <c r="SW531" s="1"/>
      <c r="SX531" s="1"/>
      <c r="SY531" s="1"/>
      <c r="SZ531" s="1"/>
      <c r="TA531" s="1"/>
      <c r="TB531" s="1"/>
      <c r="TC531" s="1"/>
      <c r="TD531" s="1"/>
      <c r="TE531" s="1"/>
      <c r="TF531" s="1"/>
      <c r="TG531" s="1"/>
      <c r="TH531" s="1"/>
      <c r="TI531" s="1"/>
      <c r="TJ531" s="1"/>
      <c r="TK531" s="1"/>
      <c r="TL531" s="1"/>
      <c r="TM531" s="1"/>
      <c r="TN531" s="1"/>
      <c r="TO531" s="1"/>
      <c r="TP531" s="1"/>
      <c r="TQ531" s="1"/>
      <c r="TR531" s="1"/>
      <c r="TS531" s="1"/>
      <c r="TT531" s="1"/>
      <c r="TU531" s="1"/>
      <c r="TV531" s="1"/>
      <c r="TW531" s="1"/>
      <c r="TX531" s="1"/>
      <c r="TY531" s="1"/>
      <c r="TZ531" s="1"/>
      <c r="UA531" s="1"/>
      <c r="UB531" s="1"/>
      <c r="UC531" s="1"/>
      <c r="UD531" s="1"/>
      <c r="UE531" s="1"/>
      <c r="UF531" s="1"/>
      <c r="UG531" s="1"/>
      <c r="UH531" s="1"/>
      <c r="UI531" s="1"/>
      <c r="UJ531" s="1"/>
      <c r="UK531" s="1"/>
      <c r="UL531" s="1"/>
      <c r="UM531" s="1"/>
      <c r="UN531" s="1"/>
      <c r="UO531" s="1"/>
      <c r="UP531" s="1"/>
      <c r="UQ531" s="1"/>
      <c r="UR531" s="1"/>
      <c r="US531" s="1"/>
      <c r="UT531" s="1"/>
      <c r="UU531" s="1"/>
      <c r="UV531" s="1"/>
      <c r="UW531" s="1"/>
      <c r="UX531" s="1"/>
      <c r="UY531" s="1"/>
      <c r="UZ531" s="1"/>
      <c r="VA531" s="1"/>
      <c r="VB531" s="1"/>
      <c r="VC531" s="1"/>
      <c r="VD531" s="1"/>
      <c r="VE531" s="1"/>
      <c r="VF531" s="1"/>
      <c r="VG531" s="1"/>
      <c r="VH531" s="1"/>
      <c r="VI531" s="1"/>
      <c r="VJ531" s="1"/>
      <c r="VK531" s="1"/>
      <c r="VL531" s="1"/>
      <c r="VM531" s="1"/>
      <c r="VN531" s="1"/>
      <c r="VO531" s="1"/>
      <c r="VP531" s="1"/>
      <c r="VQ531" s="1"/>
      <c r="VR531" s="1"/>
      <c r="VS531" s="1"/>
      <c r="VT531" s="1"/>
      <c r="VU531" s="1"/>
      <c r="VV531" s="1"/>
      <c r="VW531" s="1"/>
      <c r="VX531" s="1"/>
      <c r="VY531" s="1"/>
      <c r="VZ531" s="1"/>
      <c r="WA531" s="1"/>
      <c r="WB531" s="1"/>
      <c r="WC531" s="1"/>
      <c r="WD531" s="1"/>
      <c r="WE531" s="1"/>
      <c r="WF531" s="1"/>
      <c r="WG531" s="1"/>
      <c r="WH531" s="1"/>
      <c r="WI531" s="1"/>
      <c r="WJ531" s="1"/>
      <c r="WK531" s="1"/>
      <c r="WL531" s="1"/>
      <c r="WM531" s="1"/>
      <c r="WN531" s="1"/>
      <c r="WO531" s="1"/>
      <c r="WP531" s="1"/>
      <c r="WQ531" s="1"/>
      <c r="WR531" s="1"/>
      <c r="WS531" s="1"/>
      <c r="WT531" s="1"/>
      <c r="WU531" s="1"/>
      <c r="WV531" s="1"/>
      <c r="WW531" s="1"/>
      <c r="WX531" s="1"/>
      <c r="WY531" s="1"/>
      <c r="WZ531" s="1"/>
      <c r="XA531" s="1"/>
      <c r="XB531" s="1"/>
      <c r="XC531" s="1"/>
      <c r="XD531" s="1"/>
      <c r="XE531" s="1"/>
      <c r="XF531" s="1"/>
      <c r="XG531" s="1"/>
      <c r="XH531" s="1"/>
      <c r="XI531" s="1"/>
      <c r="XJ531" s="1"/>
      <c r="XK531" s="1"/>
      <c r="XL531" s="1"/>
      <c r="XM531" s="1"/>
      <c r="XN531" s="1"/>
      <c r="XO531" s="1"/>
      <c r="XP531" s="1"/>
      <c r="XQ531" s="1"/>
      <c r="XR531" s="1"/>
      <c r="XS531" s="1"/>
      <c r="XT531" s="1"/>
      <c r="XU531" s="1"/>
      <c r="XV531" s="1"/>
      <c r="XW531" s="1"/>
      <c r="XX531" s="1"/>
      <c r="XY531" s="1"/>
      <c r="XZ531" s="1"/>
      <c r="YA531" s="1"/>
      <c r="YB531" s="1"/>
      <c r="YC531" s="1"/>
      <c r="YD531" s="1"/>
      <c r="YE531" s="1"/>
      <c r="YF531" s="1"/>
      <c r="YG531" s="1"/>
      <c r="YH531" s="1"/>
      <c r="YI531" s="1"/>
      <c r="YJ531" s="1"/>
      <c r="YK531" s="1"/>
      <c r="YL531" s="1"/>
      <c r="YM531" s="1"/>
      <c r="YN531" s="1"/>
      <c r="YO531" s="1"/>
      <c r="YP531" s="1"/>
      <c r="YQ531" s="1"/>
      <c r="YR531" s="1"/>
      <c r="YS531" s="1"/>
      <c r="YT531" s="1"/>
      <c r="YU531" s="1"/>
      <c r="YV531" s="1"/>
      <c r="YW531" s="1"/>
      <c r="YX531" s="1"/>
      <c r="YY531" s="1"/>
      <c r="YZ531" s="1"/>
      <c r="ZA531" s="1"/>
      <c r="ZB531" s="1"/>
      <c r="ZC531" s="1"/>
      <c r="ZD531" s="1"/>
      <c r="ZE531" s="1"/>
      <c r="ZF531" s="1"/>
      <c r="ZG531" s="1"/>
      <c r="ZH531" s="1"/>
      <c r="ZI531" s="1"/>
      <c r="ZJ531" s="1"/>
      <c r="ZK531" s="1"/>
      <c r="ZL531" s="1"/>
      <c r="ZM531" s="1"/>
      <c r="ZN531" s="1"/>
      <c r="ZO531" s="1"/>
      <c r="ZP531" s="1"/>
      <c r="ZQ531" s="1"/>
      <c r="ZR531" s="1"/>
      <c r="ZS531" s="1"/>
      <c r="ZT531" s="1"/>
      <c r="ZU531" s="1"/>
      <c r="ZV531" s="1"/>
      <c r="ZW531" s="1"/>
      <c r="ZX531" s="1"/>
      <c r="ZY531" s="1"/>
      <c r="ZZ531" s="1"/>
      <c r="AAA531" s="1"/>
      <c r="AAB531" s="1"/>
      <c r="AAC531" s="1"/>
      <c r="AAD531" s="1"/>
      <c r="AAE531" s="1"/>
      <c r="AAF531" s="1"/>
      <c r="AAG531" s="1"/>
      <c r="AAH531" s="1"/>
      <c r="AAI531" s="1"/>
      <c r="AAJ531" s="1"/>
      <c r="AAK531" s="1"/>
      <c r="AAL531" s="1"/>
      <c r="AAM531" s="1"/>
      <c r="AAN531" s="1"/>
      <c r="AAO531" s="1"/>
      <c r="AAP531" s="1"/>
      <c r="AAQ531" s="1"/>
      <c r="AAR531" s="1"/>
      <c r="AAS531" s="1"/>
      <c r="AAT531" s="1"/>
      <c r="AAU531" s="1"/>
      <c r="AAV531" s="1"/>
      <c r="AAW531" s="1"/>
      <c r="AAX531" s="1"/>
      <c r="AAY531" s="1"/>
      <c r="AAZ531" s="1"/>
      <c r="ABA531" s="1"/>
      <c r="ABB531" s="1"/>
      <c r="ABC531" s="1"/>
      <c r="ABD531" s="1"/>
      <c r="ABE531" s="1"/>
      <c r="ABF531" s="1"/>
      <c r="ABG531" s="1"/>
      <c r="ABH531" s="1"/>
      <c r="ABI531" s="1"/>
      <c r="ABJ531" s="1"/>
      <c r="ABK531" s="1"/>
      <c r="ABL531" s="1"/>
      <c r="ABM531" s="1"/>
      <c r="ABN531" s="1"/>
      <c r="ABO531" s="1"/>
    </row>
    <row r="532" spans="1:743" x14ac:dyDescent="0.25">
      <c r="A532" s="93"/>
      <c r="B532" s="2"/>
      <c r="C532" s="2"/>
      <c r="D532" s="2"/>
      <c r="E532" s="2"/>
      <c r="F532" s="2"/>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c r="KB532" s="4"/>
      <c r="KC532" s="4"/>
      <c r="KD532" s="4"/>
      <c r="KE532" s="4"/>
      <c r="KF532" s="4"/>
      <c r="KG532" s="4"/>
      <c r="KH532" s="4"/>
      <c r="KI532" s="4"/>
      <c r="KJ532" s="4"/>
      <c r="KK532" s="4"/>
      <c r="KL532" s="4"/>
      <c r="KM532" s="4"/>
      <c r="KN532" s="4"/>
      <c r="KO532" s="4"/>
      <c r="KP532" s="4"/>
      <c r="KQ532" s="4"/>
      <c r="KR532" s="4"/>
      <c r="KS532" s="4"/>
      <c r="KT532" s="4"/>
      <c r="KU532" s="4"/>
      <c r="KV532" s="4"/>
      <c r="KW532" s="4"/>
      <c r="KX532" s="4"/>
      <c r="KY532" s="4"/>
      <c r="KZ532" s="4"/>
      <c r="LA532" s="4"/>
      <c r="LB532" s="4"/>
      <c r="LC532" s="4"/>
      <c r="LD532" s="4"/>
      <c r="LE532" s="4"/>
      <c r="LF532" s="4"/>
      <c r="LG532" s="4"/>
      <c r="LH532" s="4"/>
      <c r="LI532" s="4"/>
      <c r="LJ532" s="4"/>
      <c r="LK532" s="4"/>
      <c r="LL532" s="4"/>
      <c r="LM532" s="4"/>
      <c r="LN532" s="4"/>
      <c r="LO532" s="4"/>
      <c r="LP532" s="4"/>
      <c r="LQ532" s="4"/>
      <c r="LR532" s="4"/>
      <c r="LS532" s="4"/>
      <c r="LT532" s="4"/>
      <c r="LU532" s="4"/>
      <c r="LV532" s="4"/>
      <c r="LW532" s="4"/>
      <c r="LX532" s="4"/>
      <c r="LY532" s="4"/>
      <c r="LZ532" s="4"/>
      <c r="MA532" s="4"/>
      <c r="MB532" s="4"/>
      <c r="MC532" s="4"/>
      <c r="MD532" s="4"/>
      <c r="ME532" s="4"/>
      <c r="MF532" s="4"/>
      <c r="MG532" s="4"/>
      <c r="MH532" s="4"/>
      <c r="MI532" s="4"/>
      <c r="MJ532" s="4"/>
      <c r="MK532" s="4"/>
      <c r="ML532" s="4"/>
      <c r="MM532" s="4"/>
      <c r="MN532" s="4"/>
      <c r="MO532" s="4"/>
      <c r="MP532" s="4"/>
      <c r="MQ532" s="4"/>
      <c r="MR532" s="4"/>
      <c r="MS532" s="4"/>
      <c r="MT532" s="4"/>
      <c r="MU532" s="3"/>
      <c r="MV532" s="3"/>
      <c r="MW532" s="3"/>
      <c r="MX532" s="3"/>
      <c r="MY532" s="3"/>
      <c r="MZ532" s="3"/>
      <c r="NA532" s="3"/>
      <c r="NB532" s="3"/>
      <c r="NC532" s="3"/>
      <c r="ND532" s="3"/>
      <c r="NE532" s="3"/>
      <c r="NF532" s="3"/>
      <c r="NG532" s="3"/>
      <c r="NH532" s="3"/>
      <c r="NI532" s="3"/>
      <c r="NJ532" s="3"/>
      <c r="NK532" s="3"/>
      <c r="NL532" s="3"/>
      <c r="NM532" s="3"/>
      <c r="NN532" s="3"/>
      <c r="NO532" s="3"/>
      <c r="NP532" s="3"/>
      <c r="NQ532" s="3"/>
      <c r="NR532" s="3"/>
      <c r="NS532" s="3"/>
      <c r="NT532" s="3"/>
      <c r="NU532" s="3"/>
      <c r="NV532" s="3"/>
      <c r="NW532" s="3"/>
      <c r="NX532" s="3"/>
      <c r="NY532" s="3"/>
      <c r="NZ532" s="3"/>
      <c r="OA532" s="3"/>
      <c r="OB532" s="3"/>
      <c r="OC532" s="3"/>
      <c r="OD532" s="3"/>
      <c r="OE532" s="3"/>
      <c r="OF532" s="3"/>
      <c r="OG532" s="3"/>
      <c r="OH532" s="3"/>
      <c r="OI532" s="3"/>
      <c r="OJ532" s="3"/>
      <c r="OK532" s="3"/>
      <c r="OL532" s="3"/>
      <c r="OM532" s="3"/>
      <c r="ON532" s="3"/>
      <c r="OO532" s="3"/>
      <c r="OP532" s="3"/>
      <c r="OQ532" s="3"/>
      <c r="OR532" s="3"/>
      <c r="OS532" s="3"/>
      <c r="OT532" s="3"/>
      <c r="OU532" s="3"/>
      <c r="OV532" s="3"/>
      <c r="OW532" s="3"/>
      <c r="OX532" s="3"/>
      <c r="OY532" s="3"/>
      <c r="OZ532" s="3"/>
      <c r="PA532" s="3"/>
      <c r="PB532" s="1"/>
      <c r="PC532" s="1"/>
      <c r="PD532" s="1"/>
      <c r="PE532" s="1"/>
      <c r="PF532" s="1"/>
      <c r="PG532" s="1"/>
      <c r="PH532" s="1"/>
      <c r="PI532" s="1"/>
      <c r="PJ532" s="1"/>
      <c r="PK532" s="1"/>
      <c r="PL532" s="1"/>
      <c r="PM532" s="1"/>
      <c r="PN532" s="1"/>
      <c r="PO532" s="1"/>
      <c r="PP532" s="1"/>
      <c r="PQ532" s="1"/>
      <c r="PR532" s="1"/>
      <c r="PS532" s="1"/>
      <c r="PT532" s="1"/>
      <c r="PU532" s="1"/>
      <c r="PV532" s="1"/>
      <c r="PW532" s="1"/>
      <c r="PX532" s="1"/>
      <c r="PY532" s="1"/>
      <c r="PZ532" s="1"/>
      <c r="QA532" s="1"/>
      <c r="QB532" s="1"/>
      <c r="QC532" s="1"/>
      <c r="QD532" s="1"/>
      <c r="QE532" s="1"/>
      <c r="QF532" s="1"/>
      <c r="QG532" s="1"/>
      <c r="QH532" s="1"/>
      <c r="QI532" s="1"/>
      <c r="QJ532" s="1"/>
      <c r="QK532" s="1"/>
      <c r="QL532" s="1"/>
      <c r="QM532" s="1"/>
      <c r="QN532" s="1"/>
      <c r="QO532" s="1"/>
      <c r="QP532" s="1"/>
      <c r="QQ532" s="1"/>
      <c r="QR532" s="1"/>
      <c r="QS532" s="1"/>
      <c r="QT532" s="1"/>
      <c r="QU532" s="1"/>
      <c r="QV532" s="1"/>
      <c r="QW532" s="1"/>
      <c r="QX532" s="1"/>
      <c r="QY532" s="1"/>
      <c r="QZ532" s="1"/>
      <c r="RA532" s="1"/>
      <c r="RB532" s="1"/>
      <c r="RC532" s="1"/>
      <c r="RD532" s="1"/>
      <c r="RE532" s="1"/>
      <c r="RF532" s="1"/>
      <c r="RG532" s="1"/>
      <c r="RH532" s="1"/>
      <c r="RI532" s="1"/>
      <c r="RJ532" s="1"/>
      <c r="RK532" s="1"/>
      <c r="RL532" s="1"/>
      <c r="RM532" s="1"/>
      <c r="RN532" s="1"/>
      <c r="RO532" s="1"/>
      <c r="RP532" s="1"/>
      <c r="RQ532" s="1"/>
      <c r="RR532" s="1"/>
      <c r="RS532" s="1"/>
      <c r="RT532" s="1"/>
      <c r="RU532" s="1"/>
      <c r="RV532" s="1"/>
      <c r="RW532" s="1"/>
      <c r="RX532" s="1"/>
      <c r="RY532" s="1"/>
      <c r="RZ532" s="1"/>
      <c r="SA532" s="1"/>
      <c r="SB532" s="1"/>
      <c r="SC532" s="1"/>
      <c r="SD532" s="1"/>
      <c r="SE532" s="1"/>
      <c r="SF532" s="1"/>
      <c r="SG532" s="1"/>
      <c r="SH532" s="1"/>
      <c r="SI532" s="1"/>
      <c r="SJ532" s="1"/>
      <c r="SK532" s="1"/>
      <c r="SL532" s="1"/>
      <c r="SM532" s="1"/>
      <c r="SN532" s="1"/>
      <c r="SO532" s="1"/>
      <c r="SP532" s="1"/>
      <c r="SQ532" s="1"/>
      <c r="SR532" s="1"/>
      <c r="SS532" s="1"/>
      <c r="ST532" s="1"/>
      <c r="SU532" s="1"/>
      <c r="SV532" s="1"/>
      <c r="SW532" s="1"/>
      <c r="SX532" s="1"/>
      <c r="SY532" s="1"/>
      <c r="SZ532" s="1"/>
      <c r="TA532" s="1"/>
      <c r="TB532" s="1"/>
      <c r="TC532" s="1"/>
      <c r="TD532" s="1"/>
      <c r="TE532" s="1"/>
      <c r="TF532" s="1"/>
      <c r="TG532" s="1"/>
      <c r="TH532" s="1"/>
      <c r="TI532" s="1"/>
      <c r="TJ532" s="1"/>
      <c r="TK532" s="1"/>
      <c r="TL532" s="1"/>
      <c r="TM532" s="1"/>
      <c r="TN532" s="1"/>
      <c r="TO532" s="1"/>
      <c r="TP532" s="1"/>
      <c r="TQ532" s="1"/>
      <c r="TR532" s="1"/>
      <c r="TS532" s="1"/>
      <c r="TT532" s="1"/>
      <c r="TU532" s="1"/>
      <c r="TV532" s="1"/>
      <c r="TW532" s="1"/>
      <c r="TX532" s="1"/>
      <c r="TY532" s="1"/>
      <c r="TZ532" s="1"/>
      <c r="UA532" s="1"/>
      <c r="UB532" s="1"/>
      <c r="UC532" s="1"/>
      <c r="UD532" s="1"/>
      <c r="UE532" s="1"/>
      <c r="UF532" s="1"/>
      <c r="UG532" s="1"/>
      <c r="UH532" s="1"/>
      <c r="UI532" s="1"/>
      <c r="UJ532" s="1"/>
      <c r="UK532" s="1"/>
      <c r="UL532" s="1"/>
      <c r="UM532" s="1"/>
      <c r="UN532" s="1"/>
      <c r="UO532" s="1"/>
      <c r="UP532" s="1"/>
      <c r="UQ532" s="1"/>
      <c r="UR532" s="1"/>
      <c r="US532" s="1"/>
      <c r="UT532" s="1"/>
      <c r="UU532" s="1"/>
      <c r="UV532" s="1"/>
      <c r="UW532" s="1"/>
      <c r="UX532" s="1"/>
      <c r="UY532" s="1"/>
      <c r="UZ532" s="1"/>
      <c r="VA532" s="1"/>
      <c r="VB532" s="1"/>
      <c r="VC532" s="1"/>
      <c r="VD532" s="1"/>
      <c r="VE532" s="1"/>
      <c r="VF532" s="1"/>
      <c r="VG532" s="1"/>
      <c r="VH532" s="1"/>
      <c r="VI532" s="1"/>
      <c r="VJ532" s="1"/>
      <c r="VK532" s="1"/>
      <c r="VL532" s="1"/>
      <c r="VM532" s="1"/>
      <c r="VN532" s="1"/>
      <c r="VO532" s="1"/>
      <c r="VP532" s="1"/>
      <c r="VQ532" s="1"/>
      <c r="VR532" s="1"/>
      <c r="VS532" s="1"/>
      <c r="VT532" s="1"/>
      <c r="VU532" s="1"/>
      <c r="VV532" s="1"/>
      <c r="VW532" s="1"/>
      <c r="VX532" s="1"/>
      <c r="VY532" s="1"/>
      <c r="VZ532" s="1"/>
      <c r="WA532" s="1"/>
      <c r="WB532" s="1"/>
      <c r="WC532" s="1"/>
      <c r="WD532" s="1"/>
      <c r="WE532" s="1"/>
      <c r="WF532" s="1"/>
      <c r="WG532" s="1"/>
      <c r="WH532" s="1"/>
      <c r="WI532" s="1"/>
      <c r="WJ532" s="1"/>
      <c r="WK532" s="1"/>
      <c r="WL532" s="1"/>
      <c r="WM532" s="1"/>
      <c r="WN532" s="1"/>
      <c r="WO532" s="1"/>
      <c r="WP532" s="1"/>
      <c r="WQ532" s="1"/>
      <c r="WR532" s="1"/>
      <c r="WS532" s="1"/>
      <c r="WT532" s="1"/>
      <c r="WU532" s="1"/>
      <c r="WV532" s="1"/>
      <c r="WW532" s="1"/>
      <c r="WX532" s="1"/>
      <c r="WY532" s="1"/>
      <c r="WZ532" s="1"/>
      <c r="XA532" s="1"/>
      <c r="XB532" s="1"/>
      <c r="XC532" s="1"/>
      <c r="XD532" s="1"/>
      <c r="XE532" s="1"/>
      <c r="XF532" s="1"/>
      <c r="XG532" s="1"/>
      <c r="XH532" s="1"/>
      <c r="XI532" s="1"/>
      <c r="XJ532" s="1"/>
      <c r="XK532" s="1"/>
      <c r="XL532" s="1"/>
      <c r="XM532" s="1"/>
      <c r="XN532" s="1"/>
      <c r="XO532" s="1"/>
      <c r="XP532" s="1"/>
      <c r="XQ532" s="1"/>
      <c r="XR532" s="1"/>
      <c r="XS532" s="1"/>
      <c r="XT532" s="1"/>
      <c r="XU532" s="1"/>
      <c r="XV532" s="1"/>
      <c r="XW532" s="1"/>
      <c r="XX532" s="1"/>
      <c r="XY532" s="1"/>
      <c r="XZ532" s="1"/>
      <c r="YA532" s="1"/>
      <c r="YB532" s="1"/>
      <c r="YC532" s="1"/>
      <c r="YD532" s="1"/>
      <c r="YE532" s="1"/>
      <c r="YF532" s="1"/>
      <c r="YG532" s="1"/>
      <c r="YH532" s="1"/>
      <c r="YI532" s="1"/>
      <c r="YJ532" s="1"/>
      <c r="YK532" s="1"/>
      <c r="YL532" s="1"/>
      <c r="YM532" s="1"/>
      <c r="YN532" s="1"/>
      <c r="YO532" s="1"/>
      <c r="YP532" s="1"/>
      <c r="YQ532" s="1"/>
      <c r="YR532" s="1"/>
      <c r="YS532" s="1"/>
      <c r="YT532" s="1"/>
      <c r="YU532" s="1"/>
      <c r="YV532" s="1"/>
      <c r="YW532" s="1"/>
      <c r="YX532" s="1"/>
      <c r="YY532" s="1"/>
      <c r="YZ532" s="1"/>
      <c r="ZA532" s="1"/>
      <c r="ZB532" s="1"/>
      <c r="ZC532" s="1"/>
      <c r="ZD532" s="1"/>
      <c r="ZE532" s="1"/>
      <c r="ZF532" s="1"/>
      <c r="ZG532" s="1"/>
      <c r="ZH532" s="1"/>
      <c r="ZI532" s="1"/>
      <c r="ZJ532" s="1"/>
      <c r="ZK532" s="1"/>
      <c r="ZL532" s="1"/>
      <c r="ZM532" s="1"/>
      <c r="ZN532" s="1"/>
      <c r="ZO532" s="1"/>
      <c r="ZP532" s="1"/>
      <c r="ZQ532" s="1"/>
      <c r="ZR532" s="1"/>
      <c r="ZS532" s="1"/>
      <c r="ZT532" s="1"/>
      <c r="ZU532" s="1"/>
      <c r="ZV532" s="1"/>
      <c r="ZW532" s="1"/>
      <c r="ZX532" s="1"/>
      <c r="ZY532" s="1"/>
      <c r="ZZ532" s="1"/>
      <c r="AAA532" s="1"/>
      <c r="AAB532" s="1"/>
      <c r="AAC532" s="1"/>
      <c r="AAD532" s="1"/>
      <c r="AAE532" s="1"/>
      <c r="AAF532" s="1"/>
      <c r="AAG532" s="1"/>
      <c r="AAH532" s="1"/>
      <c r="AAI532" s="1"/>
      <c r="AAJ532" s="1"/>
      <c r="AAK532" s="1"/>
      <c r="AAL532" s="1"/>
      <c r="AAM532" s="1"/>
      <c r="AAN532" s="1"/>
      <c r="AAO532" s="1"/>
      <c r="AAP532" s="1"/>
      <c r="AAQ532" s="1"/>
      <c r="AAR532" s="1"/>
      <c r="AAS532" s="1"/>
      <c r="AAT532" s="1"/>
      <c r="AAU532" s="1"/>
      <c r="AAV532" s="1"/>
      <c r="AAW532" s="1"/>
      <c r="AAX532" s="1"/>
      <c r="AAY532" s="1"/>
      <c r="AAZ532" s="1"/>
      <c r="ABA532" s="1"/>
      <c r="ABB532" s="1"/>
      <c r="ABC532" s="1"/>
      <c r="ABD532" s="1"/>
      <c r="ABE532" s="1"/>
      <c r="ABF532" s="1"/>
      <c r="ABG532" s="1"/>
      <c r="ABH532" s="1"/>
      <c r="ABI532" s="1"/>
      <c r="ABJ532" s="1"/>
      <c r="ABK532" s="1"/>
      <c r="ABL532" s="1"/>
      <c r="ABM532" s="1"/>
      <c r="ABN532" s="1"/>
      <c r="ABO532" s="1"/>
    </row>
    <row r="533" spans="1:743" x14ac:dyDescent="0.25">
      <c r="A533" s="93"/>
      <c r="B533" s="2"/>
      <c r="C533" s="2"/>
      <c r="D533" s="2"/>
      <c r="E533" s="2"/>
      <c r="F533" s="2"/>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c r="KB533" s="4"/>
      <c r="KC533" s="4"/>
      <c r="KD533" s="4"/>
      <c r="KE533" s="4"/>
      <c r="KF533" s="4"/>
      <c r="KG533" s="4"/>
      <c r="KH533" s="4"/>
      <c r="KI533" s="4"/>
      <c r="KJ533" s="4"/>
      <c r="KK533" s="4"/>
      <c r="KL533" s="4"/>
      <c r="KM533" s="4"/>
      <c r="KN533" s="4"/>
      <c r="KO533" s="4"/>
      <c r="KP533" s="4"/>
      <c r="KQ533" s="4"/>
      <c r="KR533" s="4"/>
      <c r="KS533" s="4"/>
      <c r="KT533" s="4"/>
      <c r="KU533" s="4"/>
      <c r="KV533" s="4"/>
      <c r="KW533" s="4"/>
      <c r="KX533" s="4"/>
      <c r="KY533" s="4"/>
      <c r="KZ533" s="4"/>
      <c r="LA533" s="4"/>
      <c r="LB533" s="4"/>
      <c r="LC533" s="4"/>
      <c r="LD533" s="4"/>
      <c r="LE533" s="4"/>
      <c r="LF533" s="4"/>
      <c r="LG533" s="4"/>
      <c r="LH533" s="4"/>
      <c r="LI533" s="4"/>
      <c r="LJ533" s="4"/>
      <c r="LK533" s="4"/>
      <c r="LL533" s="4"/>
      <c r="LM533" s="4"/>
      <c r="LN533" s="4"/>
      <c r="LO533" s="4"/>
      <c r="LP533" s="4"/>
      <c r="LQ533" s="4"/>
      <c r="LR533" s="4"/>
      <c r="LS533" s="4"/>
      <c r="LT533" s="4"/>
      <c r="LU533" s="4"/>
      <c r="LV533" s="4"/>
      <c r="LW533" s="4"/>
      <c r="LX533" s="4"/>
      <c r="LY533" s="4"/>
      <c r="LZ533" s="4"/>
      <c r="MA533" s="4"/>
      <c r="MB533" s="4"/>
      <c r="MC533" s="4"/>
      <c r="MD533" s="4"/>
      <c r="ME533" s="4"/>
      <c r="MF533" s="4"/>
      <c r="MG533" s="4"/>
      <c r="MH533" s="4"/>
      <c r="MI533" s="4"/>
      <c r="MJ533" s="4"/>
      <c r="MK533" s="4"/>
      <c r="ML533" s="4"/>
      <c r="MM533" s="4"/>
      <c r="MN533" s="4"/>
      <c r="MO533" s="4"/>
      <c r="MP533" s="4"/>
      <c r="MQ533" s="4"/>
      <c r="MR533" s="4"/>
      <c r="MS533" s="4"/>
      <c r="MT533" s="4"/>
      <c r="MU533" s="3"/>
      <c r="MV533" s="3"/>
      <c r="MW533" s="3"/>
      <c r="MX533" s="3"/>
      <c r="MY533" s="3"/>
      <c r="MZ533" s="3"/>
      <c r="NA533" s="3"/>
      <c r="NB533" s="3"/>
      <c r="NC533" s="3"/>
      <c r="ND533" s="3"/>
      <c r="NE533" s="3"/>
      <c r="NF533" s="3"/>
      <c r="NG533" s="3"/>
      <c r="NH533" s="3"/>
      <c r="NI533" s="3"/>
      <c r="NJ533" s="3"/>
      <c r="NK533" s="3"/>
      <c r="NL533" s="3"/>
      <c r="NM533" s="3"/>
      <c r="NN533" s="3"/>
      <c r="NO533" s="3"/>
      <c r="NP533" s="3"/>
      <c r="NQ533" s="3"/>
      <c r="NR533" s="3"/>
      <c r="NS533" s="3"/>
      <c r="NT533" s="3"/>
      <c r="NU533" s="3"/>
      <c r="NV533" s="3"/>
      <c r="NW533" s="3"/>
      <c r="NX533" s="3"/>
      <c r="NY533" s="3"/>
      <c r="NZ533" s="3"/>
      <c r="OA533" s="3"/>
      <c r="OB533" s="3"/>
      <c r="OC533" s="3"/>
      <c r="OD533" s="3"/>
      <c r="OE533" s="3"/>
      <c r="OF533" s="3"/>
      <c r="OG533" s="3"/>
      <c r="OH533" s="3"/>
      <c r="OI533" s="3"/>
      <c r="OJ533" s="3"/>
      <c r="OK533" s="3"/>
      <c r="OL533" s="3"/>
      <c r="OM533" s="3"/>
      <c r="ON533" s="3"/>
      <c r="OO533" s="3"/>
      <c r="OP533" s="3"/>
      <c r="OQ533" s="3"/>
      <c r="OR533" s="3"/>
      <c r="OS533" s="3"/>
      <c r="OT533" s="3"/>
      <c r="OU533" s="3"/>
      <c r="OV533" s="3"/>
      <c r="OW533" s="3"/>
      <c r="OX533" s="3"/>
      <c r="OY533" s="3"/>
      <c r="OZ533" s="3"/>
      <c r="PA533" s="3"/>
      <c r="PB533" s="1"/>
      <c r="PC533" s="1"/>
      <c r="PD533" s="1"/>
      <c r="PE533" s="1"/>
      <c r="PF533" s="1"/>
      <c r="PG533" s="1"/>
      <c r="PH533" s="1"/>
      <c r="PI533" s="1"/>
      <c r="PJ533" s="1"/>
      <c r="PK533" s="1"/>
      <c r="PL533" s="1"/>
      <c r="PM533" s="1"/>
      <c r="PN533" s="1"/>
      <c r="PO533" s="1"/>
      <c r="PP533" s="1"/>
      <c r="PQ533" s="1"/>
      <c r="PR533" s="1"/>
      <c r="PS533" s="1"/>
      <c r="PT533" s="1"/>
      <c r="PU533" s="1"/>
      <c r="PV533" s="1"/>
      <c r="PW533" s="1"/>
      <c r="PX533" s="1"/>
      <c r="PY533" s="1"/>
      <c r="PZ533" s="1"/>
      <c r="QA533" s="1"/>
      <c r="QB533" s="1"/>
      <c r="QC533" s="1"/>
      <c r="QD533" s="1"/>
      <c r="QE533" s="1"/>
      <c r="QF533" s="1"/>
      <c r="QG533" s="1"/>
      <c r="QH533" s="1"/>
      <c r="QI533" s="1"/>
      <c r="QJ533" s="1"/>
      <c r="QK533" s="1"/>
      <c r="QL533" s="1"/>
      <c r="QM533" s="1"/>
      <c r="QN533" s="1"/>
      <c r="QO533" s="1"/>
      <c r="QP533" s="1"/>
      <c r="QQ533" s="1"/>
      <c r="QR533" s="1"/>
      <c r="QS533" s="1"/>
      <c r="QT533" s="1"/>
      <c r="QU533" s="1"/>
      <c r="QV533" s="1"/>
      <c r="QW533" s="1"/>
      <c r="QX533" s="1"/>
      <c r="QY533" s="1"/>
      <c r="QZ533" s="1"/>
      <c r="RA533" s="1"/>
      <c r="RB533" s="1"/>
      <c r="RC533" s="1"/>
      <c r="RD533" s="1"/>
      <c r="RE533" s="1"/>
      <c r="RF533" s="1"/>
      <c r="RG533" s="1"/>
      <c r="RH533" s="1"/>
      <c r="RI533" s="1"/>
      <c r="RJ533" s="1"/>
      <c r="RK533" s="1"/>
      <c r="RL533" s="1"/>
      <c r="RM533" s="1"/>
      <c r="RN533" s="1"/>
      <c r="RO533" s="1"/>
      <c r="RP533" s="1"/>
      <c r="RQ533" s="1"/>
      <c r="RR533" s="1"/>
      <c r="RS533" s="1"/>
      <c r="RT533" s="1"/>
      <c r="RU533" s="1"/>
      <c r="RV533" s="1"/>
      <c r="RW533" s="1"/>
      <c r="RX533" s="1"/>
      <c r="RY533" s="1"/>
      <c r="RZ533" s="1"/>
      <c r="SA533" s="1"/>
      <c r="SB533" s="1"/>
      <c r="SC533" s="1"/>
      <c r="SD533" s="1"/>
      <c r="SE533" s="1"/>
      <c r="SF533" s="1"/>
      <c r="SG533" s="1"/>
      <c r="SH533" s="1"/>
      <c r="SI533" s="1"/>
      <c r="SJ533" s="1"/>
      <c r="SK533" s="1"/>
      <c r="SL533" s="1"/>
      <c r="SM533" s="1"/>
      <c r="SN533" s="1"/>
      <c r="SO533" s="1"/>
      <c r="SP533" s="1"/>
      <c r="SQ533" s="1"/>
      <c r="SR533" s="1"/>
      <c r="SS533" s="1"/>
      <c r="ST533" s="1"/>
      <c r="SU533" s="1"/>
      <c r="SV533" s="1"/>
      <c r="SW533" s="1"/>
      <c r="SX533" s="1"/>
      <c r="SY533" s="1"/>
      <c r="SZ533" s="1"/>
      <c r="TA533" s="1"/>
      <c r="TB533" s="1"/>
      <c r="TC533" s="1"/>
      <c r="TD533" s="1"/>
      <c r="TE533" s="1"/>
      <c r="TF533" s="1"/>
      <c r="TG533" s="1"/>
      <c r="TH533" s="1"/>
      <c r="TI533" s="1"/>
      <c r="TJ533" s="1"/>
      <c r="TK533" s="1"/>
      <c r="TL533" s="1"/>
      <c r="TM533" s="1"/>
      <c r="TN533" s="1"/>
      <c r="TO533" s="1"/>
      <c r="TP533" s="1"/>
      <c r="TQ533" s="1"/>
      <c r="TR533" s="1"/>
      <c r="TS533" s="1"/>
      <c r="TT533" s="1"/>
      <c r="TU533" s="1"/>
      <c r="TV533" s="1"/>
      <c r="TW533" s="1"/>
      <c r="TX533" s="1"/>
      <c r="TY533" s="1"/>
      <c r="TZ533" s="1"/>
      <c r="UA533" s="1"/>
      <c r="UB533" s="1"/>
      <c r="UC533" s="1"/>
      <c r="UD533" s="1"/>
      <c r="UE533" s="1"/>
      <c r="UF533" s="1"/>
      <c r="UG533" s="1"/>
      <c r="UH533" s="1"/>
      <c r="UI533" s="1"/>
      <c r="UJ533" s="1"/>
      <c r="UK533" s="1"/>
      <c r="UL533" s="1"/>
      <c r="UM533" s="1"/>
      <c r="UN533" s="1"/>
      <c r="UO533" s="1"/>
      <c r="UP533" s="1"/>
      <c r="UQ533" s="1"/>
      <c r="UR533" s="1"/>
      <c r="US533" s="1"/>
      <c r="UT533" s="1"/>
      <c r="UU533" s="1"/>
      <c r="UV533" s="1"/>
      <c r="UW533" s="1"/>
      <c r="UX533" s="1"/>
      <c r="UY533" s="1"/>
      <c r="UZ533" s="1"/>
      <c r="VA533" s="1"/>
      <c r="VB533" s="1"/>
      <c r="VC533" s="1"/>
      <c r="VD533" s="1"/>
      <c r="VE533" s="1"/>
      <c r="VF533" s="1"/>
      <c r="VG533" s="1"/>
      <c r="VH533" s="1"/>
      <c r="VI533" s="1"/>
      <c r="VJ533" s="1"/>
      <c r="VK533" s="1"/>
      <c r="VL533" s="1"/>
      <c r="VM533" s="1"/>
      <c r="VN533" s="1"/>
      <c r="VO533" s="1"/>
      <c r="VP533" s="1"/>
      <c r="VQ533" s="1"/>
      <c r="VR533" s="1"/>
      <c r="VS533" s="1"/>
      <c r="VT533" s="1"/>
      <c r="VU533" s="1"/>
      <c r="VV533" s="1"/>
      <c r="VW533" s="1"/>
      <c r="VX533" s="1"/>
      <c r="VY533" s="1"/>
      <c r="VZ533" s="1"/>
      <c r="WA533" s="1"/>
      <c r="WB533" s="1"/>
      <c r="WC533" s="1"/>
      <c r="WD533" s="1"/>
      <c r="WE533" s="1"/>
      <c r="WF533" s="1"/>
      <c r="WG533" s="1"/>
      <c r="WH533" s="1"/>
      <c r="WI533" s="1"/>
      <c r="WJ533" s="1"/>
      <c r="WK533" s="1"/>
      <c r="WL533" s="1"/>
      <c r="WM533" s="1"/>
      <c r="WN533" s="1"/>
      <c r="WO533" s="1"/>
      <c r="WP533" s="1"/>
      <c r="WQ533" s="1"/>
      <c r="WR533" s="1"/>
      <c r="WS533" s="1"/>
      <c r="WT533" s="1"/>
      <c r="WU533" s="1"/>
      <c r="WV533" s="1"/>
      <c r="WW533" s="1"/>
      <c r="WX533" s="1"/>
      <c r="WY533" s="1"/>
      <c r="WZ533" s="1"/>
      <c r="XA533" s="1"/>
      <c r="XB533" s="1"/>
      <c r="XC533" s="1"/>
      <c r="XD533" s="1"/>
      <c r="XE533" s="1"/>
      <c r="XF533" s="1"/>
      <c r="XG533" s="1"/>
      <c r="XH533" s="1"/>
      <c r="XI533" s="1"/>
      <c r="XJ533" s="1"/>
      <c r="XK533" s="1"/>
      <c r="XL533" s="1"/>
      <c r="XM533" s="1"/>
      <c r="XN533" s="1"/>
      <c r="XO533" s="1"/>
      <c r="XP533" s="1"/>
      <c r="XQ533" s="1"/>
      <c r="XR533" s="1"/>
      <c r="XS533" s="1"/>
      <c r="XT533" s="1"/>
      <c r="XU533" s="1"/>
      <c r="XV533" s="1"/>
      <c r="XW533" s="1"/>
      <c r="XX533" s="1"/>
      <c r="XY533" s="1"/>
      <c r="XZ533" s="1"/>
      <c r="YA533" s="1"/>
      <c r="YB533" s="1"/>
      <c r="YC533" s="1"/>
      <c r="YD533" s="1"/>
      <c r="YE533" s="1"/>
      <c r="YF533" s="1"/>
      <c r="YG533" s="1"/>
      <c r="YH533" s="1"/>
      <c r="YI533" s="1"/>
      <c r="YJ533" s="1"/>
      <c r="YK533" s="1"/>
      <c r="YL533" s="1"/>
      <c r="YM533" s="1"/>
      <c r="YN533" s="1"/>
      <c r="YO533" s="1"/>
      <c r="YP533" s="1"/>
      <c r="YQ533" s="1"/>
      <c r="YR533" s="1"/>
      <c r="YS533" s="1"/>
      <c r="YT533" s="1"/>
      <c r="YU533" s="1"/>
      <c r="YV533" s="1"/>
      <c r="YW533" s="1"/>
      <c r="YX533" s="1"/>
      <c r="YY533" s="1"/>
      <c r="YZ533" s="1"/>
      <c r="ZA533" s="1"/>
      <c r="ZB533" s="1"/>
      <c r="ZC533" s="1"/>
      <c r="ZD533" s="1"/>
      <c r="ZE533" s="1"/>
      <c r="ZF533" s="1"/>
      <c r="ZG533" s="1"/>
      <c r="ZH533" s="1"/>
      <c r="ZI533" s="1"/>
      <c r="ZJ533" s="1"/>
      <c r="ZK533" s="1"/>
      <c r="ZL533" s="1"/>
      <c r="ZM533" s="1"/>
      <c r="ZN533" s="1"/>
      <c r="ZO533" s="1"/>
      <c r="ZP533" s="1"/>
      <c r="ZQ533" s="1"/>
      <c r="ZR533" s="1"/>
      <c r="ZS533" s="1"/>
      <c r="ZT533" s="1"/>
      <c r="ZU533" s="1"/>
      <c r="ZV533" s="1"/>
      <c r="ZW533" s="1"/>
      <c r="ZX533" s="1"/>
      <c r="ZY533" s="1"/>
      <c r="ZZ533" s="1"/>
      <c r="AAA533" s="1"/>
      <c r="AAB533" s="1"/>
      <c r="AAC533" s="1"/>
      <c r="AAD533" s="1"/>
      <c r="AAE533" s="1"/>
      <c r="AAF533" s="1"/>
      <c r="AAG533" s="1"/>
      <c r="AAH533" s="1"/>
      <c r="AAI533" s="1"/>
      <c r="AAJ533" s="1"/>
      <c r="AAK533" s="1"/>
      <c r="AAL533" s="1"/>
      <c r="AAM533" s="1"/>
      <c r="AAN533" s="1"/>
      <c r="AAO533" s="1"/>
      <c r="AAP533" s="1"/>
      <c r="AAQ533" s="1"/>
      <c r="AAR533" s="1"/>
      <c r="AAS533" s="1"/>
      <c r="AAT533" s="1"/>
      <c r="AAU533" s="1"/>
      <c r="AAV533" s="1"/>
      <c r="AAW533" s="1"/>
      <c r="AAX533" s="1"/>
      <c r="AAY533" s="1"/>
      <c r="AAZ533" s="1"/>
      <c r="ABA533" s="1"/>
      <c r="ABB533" s="1"/>
      <c r="ABC533" s="1"/>
      <c r="ABD533" s="1"/>
      <c r="ABE533" s="1"/>
      <c r="ABF533" s="1"/>
      <c r="ABG533" s="1"/>
      <c r="ABH533" s="1"/>
      <c r="ABI533" s="1"/>
      <c r="ABJ533" s="1"/>
      <c r="ABK533" s="1"/>
      <c r="ABL533" s="1"/>
      <c r="ABM533" s="1"/>
      <c r="ABN533" s="1"/>
      <c r="ABO533" s="1"/>
    </row>
    <row r="534" spans="1:743" x14ac:dyDescent="0.25">
      <c r="A534" s="93"/>
      <c r="B534" s="2"/>
      <c r="C534" s="2"/>
      <c r="D534" s="2"/>
      <c r="E534" s="2"/>
      <c r="F534" s="2"/>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c r="KB534" s="4"/>
      <c r="KC534" s="4"/>
      <c r="KD534" s="4"/>
      <c r="KE534" s="4"/>
      <c r="KF534" s="4"/>
      <c r="KG534" s="4"/>
      <c r="KH534" s="4"/>
      <c r="KI534" s="4"/>
      <c r="KJ534" s="4"/>
      <c r="KK534" s="4"/>
      <c r="KL534" s="4"/>
      <c r="KM534" s="4"/>
      <c r="KN534" s="4"/>
      <c r="KO534" s="4"/>
      <c r="KP534" s="4"/>
      <c r="KQ534" s="4"/>
      <c r="KR534" s="4"/>
      <c r="KS534" s="4"/>
      <c r="KT534" s="4"/>
      <c r="KU534" s="4"/>
      <c r="KV534" s="4"/>
      <c r="KW534" s="4"/>
      <c r="KX534" s="4"/>
      <c r="KY534" s="4"/>
      <c r="KZ534" s="4"/>
      <c r="LA534" s="4"/>
      <c r="LB534" s="4"/>
      <c r="LC534" s="4"/>
      <c r="LD534" s="4"/>
      <c r="LE534" s="4"/>
      <c r="LF534" s="4"/>
      <c r="LG534" s="4"/>
      <c r="LH534" s="4"/>
      <c r="LI534" s="4"/>
      <c r="LJ534" s="4"/>
      <c r="LK534" s="4"/>
      <c r="LL534" s="4"/>
      <c r="LM534" s="4"/>
      <c r="LN534" s="4"/>
      <c r="LO534" s="4"/>
      <c r="LP534" s="4"/>
      <c r="LQ534" s="4"/>
      <c r="LR534" s="4"/>
      <c r="LS534" s="4"/>
      <c r="LT534" s="4"/>
      <c r="LU534" s="4"/>
      <c r="LV534" s="4"/>
      <c r="LW534" s="4"/>
      <c r="LX534" s="4"/>
      <c r="LY534" s="4"/>
      <c r="LZ534" s="4"/>
      <c r="MA534" s="4"/>
      <c r="MB534" s="4"/>
      <c r="MC534" s="4"/>
      <c r="MD534" s="4"/>
      <c r="ME534" s="4"/>
      <c r="MF534" s="4"/>
      <c r="MG534" s="4"/>
      <c r="MH534" s="4"/>
      <c r="MI534" s="4"/>
      <c r="MJ534" s="4"/>
      <c r="MK534" s="4"/>
      <c r="ML534" s="4"/>
      <c r="MM534" s="4"/>
      <c r="MN534" s="4"/>
      <c r="MO534" s="4"/>
      <c r="MP534" s="4"/>
      <c r="MQ534" s="4"/>
      <c r="MR534" s="4"/>
      <c r="MS534" s="4"/>
      <c r="MT534" s="4"/>
      <c r="MU534" s="3"/>
      <c r="MV534" s="3"/>
      <c r="MW534" s="3"/>
      <c r="MX534" s="3"/>
      <c r="MY534" s="3"/>
      <c r="MZ534" s="3"/>
      <c r="NA534" s="3"/>
      <c r="NB534" s="3"/>
      <c r="NC534" s="3"/>
      <c r="ND534" s="3"/>
      <c r="NE534" s="3"/>
      <c r="NF534" s="3"/>
      <c r="NG534" s="3"/>
      <c r="NH534" s="3"/>
      <c r="NI534" s="3"/>
      <c r="NJ534" s="3"/>
      <c r="NK534" s="3"/>
      <c r="NL534" s="3"/>
      <c r="NM534" s="3"/>
      <c r="NN534" s="3"/>
      <c r="NO534" s="3"/>
      <c r="NP534" s="3"/>
      <c r="NQ534" s="3"/>
      <c r="NR534" s="3"/>
      <c r="NS534" s="3"/>
      <c r="NT534" s="3"/>
      <c r="NU534" s="3"/>
      <c r="NV534" s="3"/>
      <c r="NW534" s="3"/>
      <c r="NX534" s="3"/>
      <c r="NY534" s="3"/>
      <c r="NZ534" s="3"/>
      <c r="OA534" s="3"/>
      <c r="OB534" s="3"/>
      <c r="OC534" s="3"/>
      <c r="OD534" s="3"/>
      <c r="OE534" s="3"/>
      <c r="OF534" s="3"/>
      <c r="OG534" s="3"/>
      <c r="OH534" s="3"/>
      <c r="OI534" s="3"/>
      <c r="OJ534" s="3"/>
      <c r="OK534" s="3"/>
      <c r="OL534" s="3"/>
      <c r="OM534" s="3"/>
      <c r="ON534" s="3"/>
      <c r="OO534" s="3"/>
      <c r="OP534" s="3"/>
      <c r="OQ534" s="3"/>
      <c r="OR534" s="3"/>
      <c r="OS534" s="3"/>
      <c r="OT534" s="3"/>
      <c r="OU534" s="3"/>
      <c r="OV534" s="3"/>
      <c r="OW534" s="3"/>
      <c r="OX534" s="3"/>
      <c r="OY534" s="3"/>
      <c r="OZ534" s="3"/>
      <c r="PA534" s="3"/>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row>
    <row r="535" spans="1:743" x14ac:dyDescent="0.25">
      <c r="A535" s="93"/>
      <c r="B535" s="2"/>
      <c r="C535" s="2"/>
      <c r="D535" s="2"/>
      <c r="E535" s="2"/>
      <c r="F535" s="2"/>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c r="KB535" s="4"/>
      <c r="KC535" s="4"/>
      <c r="KD535" s="4"/>
      <c r="KE535" s="4"/>
      <c r="KF535" s="4"/>
      <c r="KG535" s="4"/>
      <c r="KH535" s="4"/>
      <c r="KI535" s="4"/>
      <c r="KJ535" s="4"/>
      <c r="KK535" s="4"/>
      <c r="KL535" s="4"/>
      <c r="KM535" s="4"/>
      <c r="KN535" s="4"/>
      <c r="KO535" s="4"/>
      <c r="KP535" s="4"/>
      <c r="KQ535" s="4"/>
      <c r="KR535" s="4"/>
      <c r="KS535" s="4"/>
      <c r="KT535" s="4"/>
      <c r="KU535" s="4"/>
      <c r="KV535" s="4"/>
      <c r="KW535" s="4"/>
      <c r="KX535" s="4"/>
      <c r="KY535" s="4"/>
      <c r="KZ535" s="4"/>
      <c r="LA535" s="4"/>
      <c r="LB535" s="4"/>
      <c r="LC535" s="4"/>
      <c r="LD535" s="4"/>
      <c r="LE535" s="4"/>
      <c r="LF535" s="4"/>
      <c r="LG535" s="4"/>
      <c r="LH535" s="4"/>
      <c r="LI535" s="4"/>
      <c r="LJ535" s="4"/>
      <c r="LK535" s="4"/>
      <c r="LL535" s="4"/>
      <c r="LM535" s="4"/>
      <c r="LN535" s="4"/>
      <c r="LO535" s="4"/>
      <c r="LP535" s="4"/>
      <c r="LQ535" s="4"/>
      <c r="LR535" s="4"/>
      <c r="LS535" s="4"/>
      <c r="LT535" s="4"/>
      <c r="LU535" s="4"/>
      <c r="LV535" s="4"/>
      <c r="LW535" s="4"/>
      <c r="LX535" s="4"/>
      <c r="LY535" s="4"/>
      <c r="LZ535" s="4"/>
      <c r="MA535" s="4"/>
      <c r="MB535" s="4"/>
      <c r="MC535" s="4"/>
      <c r="MD535" s="4"/>
      <c r="ME535" s="4"/>
      <c r="MF535" s="4"/>
      <c r="MG535" s="4"/>
      <c r="MH535" s="4"/>
      <c r="MI535" s="4"/>
      <c r="MJ535" s="4"/>
      <c r="MK535" s="4"/>
      <c r="ML535" s="4"/>
      <c r="MM535" s="4"/>
      <c r="MN535" s="4"/>
      <c r="MO535" s="4"/>
      <c r="MP535" s="4"/>
      <c r="MQ535" s="4"/>
      <c r="MR535" s="4"/>
      <c r="MS535" s="4"/>
      <c r="MT535" s="4"/>
      <c r="MU535" s="3"/>
      <c r="MV535" s="3"/>
      <c r="MW535" s="3"/>
      <c r="MX535" s="3"/>
      <c r="MY535" s="3"/>
      <c r="MZ535" s="3"/>
      <c r="NA535" s="3"/>
      <c r="NB535" s="3"/>
      <c r="NC535" s="3"/>
      <c r="ND535" s="3"/>
      <c r="NE535" s="3"/>
      <c r="NF535" s="3"/>
      <c r="NG535" s="3"/>
      <c r="NH535" s="3"/>
      <c r="NI535" s="3"/>
      <c r="NJ535" s="3"/>
      <c r="NK535" s="3"/>
      <c r="NL535" s="3"/>
      <c r="NM535" s="3"/>
      <c r="NN535" s="3"/>
      <c r="NO535" s="3"/>
      <c r="NP535" s="3"/>
      <c r="NQ535" s="3"/>
      <c r="NR535" s="3"/>
      <c r="NS535" s="3"/>
      <c r="NT535" s="3"/>
      <c r="NU535" s="3"/>
      <c r="NV535" s="3"/>
      <c r="NW535" s="3"/>
      <c r="NX535" s="3"/>
      <c r="NY535" s="3"/>
      <c r="NZ535" s="3"/>
      <c r="OA535" s="3"/>
      <c r="OB535" s="3"/>
      <c r="OC535" s="3"/>
      <c r="OD535" s="3"/>
      <c r="OE535" s="3"/>
      <c r="OF535" s="3"/>
      <c r="OG535" s="3"/>
      <c r="OH535" s="3"/>
      <c r="OI535" s="3"/>
      <c r="OJ535" s="3"/>
      <c r="OK535" s="3"/>
      <c r="OL535" s="3"/>
      <c r="OM535" s="3"/>
      <c r="ON535" s="3"/>
      <c r="OO535" s="3"/>
      <c r="OP535" s="3"/>
      <c r="OQ535" s="3"/>
      <c r="OR535" s="3"/>
      <c r="OS535" s="3"/>
      <c r="OT535" s="3"/>
      <c r="OU535" s="3"/>
      <c r="OV535" s="3"/>
      <c r="OW535" s="3"/>
      <c r="OX535" s="3"/>
      <c r="OY535" s="3"/>
      <c r="OZ535" s="3"/>
      <c r="PA535" s="3"/>
      <c r="PB535" s="1"/>
      <c r="PC535" s="1"/>
      <c r="PD535" s="1"/>
      <c r="PE535" s="1"/>
      <c r="PF535" s="1"/>
      <c r="PG535" s="1"/>
      <c r="PH535" s="1"/>
      <c r="PI535" s="1"/>
      <c r="PJ535" s="1"/>
      <c r="PK535" s="1"/>
      <c r="PL535" s="1"/>
      <c r="PM535" s="1"/>
      <c r="PN535" s="1"/>
      <c r="PO535" s="1"/>
      <c r="PP535" s="1"/>
      <c r="PQ535" s="1"/>
      <c r="PR535" s="1"/>
      <c r="PS535" s="1"/>
      <c r="PT535" s="1"/>
      <c r="PU535" s="1"/>
      <c r="PV535" s="1"/>
      <c r="PW535" s="1"/>
      <c r="PX535" s="1"/>
      <c r="PY535" s="1"/>
      <c r="PZ535" s="1"/>
      <c r="QA535" s="1"/>
      <c r="QB535" s="1"/>
      <c r="QC535" s="1"/>
      <c r="QD535" s="1"/>
      <c r="QE535" s="1"/>
      <c r="QF535" s="1"/>
      <c r="QG535" s="1"/>
      <c r="QH535" s="1"/>
      <c r="QI535" s="1"/>
      <c r="QJ535" s="1"/>
      <c r="QK535" s="1"/>
      <c r="QL535" s="1"/>
      <c r="QM535" s="1"/>
      <c r="QN535" s="1"/>
      <c r="QO535" s="1"/>
      <c r="QP535" s="1"/>
      <c r="QQ535" s="1"/>
      <c r="QR535" s="1"/>
      <c r="QS535" s="1"/>
      <c r="QT535" s="1"/>
      <c r="QU535" s="1"/>
      <c r="QV535" s="1"/>
      <c r="QW535" s="1"/>
      <c r="QX535" s="1"/>
      <c r="QY535" s="1"/>
      <c r="QZ535" s="1"/>
      <c r="RA535" s="1"/>
      <c r="RB535" s="1"/>
      <c r="RC535" s="1"/>
      <c r="RD535" s="1"/>
      <c r="RE535" s="1"/>
      <c r="RF535" s="1"/>
      <c r="RG535" s="1"/>
      <c r="RH535" s="1"/>
      <c r="RI535" s="1"/>
      <c r="RJ535" s="1"/>
      <c r="RK535" s="1"/>
      <c r="RL535" s="1"/>
      <c r="RM535" s="1"/>
      <c r="RN535" s="1"/>
      <c r="RO535" s="1"/>
      <c r="RP535" s="1"/>
      <c r="RQ535" s="1"/>
      <c r="RR535" s="1"/>
      <c r="RS535" s="1"/>
      <c r="RT535" s="1"/>
      <c r="RU535" s="1"/>
      <c r="RV535" s="1"/>
      <c r="RW535" s="1"/>
      <c r="RX535" s="1"/>
      <c r="RY535" s="1"/>
      <c r="RZ535" s="1"/>
      <c r="SA535" s="1"/>
      <c r="SB535" s="1"/>
      <c r="SC535" s="1"/>
      <c r="SD535" s="1"/>
      <c r="SE535" s="1"/>
      <c r="SF535" s="1"/>
      <c r="SG535" s="1"/>
      <c r="SH535" s="1"/>
      <c r="SI535" s="1"/>
      <c r="SJ535" s="1"/>
      <c r="SK535" s="1"/>
      <c r="SL535" s="1"/>
      <c r="SM535" s="1"/>
      <c r="SN535" s="1"/>
      <c r="SO535" s="1"/>
      <c r="SP535" s="1"/>
      <c r="SQ535" s="1"/>
      <c r="SR535" s="1"/>
      <c r="SS535" s="1"/>
      <c r="ST535" s="1"/>
      <c r="SU535" s="1"/>
      <c r="SV535" s="1"/>
      <c r="SW535" s="1"/>
      <c r="SX535" s="1"/>
      <c r="SY535" s="1"/>
      <c r="SZ535" s="1"/>
      <c r="TA535" s="1"/>
      <c r="TB535" s="1"/>
      <c r="TC535" s="1"/>
      <c r="TD535" s="1"/>
      <c r="TE535" s="1"/>
      <c r="TF535" s="1"/>
      <c r="TG535" s="1"/>
      <c r="TH535" s="1"/>
      <c r="TI535" s="1"/>
      <c r="TJ535" s="1"/>
      <c r="TK535" s="1"/>
      <c r="TL535" s="1"/>
      <c r="TM535" s="1"/>
      <c r="TN535" s="1"/>
      <c r="TO535" s="1"/>
      <c r="TP535" s="1"/>
      <c r="TQ535" s="1"/>
      <c r="TR535" s="1"/>
      <c r="TS535" s="1"/>
      <c r="TT535" s="1"/>
      <c r="TU535" s="1"/>
      <c r="TV535" s="1"/>
      <c r="TW535" s="1"/>
      <c r="TX535" s="1"/>
      <c r="TY535" s="1"/>
      <c r="TZ535" s="1"/>
      <c r="UA535" s="1"/>
      <c r="UB535" s="1"/>
      <c r="UC535" s="1"/>
      <c r="UD535" s="1"/>
      <c r="UE535" s="1"/>
      <c r="UF535" s="1"/>
      <c r="UG535" s="1"/>
      <c r="UH535" s="1"/>
      <c r="UI535" s="1"/>
      <c r="UJ535" s="1"/>
      <c r="UK535" s="1"/>
      <c r="UL535" s="1"/>
      <c r="UM535" s="1"/>
      <c r="UN535" s="1"/>
      <c r="UO535" s="1"/>
      <c r="UP535" s="1"/>
      <c r="UQ535" s="1"/>
      <c r="UR535" s="1"/>
      <c r="US535" s="1"/>
      <c r="UT535" s="1"/>
      <c r="UU535" s="1"/>
      <c r="UV535" s="1"/>
      <c r="UW535" s="1"/>
      <c r="UX535" s="1"/>
      <c r="UY535" s="1"/>
      <c r="UZ535" s="1"/>
      <c r="VA535" s="1"/>
      <c r="VB535" s="1"/>
      <c r="VC535" s="1"/>
      <c r="VD535" s="1"/>
      <c r="VE535" s="1"/>
      <c r="VF535" s="1"/>
      <c r="VG535" s="1"/>
      <c r="VH535" s="1"/>
      <c r="VI535" s="1"/>
      <c r="VJ535" s="1"/>
      <c r="VK535" s="1"/>
      <c r="VL535" s="1"/>
      <c r="VM535" s="1"/>
      <c r="VN535" s="1"/>
      <c r="VO535" s="1"/>
      <c r="VP535" s="1"/>
      <c r="VQ535" s="1"/>
      <c r="VR535" s="1"/>
      <c r="VS535" s="1"/>
      <c r="VT535" s="1"/>
      <c r="VU535" s="1"/>
      <c r="VV535" s="1"/>
      <c r="VW535" s="1"/>
      <c r="VX535" s="1"/>
      <c r="VY535" s="1"/>
      <c r="VZ535" s="1"/>
      <c r="WA535" s="1"/>
      <c r="WB535" s="1"/>
      <c r="WC535" s="1"/>
      <c r="WD535" s="1"/>
      <c r="WE535" s="1"/>
      <c r="WF535" s="1"/>
      <c r="WG535" s="1"/>
      <c r="WH535" s="1"/>
      <c r="WI535" s="1"/>
      <c r="WJ535" s="1"/>
      <c r="WK535" s="1"/>
      <c r="WL535" s="1"/>
      <c r="WM535" s="1"/>
      <c r="WN535" s="1"/>
      <c r="WO535" s="1"/>
      <c r="WP535" s="1"/>
      <c r="WQ535" s="1"/>
      <c r="WR535" s="1"/>
      <c r="WS535" s="1"/>
      <c r="WT535" s="1"/>
      <c r="WU535" s="1"/>
      <c r="WV535" s="1"/>
      <c r="WW535" s="1"/>
      <c r="WX535" s="1"/>
      <c r="WY535" s="1"/>
      <c r="WZ535" s="1"/>
      <c r="XA535" s="1"/>
      <c r="XB535" s="1"/>
      <c r="XC535" s="1"/>
      <c r="XD535" s="1"/>
      <c r="XE535" s="1"/>
      <c r="XF535" s="1"/>
      <c r="XG535" s="1"/>
      <c r="XH535" s="1"/>
      <c r="XI535" s="1"/>
      <c r="XJ535" s="1"/>
      <c r="XK535" s="1"/>
      <c r="XL535" s="1"/>
      <c r="XM535" s="1"/>
      <c r="XN535" s="1"/>
      <c r="XO535" s="1"/>
      <c r="XP535" s="1"/>
      <c r="XQ535" s="1"/>
      <c r="XR535" s="1"/>
      <c r="XS535" s="1"/>
      <c r="XT535" s="1"/>
      <c r="XU535" s="1"/>
      <c r="XV535" s="1"/>
      <c r="XW535" s="1"/>
      <c r="XX535" s="1"/>
      <c r="XY535" s="1"/>
      <c r="XZ535" s="1"/>
      <c r="YA535" s="1"/>
      <c r="YB535" s="1"/>
      <c r="YC535" s="1"/>
      <c r="YD535" s="1"/>
      <c r="YE535" s="1"/>
      <c r="YF535" s="1"/>
      <c r="YG535" s="1"/>
      <c r="YH535" s="1"/>
      <c r="YI535" s="1"/>
      <c r="YJ535" s="1"/>
      <c r="YK535" s="1"/>
      <c r="YL535" s="1"/>
      <c r="YM535" s="1"/>
      <c r="YN535" s="1"/>
      <c r="YO535" s="1"/>
      <c r="YP535" s="1"/>
      <c r="YQ535" s="1"/>
      <c r="YR535" s="1"/>
      <c r="YS535" s="1"/>
      <c r="YT535" s="1"/>
      <c r="YU535" s="1"/>
      <c r="YV535" s="1"/>
      <c r="YW535" s="1"/>
      <c r="YX535" s="1"/>
      <c r="YY535" s="1"/>
      <c r="YZ535" s="1"/>
      <c r="ZA535" s="1"/>
      <c r="ZB535" s="1"/>
      <c r="ZC535" s="1"/>
      <c r="ZD535" s="1"/>
      <c r="ZE535" s="1"/>
      <c r="ZF535" s="1"/>
      <c r="ZG535" s="1"/>
      <c r="ZH535" s="1"/>
      <c r="ZI535" s="1"/>
      <c r="ZJ535" s="1"/>
      <c r="ZK535" s="1"/>
      <c r="ZL535" s="1"/>
      <c r="ZM535" s="1"/>
      <c r="ZN535" s="1"/>
      <c r="ZO535" s="1"/>
      <c r="ZP535" s="1"/>
      <c r="ZQ535" s="1"/>
      <c r="ZR535" s="1"/>
      <c r="ZS535" s="1"/>
      <c r="ZT535" s="1"/>
      <c r="ZU535" s="1"/>
      <c r="ZV535" s="1"/>
      <c r="ZW535" s="1"/>
      <c r="ZX535" s="1"/>
      <c r="ZY535" s="1"/>
      <c r="ZZ535" s="1"/>
      <c r="AAA535" s="1"/>
      <c r="AAB535" s="1"/>
      <c r="AAC535" s="1"/>
      <c r="AAD535" s="1"/>
      <c r="AAE535" s="1"/>
      <c r="AAF535" s="1"/>
      <c r="AAG535" s="1"/>
      <c r="AAH535" s="1"/>
      <c r="AAI535" s="1"/>
      <c r="AAJ535" s="1"/>
      <c r="AAK535" s="1"/>
      <c r="AAL535" s="1"/>
      <c r="AAM535" s="1"/>
      <c r="AAN535" s="1"/>
      <c r="AAO535" s="1"/>
      <c r="AAP535" s="1"/>
      <c r="AAQ535" s="1"/>
      <c r="AAR535" s="1"/>
      <c r="AAS535" s="1"/>
      <c r="AAT535" s="1"/>
      <c r="AAU535" s="1"/>
      <c r="AAV535" s="1"/>
      <c r="AAW535" s="1"/>
      <c r="AAX535" s="1"/>
      <c r="AAY535" s="1"/>
      <c r="AAZ535" s="1"/>
      <c r="ABA535" s="1"/>
      <c r="ABB535" s="1"/>
      <c r="ABC535" s="1"/>
      <c r="ABD535" s="1"/>
      <c r="ABE535" s="1"/>
      <c r="ABF535" s="1"/>
      <c r="ABG535" s="1"/>
      <c r="ABH535" s="1"/>
      <c r="ABI535" s="1"/>
      <c r="ABJ535" s="1"/>
      <c r="ABK535" s="1"/>
      <c r="ABL535" s="1"/>
      <c r="ABM535" s="1"/>
      <c r="ABN535" s="1"/>
      <c r="ABO535" s="1"/>
    </row>
    <row r="536" spans="1:743" x14ac:dyDescent="0.25">
      <c r="A536" s="93"/>
      <c r="B536" s="2"/>
      <c r="C536" s="2"/>
      <c r="D536" s="2"/>
      <c r="E536" s="2"/>
      <c r="F536" s="2"/>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c r="KB536" s="4"/>
      <c r="KC536" s="4"/>
      <c r="KD536" s="4"/>
      <c r="KE536" s="4"/>
      <c r="KF536" s="4"/>
      <c r="KG536" s="4"/>
      <c r="KH536" s="4"/>
      <c r="KI536" s="4"/>
      <c r="KJ536" s="4"/>
      <c r="KK536" s="4"/>
      <c r="KL536" s="4"/>
      <c r="KM536" s="4"/>
      <c r="KN536" s="4"/>
      <c r="KO536" s="4"/>
      <c r="KP536" s="4"/>
      <c r="KQ536" s="4"/>
      <c r="KR536" s="4"/>
      <c r="KS536" s="4"/>
      <c r="KT536" s="4"/>
      <c r="KU536" s="4"/>
      <c r="KV536" s="4"/>
      <c r="KW536" s="4"/>
      <c r="KX536" s="4"/>
      <c r="KY536" s="4"/>
      <c r="KZ536" s="4"/>
      <c r="LA536" s="4"/>
      <c r="LB536" s="4"/>
      <c r="LC536" s="4"/>
      <c r="LD536" s="4"/>
      <c r="LE536" s="4"/>
      <c r="LF536" s="4"/>
      <c r="LG536" s="4"/>
      <c r="LH536" s="4"/>
      <c r="LI536" s="4"/>
      <c r="LJ536" s="4"/>
      <c r="LK536" s="4"/>
      <c r="LL536" s="4"/>
      <c r="LM536" s="4"/>
      <c r="LN536" s="4"/>
      <c r="LO536" s="4"/>
      <c r="LP536" s="4"/>
      <c r="LQ536" s="4"/>
      <c r="LR536" s="4"/>
      <c r="LS536" s="4"/>
      <c r="LT536" s="4"/>
      <c r="LU536" s="4"/>
      <c r="LV536" s="4"/>
      <c r="LW536" s="4"/>
      <c r="LX536" s="4"/>
      <c r="LY536" s="4"/>
      <c r="LZ536" s="4"/>
      <c r="MA536" s="4"/>
      <c r="MB536" s="4"/>
      <c r="MC536" s="4"/>
      <c r="MD536" s="4"/>
      <c r="ME536" s="4"/>
      <c r="MF536" s="4"/>
      <c r="MG536" s="4"/>
      <c r="MH536" s="4"/>
      <c r="MI536" s="4"/>
      <c r="MJ536" s="4"/>
      <c r="MK536" s="4"/>
      <c r="ML536" s="4"/>
      <c r="MM536" s="4"/>
      <c r="MN536" s="4"/>
      <c r="MO536" s="4"/>
      <c r="MP536" s="4"/>
      <c r="MQ536" s="4"/>
      <c r="MR536" s="4"/>
      <c r="MS536" s="4"/>
      <c r="MT536" s="4"/>
      <c r="MU536" s="3"/>
      <c r="MV536" s="3"/>
      <c r="MW536" s="3"/>
      <c r="MX536" s="3"/>
      <c r="MY536" s="3"/>
      <c r="MZ536" s="3"/>
      <c r="NA536" s="3"/>
      <c r="NB536" s="3"/>
      <c r="NC536" s="3"/>
      <c r="ND536" s="3"/>
      <c r="NE536" s="3"/>
      <c r="NF536" s="3"/>
      <c r="NG536" s="3"/>
      <c r="NH536" s="3"/>
      <c r="NI536" s="3"/>
      <c r="NJ536" s="3"/>
      <c r="NK536" s="3"/>
      <c r="NL536" s="3"/>
      <c r="NM536" s="3"/>
      <c r="NN536" s="3"/>
      <c r="NO536" s="3"/>
      <c r="NP536" s="3"/>
      <c r="NQ536" s="3"/>
      <c r="NR536" s="3"/>
      <c r="NS536" s="3"/>
      <c r="NT536" s="3"/>
      <c r="NU536" s="3"/>
      <c r="NV536" s="3"/>
      <c r="NW536" s="3"/>
      <c r="NX536" s="3"/>
      <c r="NY536" s="3"/>
      <c r="NZ536" s="3"/>
      <c r="OA536" s="3"/>
      <c r="OB536" s="3"/>
      <c r="OC536" s="3"/>
      <c r="OD536" s="3"/>
      <c r="OE536" s="3"/>
      <c r="OF536" s="3"/>
      <c r="OG536" s="3"/>
      <c r="OH536" s="3"/>
      <c r="OI536" s="3"/>
      <c r="OJ536" s="3"/>
      <c r="OK536" s="3"/>
      <c r="OL536" s="3"/>
      <c r="OM536" s="3"/>
      <c r="ON536" s="3"/>
      <c r="OO536" s="3"/>
      <c r="OP536" s="3"/>
      <c r="OQ536" s="3"/>
      <c r="OR536" s="3"/>
      <c r="OS536" s="3"/>
      <c r="OT536" s="3"/>
      <c r="OU536" s="3"/>
      <c r="OV536" s="3"/>
      <c r="OW536" s="3"/>
      <c r="OX536" s="3"/>
      <c r="OY536" s="3"/>
      <c r="OZ536" s="3"/>
      <c r="PA536" s="3"/>
      <c r="PB536" s="1"/>
      <c r="PC536" s="1"/>
      <c r="PD536" s="1"/>
      <c r="PE536" s="1"/>
      <c r="PF536" s="1"/>
      <c r="PG536" s="1"/>
      <c r="PH536" s="1"/>
      <c r="PI536" s="1"/>
      <c r="PJ536" s="1"/>
      <c r="PK536" s="1"/>
      <c r="PL536" s="1"/>
      <c r="PM536" s="1"/>
      <c r="PN536" s="1"/>
      <c r="PO536" s="1"/>
      <c r="PP536" s="1"/>
      <c r="PQ536" s="1"/>
      <c r="PR536" s="1"/>
      <c r="PS536" s="1"/>
      <c r="PT536" s="1"/>
      <c r="PU536" s="1"/>
      <c r="PV536" s="1"/>
      <c r="PW536" s="1"/>
      <c r="PX536" s="1"/>
      <c r="PY536" s="1"/>
      <c r="PZ536" s="1"/>
      <c r="QA536" s="1"/>
      <c r="QB536" s="1"/>
      <c r="QC536" s="1"/>
      <c r="QD536" s="1"/>
      <c r="QE536" s="1"/>
      <c r="QF536" s="1"/>
      <c r="QG536" s="1"/>
      <c r="QH536" s="1"/>
      <c r="QI536" s="1"/>
      <c r="QJ536" s="1"/>
      <c r="QK536" s="1"/>
      <c r="QL536" s="1"/>
      <c r="QM536" s="1"/>
      <c r="QN536" s="1"/>
      <c r="QO536" s="1"/>
      <c r="QP536" s="1"/>
      <c r="QQ536" s="1"/>
      <c r="QR536" s="1"/>
      <c r="QS536" s="1"/>
      <c r="QT536" s="1"/>
      <c r="QU536" s="1"/>
      <c r="QV536" s="1"/>
      <c r="QW536" s="1"/>
      <c r="QX536" s="1"/>
      <c r="QY536" s="1"/>
      <c r="QZ536" s="1"/>
      <c r="RA536" s="1"/>
      <c r="RB536" s="1"/>
      <c r="RC536" s="1"/>
      <c r="RD536" s="1"/>
      <c r="RE536" s="1"/>
      <c r="RF536" s="1"/>
      <c r="RG536" s="1"/>
      <c r="RH536" s="1"/>
      <c r="RI536" s="1"/>
      <c r="RJ536" s="1"/>
      <c r="RK536" s="1"/>
      <c r="RL536" s="1"/>
      <c r="RM536" s="1"/>
      <c r="RN536" s="1"/>
      <c r="RO536" s="1"/>
      <c r="RP536" s="1"/>
      <c r="RQ536" s="1"/>
      <c r="RR536" s="1"/>
      <c r="RS536" s="1"/>
      <c r="RT536" s="1"/>
      <c r="RU536" s="1"/>
      <c r="RV536" s="1"/>
      <c r="RW536" s="1"/>
      <c r="RX536" s="1"/>
      <c r="RY536" s="1"/>
      <c r="RZ536" s="1"/>
      <c r="SA536" s="1"/>
      <c r="SB536" s="1"/>
      <c r="SC536" s="1"/>
      <c r="SD536" s="1"/>
      <c r="SE536" s="1"/>
      <c r="SF536" s="1"/>
      <c r="SG536" s="1"/>
      <c r="SH536" s="1"/>
      <c r="SI536" s="1"/>
      <c r="SJ536" s="1"/>
      <c r="SK536" s="1"/>
      <c r="SL536" s="1"/>
      <c r="SM536" s="1"/>
      <c r="SN536" s="1"/>
      <c r="SO536" s="1"/>
      <c r="SP536" s="1"/>
      <c r="SQ536" s="1"/>
      <c r="SR536" s="1"/>
      <c r="SS536" s="1"/>
      <c r="ST536" s="1"/>
      <c r="SU536" s="1"/>
      <c r="SV536" s="1"/>
      <c r="SW536" s="1"/>
      <c r="SX536" s="1"/>
      <c r="SY536" s="1"/>
      <c r="SZ536" s="1"/>
      <c r="TA536" s="1"/>
      <c r="TB536" s="1"/>
      <c r="TC536" s="1"/>
      <c r="TD536" s="1"/>
      <c r="TE536" s="1"/>
      <c r="TF536" s="1"/>
      <c r="TG536" s="1"/>
      <c r="TH536" s="1"/>
      <c r="TI536" s="1"/>
      <c r="TJ536" s="1"/>
      <c r="TK536" s="1"/>
      <c r="TL536" s="1"/>
      <c r="TM536" s="1"/>
      <c r="TN536" s="1"/>
      <c r="TO536" s="1"/>
      <c r="TP536" s="1"/>
      <c r="TQ536" s="1"/>
      <c r="TR536" s="1"/>
      <c r="TS536" s="1"/>
      <c r="TT536" s="1"/>
      <c r="TU536" s="1"/>
      <c r="TV536" s="1"/>
      <c r="TW536" s="1"/>
      <c r="TX536" s="1"/>
      <c r="TY536" s="1"/>
      <c r="TZ536" s="1"/>
      <c r="UA536" s="1"/>
      <c r="UB536" s="1"/>
      <c r="UC536" s="1"/>
      <c r="UD536" s="1"/>
      <c r="UE536" s="1"/>
      <c r="UF536" s="1"/>
      <c r="UG536" s="1"/>
      <c r="UH536" s="1"/>
      <c r="UI536" s="1"/>
      <c r="UJ536" s="1"/>
      <c r="UK536" s="1"/>
      <c r="UL536" s="1"/>
      <c r="UM536" s="1"/>
      <c r="UN536" s="1"/>
      <c r="UO536" s="1"/>
      <c r="UP536" s="1"/>
      <c r="UQ536" s="1"/>
      <c r="UR536" s="1"/>
      <c r="US536" s="1"/>
      <c r="UT536" s="1"/>
      <c r="UU536" s="1"/>
      <c r="UV536" s="1"/>
      <c r="UW536" s="1"/>
      <c r="UX536" s="1"/>
      <c r="UY536" s="1"/>
      <c r="UZ536" s="1"/>
      <c r="VA536" s="1"/>
      <c r="VB536" s="1"/>
      <c r="VC536" s="1"/>
      <c r="VD536" s="1"/>
      <c r="VE536" s="1"/>
      <c r="VF536" s="1"/>
      <c r="VG536" s="1"/>
      <c r="VH536" s="1"/>
      <c r="VI536" s="1"/>
      <c r="VJ536" s="1"/>
      <c r="VK536" s="1"/>
      <c r="VL536" s="1"/>
      <c r="VM536" s="1"/>
      <c r="VN536" s="1"/>
      <c r="VO536" s="1"/>
      <c r="VP536" s="1"/>
      <c r="VQ536" s="1"/>
      <c r="VR536" s="1"/>
      <c r="VS536" s="1"/>
      <c r="VT536" s="1"/>
      <c r="VU536" s="1"/>
      <c r="VV536" s="1"/>
      <c r="VW536" s="1"/>
      <c r="VX536" s="1"/>
      <c r="VY536" s="1"/>
      <c r="VZ536" s="1"/>
      <c r="WA536" s="1"/>
      <c r="WB536" s="1"/>
      <c r="WC536" s="1"/>
      <c r="WD536" s="1"/>
      <c r="WE536" s="1"/>
      <c r="WF536" s="1"/>
      <c r="WG536" s="1"/>
      <c r="WH536" s="1"/>
      <c r="WI536" s="1"/>
      <c r="WJ536" s="1"/>
      <c r="WK536" s="1"/>
      <c r="WL536" s="1"/>
      <c r="WM536" s="1"/>
      <c r="WN536" s="1"/>
      <c r="WO536" s="1"/>
      <c r="WP536" s="1"/>
      <c r="WQ536" s="1"/>
      <c r="WR536" s="1"/>
      <c r="WS536" s="1"/>
      <c r="WT536" s="1"/>
      <c r="WU536" s="1"/>
      <c r="WV536" s="1"/>
      <c r="WW536" s="1"/>
      <c r="WX536" s="1"/>
      <c r="WY536" s="1"/>
      <c r="WZ536" s="1"/>
      <c r="XA536" s="1"/>
      <c r="XB536" s="1"/>
      <c r="XC536" s="1"/>
      <c r="XD536" s="1"/>
      <c r="XE536" s="1"/>
      <c r="XF536" s="1"/>
      <c r="XG536" s="1"/>
      <c r="XH536" s="1"/>
      <c r="XI536" s="1"/>
      <c r="XJ536" s="1"/>
      <c r="XK536" s="1"/>
      <c r="XL536" s="1"/>
      <c r="XM536" s="1"/>
      <c r="XN536" s="1"/>
      <c r="XO536" s="1"/>
      <c r="XP536" s="1"/>
      <c r="XQ536" s="1"/>
      <c r="XR536" s="1"/>
      <c r="XS536" s="1"/>
      <c r="XT536" s="1"/>
      <c r="XU536" s="1"/>
      <c r="XV536" s="1"/>
      <c r="XW536" s="1"/>
      <c r="XX536" s="1"/>
      <c r="XY536" s="1"/>
      <c r="XZ536" s="1"/>
      <c r="YA536" s="1"/>
      <c r="YB536" s="1"/>
      <c r="YC536" s="1"/>
      <c r="YD536" s="1"/>
      <c r="YE536" s="1"/>
      <c r="YF536" s="1"/>
      <c r="YG536" s="1"/>
      <c r="YH536" s="1"/>
      <c r="YI536" s="1"/>
      <c r="YJ536" s="1"/>
      <c r="YK536" s="1"/>
      <c r="YL536" s="1"/>
      <c r="YM536" s="1"/>
      <c r="YN536" s="1"/>
      <c r="YO536" s="1"/>
      <c r="YP536" s="1"/>
      <c r="YQ536" s="1"/>
      <c r="YR536" s="1"/>
      <c r="YS536" s="1"/>
      <c r="YT536" s="1"/>
      <c r="YU536" s="1"/>
      <c r="YV536" s="1"/>
      <c r="YW536" s="1"/>
      <c r="YX536" s="1"/>
      <c r="YY536" s="1"/>
      <c r="YZ536" s="1"/>
      <c r="ZA536" s="1"/>
      <c r="ZB536" s="1"/>
      <c r="ZC536" s="1"/>
      <c r="ZD536" s="1"/>
      <c r="ZE536" s="1"/>
      <c r="ZF536" s="1"/>
      <c r="ZG536" s="1"/>
      <c r="ZH536" s="1"/>
      <c r="ZI536" s="1"/>
      <c r="ZJ536" s="1"/>
      <c r="ZK536" s="1"/>
      <c r="ZL536" s="1"/>
      <c r="ZM536" s="1"/>
      <c r="ZN536" s="1"/>
      <c r="ZO536" s="1"/>
      <c r="ZP536" s="1"/>
      <c r="ZQ536" s="1"/>
      <c r="ZR536" s="1"/>
      <c r="ZS536" s="1"/>
      <c r="ZT536" s="1"/>
      <c r="ZU536" s="1"/>
      <c r="ZV536" s="1"/>
      <c r="ZW536" s="1"/>
      <c r="ZX536" s="1"/>
      <c r="ZY536" s="1"/>
      <c r="ZZ536" s="1"/>
      <c r="AAA536" s="1"/>
      <c r="AAB536" s="1"/>
      <c r="AAC536" s="1"/>
      <c r="AAD536" s="1"/>
      <c r="AAE536" s="1"/>
      <c r="AAF536" s="1"/>
      <c r="AAG536" s="1"/>
      <c r="AAH536" s="1"/>
      <c r="AAI536" s="1"/>
      <c r="AAJ536" s="1"/>
      <c r="AAK536" s="1"/>
      <c r="AAL536" s="1"/>
      <c r="AAM536" s="1"/>
      <c r="AAN536" s="1"/>
      <c r="AAO536" s="1"/>
      <c r="AAP536" s="1"/>
      <c r="AAQ536" s="1"/>
      <c r="AAR536" s="1"/>
      <c r="AAS536" s="1"/>
      <c r="AAT536" s="1"/>
      <c r="AAU536" s="1"/>
      <c r="AAV536" s="1"/>
      <c r="AAW536" s="1"/>
      <c r="AAX536" s="1"/>
      <c r="AAY536" s="1"/>
      <c r="AAZ536" s="1"/>
      <c r="ABA536" s="1"/>
      <c r="ABB536" s="1"/>
      <c r="ABC536" s="1"/>
      <c r="ABD536" s="1"/>
      <c r="ABE536" s="1"/>
      <c r="ABF536" s="1"/>
      <c r="ABG536" s="1"/>
      <c r="ABH536" s="1"/>
      <c r="ABI536" s="1"/>
      <c r="ABJ536" s="1"/>
      <c r="ABK536" s="1"/>
      <c r="ABL536" s="1"/>
      <c r="ABM536" s="1"/>
      <c r="ABN536" s="1"/>
      <c r="ABO536" s="1"/>
    </row>
    <row r="537" spans="1:743" x14ac:dyDescent="0.25">
      <c r="A537" s="93"/>
      <c r="B537" s="2"/>
      <c r="C537" s="2"/>
      <c r="D537" s="2"/>
      <c r="E537" s="2"/>
      <c r="F537" s="2"/>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c r="KB537" s="4"/>
      <c r="KC537" s="4"/>
      <c r="KD537" s="4"/>
      <c r="KE537" s="4"/>
      <c r="KF537" s="4"/>
      <c r="KG537" s="4"/>
      <c r="KH537" s="4"/>
      <c r="KI537" s="4"/>
      <c r="KJ537" s="4"/>
      <c r="KK537" s="4"/>
      <c r="KL537" s="4"/>
      <c r="KM537" s="4"/>
      <c r="KN537" s="4"/>
      <c r="KO537" s="4"/>
      <c r="KP537" s="4"/>
      <c r="KQ537" s="4"/>
      <c r="KR537" s="4"/>
      <c r="KS537" s="4"/>
      <c r="KT537" s="4"/>
      <c r="KU537" s="4"/>
      <c r="KV537" s="4"/>
      <c r="KW537" s="4"/>
      <c r="KX537" s="4"/>
      <c r="KY537" s="4"/>
      <c r="KZ537" s="4"/>
      <c r="LA537" s="4"/>
      <c r="LB537" s="4"/>
      <c r="LC537" s="4"/>
      <c r="LD537" s="4"/>
      <c r="LE537" s="4"/>
      <c r="LF537" s="4"/>
      <c r="LG537" s="4"/>
      <c r="LH537" s="4"/>
      <c r="LI537" s="4"/>
      <c r="LJ537" s="4"/>
      <c r="LK537" s="4"/>
      <c r="LL537" s="4"/>
      <c r="LM537" s="4"/>
      <c r="LN537" s="4"/>
      <c r="LO537" s="4"/>
      <c r="LP537" s="4"/>
      <c r="LQ537" s="4"/>
      <c r="LR537" s="4"/>
      <c r="LS537" s="4"/>
      <c r="LT537" s="4"/>
      <c r="LU537" s="4"/>
      <c r="LV537" s="4"/>
      <c r="LW537" s="4"/>
      <c r="LX537" s="4"/>
      <c r="LY537" s="4"/>
      <c r="LZ537" s="4"/>
      <c r="MA537" s="4"/>
      <c r="MB537" s="4"/>
      <c r="MC537" s="4"/>
      <c r="MD537" s="4"/>
      <c r="ME537" s="4"/>
      <c r="MF537" s="4"/>
      <c r="MG537" s="4"/>
      <c r="MH537" s="4"/>
      <c r="MI537" s="4"/>
      <c r="MJ537" s="4"/>
      <c r="MK537" s="4"/>
      <c r="ML537" s="4"/>
      <c r="MM537" s="4"/>
      <c r="MN537" s="4"/>
      <c r="MO537" s="4"/>
      <c r="MP537" s="4"/>
      <c r="MQ537" s="4"/>
      <c r="MR537" s="4"/>
      <c r="MS537" s="4"/>
      <c r="MT537" s="4"/>
      <c r="MU537" s="3"/>
      <c r="MV537" s="3"/>
      <c r="MW537" s="3"/>
      <c r="MX537" s="3"/>
      <c r="MY537" s="3"/>
      <c r="MZ537" s="3"/>
      <c r="NA537" s="3"/>
      <c r="NB537" s="3"/>
      <c r="NC537" s="3"/>
      <c r="ND537" s="3"/>
      <c r="NE537" s="3"/>
      <c r="NF537" s="3"/>
      <c r="NG537" s="3"/>
      <c r="NH537" s="3"/>
      <c r="NI537" s="3"/>
      <c r="NJ537" s="3"/>
      <c r="NK537" s="3"/>
      <c r="NL537" s="3"/>
      <c r="NM537" s="3"/>
      <c r="NN537" s="3"/>
      <c r="NO537" s="3"/>
      <c r="NP537" s="3"/>
      <c r="NQ537" s="3"/>
      <c r="NR537" s="3"/>
      <c r="NS537" s="3"/>
      <c r="NT537" s="3"/>
      <c r="NU537" s="3"/>
      <c r="NV537" s="3"/>
      <c r="NW537" s="3"/>
      <c r="NX537" s="3"/>
      <c r="NY537" s="3"/>
      <c r="NZ537" s="3"/>
      <c r="OA537" s="3"/>
      <c r="OB537" s="3"/>
      <c r="OC537" s="3"/>
      <c r="OD537" s="3"/>
      <c r="OE537" s="3"/>
      <c r="OF537" s="3"/>
      <c r="OG537" s="3"/>
      <c r="OH537" s="3"/>
      <c r="OI537" s="3"/>
      <c r="OJ537" s="3"/>
      <c r="OK537" s="3"/>
      <c r="OL537" s="3"/>
      <c r="OM537" s="3"/>
      <c r="ON537" s="3"/>
      <c r="OO537" s="3"/>
      <c r="OP537" s="3"/>
      <c r="OQ537" s="3"/>
      <c r="OR537" s="3"/>
      <c r="OS537" s="3"/>
      <c r="OT537" s="3"/>
      <c r="OU537" s="3"/>
      <c r="OV537" s="3"/>
      <c r="OW537" s="3"/>
      <c r="OX537" s="3"/>
      <c r="OY537" s="3"/>
      <c r="OZ537" s="3"/>
      <c r="PA537" s="3"/>
      <c r="PB537" s="1"/>
      <c r="PC537" s="1"/>
      <c r="PD537" s="1"/>
      <c r="PE537" s="1"/>
      <c r="PF537" s="1"/>
      <c r="PG537" s="1"/>
      <c r="PH537" s="1"/>
      <c r="PI537" s="1"/>
      <c r="PJ537" s="1"/>
      <c r="PK537" s="1"/>
      <c r="PL537" s="1"/>
      <c r="PM537" s="1"/>
      <c r="PN537" s="1"/>
      <c r="PO537" s="1"/>
      <c r="PP537" s="1"/>
      <c r="PQ537" s="1"/>
      <c r="PR537" s="1"/>
      <c r="PS537" s="1"/>
      <c r="PT537" s="1"/>
      <c r="PU537" s="1"/>
      <c r="PV537" s="1"/>
      <c r="PW537" s="1"/>
      <c r="PX537" s="1"/>
      <c r="PY537" s="1"/>
      <c r="PZ537" s="1"/>
      <c r="QA537" s="1"/>
      <c r="QB537" s="1"/>
      <c r="QC537" s="1"/>
      <c r="QD537" s="1"/>
      <c r="QE537" s="1"/>
      <c r="QF537" s="1"/>
      <c r="QG537" s="1"/>
      <c r="QH537" s="1"/>
      <c r="QI537" s="1"/>
      <c r="QJ537" s="1"/>
      <c r="QK537" s="1"/>
      <c r="QL537" s="1"/>
      <c r="QM537" s="1"/>
      <c r="QN537" s="1"/>
      <c r="QO537" s="1"/>
      <c r="QP537" s="1"/>
      <c r="QQ537" s="1"/>
      <c r="QR537" s="1"/>
      <c r="QS537" s="1"/>
      <c r="QT537" s="1"/>
      <c r="QU537" s="1"/>
      <c r="QV537" s="1"/>
      <c r="QW537" s="1"/>
      <c r="QX537" s="1"/>
      <c r="QY537" s="1"/>
      <c r="QZ537" s="1"/>
      <c r="RA537" s="1"/>
      <c r="RB537" s="1"/>
      <c r="RC537" s="1"/>
      <c r="RD537" s="1"/>
      <c r="RE537" s="1"/>
      <c r="RF537" s="1"/>
      <c r="RG537" s="1"/>
      <c r="RH537" s="1"/>
      <c r="RI537" s="1"/>
      <c r="RJ537" s="1"/>
      <c r="RK537" s="1"/>
      <c r="RL537" s="1"/>
      <c r="RM537" s="1"/>
      <c r="RN537" s="1"/>
      <c r="RO537" s="1"/>
      <c r="RP537" s="1"/>
      <c r="RQ537" s="1"/>
      <c r="RR537" s="1"/>
      <c r="RS537" s="1"/>
      <c r="RT537" s="1"/>
      <c r="RU537" s="1"/>
      <c r="RV537" s="1"/>
      <c r="RW537" s="1"/>
      <c r="RX537" s="1"/>
      <c r="RY537" s="1"/>
      <c r="RZ537" s="1"/>
      <c r="SA537" s="1"/>
      <c r="SB537" s="1"/>
      <c r="SC537" s="1"/>
      <c r="SD537" s="1"/>
      <c r="SE537" s="1"/>
      <c r="SF537" s="1"/>
      <c r="SG537" s="1"/>
      <c r="SH537" s="1"/>
      <c r="SI537" s="1"/>
      <c r="SJ537" s="1"/>
      <c r="SK537" s="1"/>
      <c r="SL537" s="1"/>
      <c r="SM537" s="1"/>
      <c r="SN537" s="1"/>
      <c r="SO537" s="1"/>
      <c r="SP537" s="1"/>
      <c r="SQ537" s="1"/>
      <c r="SR537" s="1"/>
      <c r="SS537" s="1"/>
      <c r="ST537" s="1"/>
      <c r="SU537" s="1"/>
      <c r="SV537" s="1"/>
      <c r="SW537" s="1"/>
      <c r="SX537" s="1"/>
      <c r="SY537" s="1"/>
      <c r="SZ537" s="1"/>
      <c r="TA537" s="1"/>
      <c r="TB537" s="1"/>
      <c r="TC537" s="1"/>
      <c r="TD537" s="1"/>
      <c r="TE537" s="1"/>
      <c r="TF537" s="1"/>
      <c r="TG537" s="1"/>
      <c r="TH537" s="1"/>
      <c r="TI537" s="1"/>
      <c r="TJ537" s="1"/>
      <c r="TK537" s="1"/>
      <c r="TL537" s="1"/>
      <c r="TM537" s="1"/>
      <c r="TN537" s="1"/>
      <c r="TO537" s="1"/>
      <c r="TP537" s="1"/>
      <c r="TQ537" s="1"/>
      <c r="TR537" s="1"/>
      <c r="TS537" s="1"/>
      <c r="TT537" s="1"/>
      <c r="TU537" s="1"/>
      <c r="TV537" s="1"/>
      <c r="TW537" s="1"/>
      <c r="TX537" s="1"/>
      <c r="TY537" s="1"/>
      <c r="TZ537" s="1"/>
      <c r="UA537" s="1"/>
      <c r="UB537" s="1"/>
      <c r="UC537" s="1"/>
      <c r="UD537" s="1"/>
      <c r="UE537" s="1"/>
      <c r="UF537" s="1"/>
      <c r="UG537" s="1"/>
      <c r="UH537" s="1"/>
      <c r="UI537" s="1"/>
      <c r="UJ537" s="1"/>
      <c r="UK537" s="1"/>
      <c r="UL537" s="1"/>
      <c r="UM537" s="1"/>
      <c r="UN537" s="1"/>
      <c r="UO537" s="1"/>
      <c r="UP537" s="1"/>
      <c r="UQ537" s="1"/>
      <c r="UR537" s="1"/>
      <c r="US537" s="1"/>
      <c r="UT537" s="1"/>
      <c r="UU537" s="1"/>
      <c r="UV537" s="1"/>
      <c r="UW537" s="1"/>
      <c r="UX537" s="1"/>
      <c r="UY537" s="1"/>
      <c r="UZ537" s="1"/>
      <c r="VA537" s="1"/>
      <c r="VB537" s="1"/>
      <c r="VC537" s="1"/>
      <c r="VD537" s="1"/>
      <c r="VE537" s="1"/>
      <c r="VF537" s="1"/>
      <c r="VG537" s="1"/>
      <c r="VH537" s="1"/>
      <c r="VI537" s="1"/>
      <c r="VJ537" s="1"/>
      <c r="VK537" s="1"/>
      <c r="VL537" s="1"/>
      <c r="VM537" s="1"/>
      <c r="VN537" s="1"/>
      <c r="VO537" s="1"/>
      <c r="VP537" s="1"/>
      <c r="VQ537" s="1"/>
      <c r="VR537" s="1"/>
      <c r="VS537" s="1"/>
      <c r="VT537" s="1"/>
      <c r="VU537" s="1"/>
      <c r="VV537" s="1"/>
      <c r="VW537" s="1"/>
      <c r="VX537" s="1"/>
      <c r="VY537" s="1"/>
      <c r="VZ537" s="1"/>
      <c r="WA537" s="1"/>
      <c r="WB537" s="1"/>
      <c r="WC537" s="1"/>
      <c r="WD537" s="1"/>
      <c r="WE537" s="1"/>
      <c r="WF537" s="1"/>
      <c r="WG537" s="1"/>
      <c r="WH537" s="1"/>
      <c r="WI537" s="1"/>
      <c r="WJ537" s="1"/>
      <c r="WK537" s="1"/>
      <c r="WL537" s="1"/>
      <c r="WM537" s="1"/>
      <c r="WN537" s="1"/>
      <c r="WO537" s="1"/>
      <c r="WP537" s="1"/>
      <c r="WQ537" s="1"/>
      <c r="WR537" s="1"/>
      <c r="WS537" s="1"/>
      <c r="WT537" s="1"/>
      <c r="WU537" s="1"/>
      <c r="WV537" s="1"/>
      <c r="WW537" s="1"/>
      <c r="WX537" s="1"/>
      <c r="WY537" s="1"/>
      <c r="WZ537" s="1"/>
      <c r="XA537" s="1"/>
      <c r="XB537" s="1"/>
      <c r="XC537" s="1"/>
      <c r="XD537" s="1"/>
      <c r="XE537" s="1"/>
      <c r="XF537" s="1"/>
      <c r="XG537" s="1"/>
      <c r="XH537" s="1"/>
      <c r="XI537" s="1"/>
      <c r="XJ537" s="1"/>
      <c r="XK537" s="1"/>
      <c r="XL537" s="1"/>
      <c r="XM537" s="1"/>
      <c r="XN537" s="1"/>
      <c r="XO537" s="1"/>
      <c r="XP537" s="1"/>
      <c r="XQ537" s="1"/>
      <c r="XR537" s="1"/>
      <c r="XS537" s="1"/>
      <c r="XT537" s="1"/>
      <c r="XU537" s="1"/>
      <c r="XV537" s="1"/>
      <c r="XW537" s="1"/>
      <c r="XX537" s="1"/>
      <c r="XY537" s="1"/>
      <c r="XZ537" s="1"/>
      <c r="YA537" s="1"/>
      <c r="YB537" s="1"/>
      <c r="YC537" s="1"/>
      <c r="YD537" s="1"/>
      <c r="YE537" s="1"/>
      <c r="YF537" s="1"/>
      <c r="YG537" s="1"/>
      <c r="YH537" s="1"/>
      <c r="YI537" s="1"/>
      <c r="YJ537" s="1"/>
      <c r="YK537" s="1"/>
      <c r="YL537" s="1"/>
      <c r="YM537" s="1"/>
      <c r="YN537" s="1"/>
      <c r="YO537" s="1"/>
      <c r="YP537" s="1"/>
      <c r="YQ537" s="1"/>
      <c r="YR537" s="1"/>
      <c r="YS537" s="1"/>
      <c r="YT537" s="1"/>
      <c r="YU537" s="1"/>
      <c r="YV537" s="1"/>
      <c r="YW537" s="1"/>
      <c r="YX537" s="1"/>
      <c r="YY537" s="1"/>
      <c r="YZ537" s="1"/>
      <c r="ZA537" s="1"/>
      <c r="ZB537" s="1"/>
      <c r="ZC537" s="1"/>
      <c r="ZD537" s="1"/>
      <c r="ZE537" s="1"/>
      <c r="ZF537" s="1"/>
      <c r="ZG537" s="1"/>
      <c r="ZH537" s="1"/>
      <c r="ZI537" s="1"/>
      <c r="ZJ537" s="1"/>
      <c r="ZK537" s="1"/>
      <c r="ZL537" s="1"/>
      <c r="ZM537" s="1"/>
      <c r="ZN537" s="1"/>
      <c r="ZO537" s="1"/>
      <c r="ZP537" s="1"/>
      <c r="ZQ537" s="1"/>
      <c r="ZR537" s="1"/>
      <c r="ZS537" s="1"/>
      <c r="ZT537" s="1"/>
      <c r="ZU537" s="1"/>
      <c r="ZV537" s="1"/>
      <c r="ZW537" s="1"/>
      <c r="ZX537" s="1"/>
      <c r="ZY537" s="1"/>
      <c r="ZZ537" s="1"/>
      <c r="AAA537" s="1"/>
      <c r="AAB537" s="1"/>
      <c r="AAC537" s="1"/>
      <c r="AAD537" s="1"/>
      <c r="AAE537" s="1"/>
      <c r="AAF537" s="1"/>
      <c r="AAG537" s="1"/>
      <c r="AAH537" s="1"/>
      <c r="AAI537" s="1"/>
      <c r="AAJ537" s="1"/>
      <c r="AAK537" s="1"/>
      <c r="AAL537" s="1"/>
      <c r="AAM537" s="1"/>
      <c r="AAN537" s="1"/>
      <c r="AAO537" s="1"/>
      <c r="AAP537" s="1"/>
      <c r="AAQ537" s="1"/>
      <c r="AAR537" s="1"/>
      <c r="AAS537" s="1"/>
      <c r="AAT537" s="1"/>
      <c r="AAU537" s="1"/>
      <c r="AAV537" s="1"/>
      <c r="AAW537" s="1"/>
      <c r="AAX537" s="1"/>
      <c r="AAY537" s="1"/>
      <c r="AAZ537" s="1"/>
      <c r="ABA537" s="1"/>
      <c r="ABB537" s="1"/>
      <c r="ABC537" s="1"/>
      <c r="ABD537" s="1"/>
      <c r="ABE537" s="1"/>
      <c r="ABF537" s="1"/>
      <c r="ABG537" s="1"/>
      <c r="ABH537" s="1"/>
      <c r="ABI537" s="1"/>
      <c r="ABJ537" s="1"/>
      <c r="ABK537" s="1"/>
      <c r="ABL537" s="1"/>
      <c r="ABM537" s="1"/>
      <c r="ABN537" s="1"/>
      <c r="ABO537" s="1"/>
    </row>
    <row r="538" spans="1:743" x14ac:dyDescent="0.25">
      <c r="A538" s="93"/>
      <c r="B538" s="2"/>
      <c r="C538" s="2"/>
      <c r="D538" s="2"/>
      <c r="E538" s="2"/>
      <c r="F538" s="2"/>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c r="KB538" s="4"/>
      <c r="KC538" s="4"/>
      <c r="KD538" s="4"/>
      <c r="KE538" s="4"/>
      <c r="KF538" s="4"/>
      <c r="KG538" s="4"/>
      <c r="KH538" s="4"/>
      <c r="KI538" s="4"/>
      <c r="KJ538" s="4"/>
      <c r="KK538" s="4"/>
      <c r="KL538" s="4"/>
      <c r="KM538" s="4"/>
      <c r="KN538" s="4"/>
      <c r="KO538" s="4"/>
      <c r="KP538" s="4"/>
      <c r="KQ538" s="4"/>
      <c r="KR538" s="4"/>
      <c r="KS538" s="4"/>
      <c r="KT538" s="4"/>
      <c r="KU538" s="4"/>
      <c r="KV538" s="4"/>
      <c r="KW538" s="4"/>
      <c r="KX538" s="4"/>
      <c r="KY538" s="4"/>
      <c r="KZ538" s="4"/>
      <c r="LA538" s="4"/>
      <c r="LB538" s="4"/>
      <c r="LC538" s="4"/>
      <c r="LD538" s="4"/>
      <c r="LE538" s="4"/>
      <c r="LF538" s="4"/>
      <c r="LG538" s="4"/>
      <c r="LH538" s="4"/>
      <c r="LI538" s="4"/>
      <c r="LJ538" s="4"/>
      <c r="LK538" s="4"/>
      <c r="LL538" s="4"/>
      <c r="LM538" s="4"/>
      <c r="LN538" s="4"/>
      <c r="LO538" s="4"/>
      <c r="LP538" s="4"/>
      <c r="LQ538" s="4"/>
      <c r="LR538" s="4"/>
      <c r="LS538" s="4"/>
      <c r="LT538" s="4"/>
      <c r="LU538" s="4"/>
      <c r="LV538" s="4"/>
      <c r="LW538" s="4"/>
      <c r="LX538" s="4"/>
      <c r="LY538" s="4"/>
      <c r="LZ538" s="4"/>
      <c r="MA538" s="4"/>
      <c r="MB538" s="4"/>
      <c r="MC538" s="4"/>
      <c r="MD538" s="4"/>
      <c r="ME538" s="4"/>
      <c r="MF538" s="4"/>
      <c r="MG538" s="4"/>
      <c r="MH538" s="4"/>
      <c r="MI538" s="4"/>
      <c r="MJ538" s="4"/>
      <c r="MK538" s="4"/>
      <c r="ML538" s="4"/>
      <c r="MM538" s="4"/>
      <c r="MN538" s="4"/>
      <c r="MO538" s="4"/>
      <c r="MP538" s="4"/>
      <c r="MQ538" s="4"/>
      <c r="MR538" s="4"/>
      <c r="MS538" s="4"/>
      <c r="MT538" s="4"/>
      <c r="MU538" s="3"/>
      <c r="MV538" s="3"/>
      <c r="MW538" s="3"/>
      <c r="MX538" s="3"/>
      <c r="MY538" s="3"/>
      <c r="MZ538" s="3"/>
      <c r="NA538" s="3"/>
      <c r="NB538" s="3"/>
      <c r="NC538" s="3"/>
      <c r="ND538" s="3"/>
      <c r="NE538" s="3"/>
      <c r="NF538" s="3"/>
      <c r="NG538" s="3"/>
      <c r="NH538" s="3"/>
      <c r="NI538" s="3"/>
      <c r="NJ538" s="3"/>
      <c r="NK538" s="3"/>
      <c r="NL538" s="3"/>
      <c r="NM538" s="3"/>
      <c r="NN538" s="3"/>
      <c r="NO538" s="3"/>
      <c r="NP538" s="3"/>
      <c r="NQ538" s="3"/>
      <c r="NR538" s="3"/>
      <c r="NS538" s="3"/>
      <c r="NT538" s="3"/>
      <c r="NU538" s="3"/>
      <c r="NV538" s="3"/>
      <c r="NW538" s="3"/>
      <c r="NX538" s="3"/>
      <c r="NY538" s="3"/>
      <c r="NZ538" s="3"/>
      <c r="OA538" s="3"/>
      <c r="OB538" s="3"/>
      <c r="OC538" s="3"/>
      <c r="OD538" s="3"/>
      <c r="OE538" s="3"/>
      <c r="OF538" s="3"/>
      <c r="OG538" s="3"/>
      <c r="OH538" s="3"/>
      <c r="OI538" s="3"/>
      <c r="OJ538" s="3"/>
      <c r="OK538" s="3"/>
      <c r="OL538" s="3"/>
      <c r="OM538" s="3"/>
      <c r="ON538" s="3"/>
      <c r="OO538" s="3"/>
      <c r="OP538" s="3"/>
      <c r="OQ538" s="3"/>
      <c r="OR538" s="3"/>
      <c r="OS538" s="3"/>
      <c r="OT538" s="3"/>
      <c r="OU538" s="3"/>
      <c r="OV538" s="3"/>
      <c r="OW538" s="3"/>
      <c r="OX538" s="3"/>
      <c r="OY538" s="3"/>
      <c r="OZ538" s="3"/>
      <c r="PA538" s="3"/>
      <c r="PB538" s="1"/>
      <c r="PC538" s="1"/>
      <c r="PD538" s="1"/>
      <c r="PE538" s="1"/>
      <c r="PF538" s="1"/>
      <c r="PG538" s="1"/>
      <c r="PH538" s="1"/>
      <c r="PI538" s="1"/>
      <c r="PJ538" s="1"/>
      <c r="PK538" s="1"/>
      <c r="PL538" s="1"/>
      <c r="PM538" s="1"/>
      <c r="PN538" s="1"/>
      <c r="PO538" s="1"/>
      <c r="PP538" s="1"/>
      <c r="PQ538" s="1"/>
      <c r="PR538" s="1"/>
      <c r="PS538" s="1"/>
      <c r="PT538" s="1"/>
      <c r="PU538" s="1"/>
      <c r="PV538" s="1"/>
      <c r="PW538" s="1"/>
      <c r="PX538" s="1"/>
      <c r="PY538" s="1"/>
      <c r="PZ538" s="1"/>
      <c r="QA538" s="1"/>
      <c r="QB538" s="1"/>
      <c r="QC538" s="1"/>
      <c r="QD538" s="1"/>
      <c r="QE538" s="1"/>
      <c r="QF538" s="1"/>
      <c r="QG538" s="1"/>
      <c r="QH538" s="1"/>
      <c r="QI538" s="1"/>
      <c r="QJ538" s="1"/>
      <c r="QK538" s="1"/>
      <c r="QL538" s="1"/>
      <c r="QM538" s="1"/>
      <c r="QN538" s="1"/>
      <c r="QO538" s="1"/>
      <c r="QP538" s="1"/>
      <c r="QQ538" s="1"/>
      <c r="QR538" s="1"/>
      <c r="QS538" s="1"/>
      <c r="QT538" s="1"/>
      <c r="QU538" s="1"/>
      <c r="QV538" s="1"/>
      <c r="QW538" s="1"/>
      <c r="QX538" s="1"/>
      <c r="QY538" s="1"/>
      <c r="QZ538" s="1"/>
      <c r="RA538" s="1"/>
      <c r="RB538" s="1"/>
      <c r="RC538" s="1"/>
      <c r="RD538" s="1"/>
      <c r="RE538" s="1"/>
      <c r="RF538" s="1"/>
      <c r="RG538" s="1"/>
      <c r="RH538" s="1"/>
      <c r="RI538" s="1"/>
      <c r="RJ538" s="1"/>
      <c r="RK538" s="1"/>
      <c r="RL538" s="1"/>
      <c r="RM538" s="1"/>
      <c r="RN538" s="1"/>
      <c r="RO538" s="1"/>
      <c r="RP538" s="1"/>
      <c r="RQ538" s="1"/>
      <c r="RR538" s="1"/>
      <c r="RS538" s="1"/>
      <c r="RT538" s="1"/>
      <c r="RU538" s="1"/>
      <c r="RV538" s="1"/>
      <c r="RW538" s="1"/>
      <c r="RX538" s="1"/>
      <c r="RY538" s="1"/>
      <c r="RZ538" s="1"/>
      <c r="SA538" s="1"/>
      <c r="SB538" s="1"/>
      <c r="SC538" s="1"/>
      <c r="SD538" s="1"/>
      <c r="SE538" s="1"/>
      <c r="SF538" s="1"/>
      <c r="SG538" s="1"/>
      <c r="SH538" s="1"/>
      <c r="SI538" s="1"/>
      <c r="SJ538" s="1"/>
      <c r="SK538" s="1"/>
      <c r="SL538" s="1"/>
      <c r="SM538" s="1"/>
      <c r="SN538" s="1"/>
      <c r="SO538" s="1"/>
      <c r="SP538" s="1"/>
      <c r="SQ538" s="1"/>
      <c r="SR538" s="1"/>
      <c r="SS538" s="1"/>
      <c r="ST538" s="1"/>
      <c r="SU538" s="1"/>
      <c r="SV538" s="1"/>
      <c r="SW538" s="1"/>
      <c r="SX538" s="1"/>
      <c r="SY538" s="1"/>
      <c r="SZ538" s="1"/>
      <c r="TA538" s="1"/>
      <c r="TB538" s="1"/>
      <c r="TC538" s="1"/>
      <c r="TD538" s="1"/>
      <c r="TE538" s="1"/>
      <c r="TF538" s="1"/>
      <c r="TG538" s="1"/>
      <c r="TH538" s="1"/>
      <c r="TI538" s="1"/>
      <c r="TJ538" s="1"/>
      <c r="TK538" s="1"/>
      <c r="TL538" s="1"/>
      <c r="TM538" s="1"/>
      <c r="TN538" s="1"/>
      <c r="TO538" s="1"/>
      <c r="TP538" s="1"/>
      <c r="TQ538" s="1"/>
      <c r="TR538" s="1"/>
      <c r="TS538" s="1"/>
      <c r="TT538" s="1"/>
      <c r="TU538" s="1"/>
      <c r="TV538" s="1"/>
      <c r="TW538" s="1"/>
      <c r="TX538" s="1"/>
      <c r="TY538" s="1"/>
      <c r="TZ538" s="1"/>
      <c r="UA538" s="1"/>
      <c r="UB538" s="1"/>
      <c r="UC538" s="1"/>
      <c r="UD538" s="1"/>
      <c r="UE538" s="1"/>
      <c r="UF538" s="1"/>
      <c r="UG538" s="1"/>
      <c r="UH538" s="1"/>
      <c r="UI538" s="1"/>
      <c r="UJ538" s="1"/>
      <c r="UK538" s="1"/>
      <c r="UL538" s="1"/>
      <c r="UM538" s="1"/>
      <c r="UN538" s="1"/>
      <c r="UO538" s="1"/>
      <c r="UP538" s="1"/>
      <c r="UQ538" s="1"/>
      <c r="UR538" s="1"/>
      <c r="US538" s="1"/>
      <c r="UT538" s="1"/>
      <c r="UU538" s="1"/>
      <c r="UV538" s="1"/>
      <c r="UW538" s="1"/>
      <c r="UX538" s="1"/>
      <c r="UY538" s="1"/>
      <c r="UZ538" s="1"/>
      <c r="VA538" s="1"/>
      <c r="VB538" s="1"/>
      <c r="VC538" s="1"/>
      <c r="VD538" s="1"/>
      <c r="VE538" s="1"/>
      <c r="VF538" s="1"/>
      <c r="VG538" s="1"/>
      <c r="VH538" s="1"/>
      <c r="VI538" s="1"/>
      <c r="VJ538" s="1"/>
      <c r="VK538" s="1"/>
      <c r="VL538" s="1"/>
      <c r="VM538" s="1"/>
      <c r="VN538" s="1"/>
      <c r="VO538" s="1"/>
      <c r="VP538" s="1"/>
      <c r="VQ538" s="1"/>
      <c r="VR538" s="1"/>
      <c r="VS538" s="1"/>
      <c r="VT538" s="1"/>
      <c r="VU538" s="1"/>
      <c r="VV538" s="1"/>
      <c r="VW538" s="1"/>
      <c r="VX538" s="1"/>
      <c r="VY538" s="1"/>
      <c r="VZ538" s="1"/>
      <c r="WA538" s="1"/>
      <c r="WB538" s="1"/>
      <c r="WC538" s="1"/>
      <c r="WD538" s="1"/>
      <c r="WE538" s="1"/>
      <c r="WF538" s="1"/>
      <c r="WG538" s="1"/>
      <c r="WH538" s="1"/>
      <c r="WI538" s="1"/>
      <c r="WJ538" s="1"/>
      <c r="WK538" s="1"/>
      <c r="WL538" s="1"/>
      <c r="WM538" s="1"/>
      <c r="WN538" s="1"/>
      <c r="WO538" s="1"/>
      <c r="WP538" s="1"/>
      <c r="WQ538" s="1"/>
      <c r="WR538" s="1"/>
      <c r="WS538" s="1"/>
      <c r="WT538" s="1"/>
      <c r="WU538" s="1"/>
      <c r="WV538" s="1"/>
      <c r="WW538" s="1"/>
      <c r="WX538" s="1"/>
      <c r="WY538" s="1"/>
      <c r="WZ538" s="1"/>
      <c r="XA538" s="1"/>
      <c r="XB538" s="1"/>
      <c r="XC538" s="1"/>
      <c r="XD538" s="1"/>
      <c r="XE538" s="1"/>
      <c r="XF538" s="1"/>
      <c r="XG538" s="1"/>
      <c r="XH538" s="1"/>
      <c r="XI538" s="1"/>
      <c r="XJ538" s="1"/>
      <c r="XK538" s="1"/>
      <c r="XL538" s="1"/>
      <c r="XM538" s="1"/>
      <c r="XN538" s="1"/>
      <c r="XO538" s="1"/>
      <c r="XP538" s="1"/>
      <c r="XQ538" s="1"/>
      <c r="XR538" s="1"/>
      <c r="XS538" s="1"/>
      <c r="XT538" s="1"/>
      <c r="XU538" s="1"/>
      <c r="XV538" s="1"/>
      <c r="XW538" s="1"/>
      <c r="XX538" s="1"/>
      <c r="XY538" s="1"/>
      <c r="XZ538" s="1"/>
      <c r="YA538" s="1"/>
      <c r="YB538" s="1"/>
      <c r="YC538" s="1"/>
      <c r="YD538" s="1"/>
      <c r="YE538" s="1"/>
      <c r="YF538" s="1"/>
      <c r="YG538" s="1"/>
      <c r="YH538" s="1"/>
      <c r="YI538" s="1"/>
      <c r="YJ538" s="1"/>
      <c r="YK538" s="1"/>
      <c r="YL538" s="1"/>
      <c r="YM538" s="1"/>
      <c r="YN538" s="1"/>
      <c r="YO538" s="1"/>
      <c r="YP538" s="1"/>
      <c r="YQ538" s="1"/>
      <c r="YR538" s="1"/>
      <c r="YS538" s="1"/>
      <c r="YT538" s="1"/>
      <c r="YU538" s="1"/>
      <c r="YV538" s="1"/>
      <c r="YW538" s="1"/>
      <c r="YX538" s="1"/>
      <c r="YY538" s="1"/>
      <c r="YZ538" s="1"/>
      <c r="ZA538" s="1"/>
      <c r="ZB538" s="1"/>
      <c r="ZC538" s="1"/>
      <c r="ZD538" s="1"/>
      <c r="ZE538" s="1"/>
      <c r="ZF538" s="1"/>
      <c r="ZG538" s="1"/>
      <c r="ZH538" s="1"/>
      <c r="ZI538" s="1"/>
      <c r="ZJ538" s="1"/>
      <c r="ZK538" s="1"/>
      <c r="ZL538" s="1"/>
      <c r="ZM538" s="1"/>
      <c r="ZN538" s="1"/>
      <c r="ZO538" s="1"/>
      <c r="ZP538" s="1"/>
      <c r="ZQ538" s="1"/>
      <c r="ZR538" s="1"/>
      <c r="ZS538" s="1"/>
      <c r="ZT538" s="1"/>
      <c r="ZU538" s="1"/>
      <c r="ZV538" s="1"/>
      <c r="ZW538" s="1"/>
      <c r="ZX538" s="1"/>
      <c r="ZY538" s="1"/>
      <c r="ZZ538" s="1"/>
      <c r="AAA538" s="1"/>
      <c r="AAB538" s="1"/>
      <c r="AAC538" s="1"/>
      <c r="AAD538" s="1"/>
      <c r="AAE538" s="1"/>
      <c r="AAF538" s="1"/>
      <c r="AAG538" s="1"/>
      <c r="AAH538" s="1"/>
      <c r="AAI538" s="1"/>
      <c r="AAJ538" s="1"/>
      <c r="AAK538" s="1"/>
      <c r="AAL538" s="1"/>
      <c r="AAM538" s="1"/>
      <c r="AAN538" s="1"/>
      <c r="AAO538" s="1"/>
      <c r="AAP538" s="1"/>
      <c r="AAQ538" s="1"/>
      <c r="AAR538" s="1"/>
      <c r="AAS538" s="1"/>
      <c r="AAT538" s="1"/>
      <c r="AAU538" s="1"/>
      <c r="AAV538" s="1"/>
      <c r="AAW538" s="1"/>
      <c r="AAX538" s="1"/>
      <c r="AAY538" s="1"/>
      <c r="AAZ538" s="1"/>
      <c r="ABA538" s="1"/>
      <c r="ABB538" s="1"/>
      <c r="ABC538" s="1"/>
      <c r="ABD538" s="1"/>
      <c r="ABE538" s="1"/>
      <c r="ABF538" s="1"/>
      <c r="ABG538" s="1"/>
      <c r="ABH538" s="1"/>
      <c r="ABI538" s="1"/>
      <c r="ABJ538" s="1"/>
      <c r="ABK538" s="1"/>
      <c r="ABL538" s="1"/>
      <c r="ABM538" s="1"/>
      <c r="ABN538" s="1"/>
      <c r="ABO538" s="1"/>
    </row>
    <row r="539" spans="1:743" x14ac:dyDescent="0.25">
      <c r="A539" s="93"/>
      <c r="B539" s="2"/>
      <c r="C539" s="2"/>
      <c r="D539" s="2"/>
      <c r="E539" s="2"/>
      <c r="F539" s="2"/>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c r="KB539" s="4"/>
      <c r="KC539" s="4"/>
      <c r="KD539" s="4"/>
      <c r="KE539" s="4"/>
      <c r="KF539" s="4"/>
      <c r="KG539" s="4"/>
      <c r="KH539" s="4"/>
      <c r="KI539" s="4"/>
      <c r="KJ539" s="4"/>
      <c r="KK539" s="4"/>
      <c r="KL539" s="4"/>
      <c r="KM539" s="4"/>
      <c r="KN539" s="4"/>
      <c r="KO539" s="4"/>
      <c r="KP539" s="4"/>
      <c r="KQ539" s="4"/>
      <c r="KR539" s="4"/>
      <c r="KS539" s="4"/>
      <c r="KT539" s="4"/>
      <c r="KU539" s="4"/>
      <c r="KV539" s="4"/>
      <c r="KW539" s="4"/>
      <c r="KX539" s="4"/>
      <c r="KY539" s="4"/>
      <c r="KZ539" s="4"/>
      <c r="LA539" s="4"/>
      <c r="LB539" s="4"/>
      <c r="LC539" s="4"/>
      <c r="LD539" s="4"/>
      <c r="LE539" s="4"/>
      <c r="LF539" s="4"/>
      <c r="LG539" s="4"/>
      <c r="LH539" s="4"/>
      <c r="LI539" s="4"/>
      <c r="LJ539" s="4"/>
      <c r="LK539" s="4"/>
      <c r="LL539" s="4"/>
      <c r="LM539" s="4"/>
      <c r="LN539" s="4"/>
      <c r="LO539" s="4"/>
      <c r="LP539" s="4"/>
      <c r="LQ539" s="4"/>
      <c r="LR539" s="4"/>
      <c r="LS539" s="4"/>
      <c r="LT539" s="4"/>
      <c r="LU539" s="4"/>
      <c r="LV539" s="4"/>
      <c r="LW539" s="4"/>
      <c r="LX539" s="4"/>
      <c r="LY539" s="4"/>
      <c r="LZ539" s="4"/>
      <c r="MA539" s="4"/>
      <c r="MB539" s="4"/>
      <c r="MC539" s="4"/>
      <c r="MD539" s="4"/>
      <c r="ME539" s="4"/>
      <c r="MF539" s="4"/>
      <c r="MG539" s="4"/>
      <c r="MH539" s="4"/>
      <c r="MI539" s="4"/>
      <c r="MJ539" s="4"/>
      <c r="MK539" s="4"/>
      <c r="ML539" s="4"/>
      <c r="MM539" s="4"/>
      <c r="MN539" s="4"/>
      <c r="MO539" s="4"/>
      <c r="MP539" s="4"/>
      <c r="MQ539" s="4"/>
      <c r="MR539" s="4"/>
      <c r="MS539" s="4"/>
      <c r="MT539" s="4"/>
      <c r="MU539" s="3"/>
      <c r="MV539" s="3"/>
      <c r="MW539" s="3"/>
      <c r="MX539" s="3"/>
      <c r="MY539" s="3"/>
      <c r="MZ539" s="3"/>
      <c r="NA539" s="3"/>
      <c r="NB539" s="3"/>
      <c r="NC539" s="3"/>
      <c r="ND539" s="3"/>
      <c r="NE539" s="3"/>
      <c r="NF539" s="3"/>
      <c r="NG539" s="3"/>
      <c r="NH539" s="3"/>
      <c r="NI539" s="3"/>
      <c r="NJ539" s="3"/>
      <c r="NK539" s="3"/>
      <c r="NL539" s="3"/>
      <c r="NM539" s="3"/>
      <c r="NN539" s="3"/>
      <c r="NO539" s="3"/>
      <c r="NP539" s="3"/>
      <c r="NQ539" s="3"/>
      <c r="NR539" s="3"/>
      <c r="NS539" s="3"/>
      <c r="NT539" s="3"/>
      <c r="NU539" s="3"/>
      <c r="NV539" s="3"/>
      <c r="NW539" s="3"/>
      <c r="NX539" s="3"/>
      <c r="NY539" s="3"/>
      <c r="NZ539" s="3"/>
      <c r="OA539" s="3"/>
      <c r="OB539" s="3"/>
      <c r="OC539" s="3"/>
      <c r="OD539" s="3"/>
      <c r="OE539" s="3"/>
      <c r="OF539" s="3"/>
      <c r="OG539" s="3"/>
      <c r="OH539" s="3"/>
      <c r="OI539" s="3"/>
      <c r="OJ539" s="3"/>
      <c r="OK539" s="3"/>
      <c r="OL539" s="3"/>
      <c r="OM539" s="3"/>
      <c r="ON539" s="3"/>
      <c r="OO539" s="3"/>
      <c r="OP539" s="3"/>
      <c r="OQ539" s="3"/>
      <c r="OR539" s="3"/>
      <c r="OS539" s="3"/>
      <c r="OT539" s="3"/>
      <c r="OU539" s="3"/>
      <c r="OV539" s="3"/>
      <c r="OW539" s="3"/>
      <c r="OX539" s="3"/>
      <c r="OY539" s="3"/>
      <c r="OZ539" s="3"/>
      <c r="PA539" s="3"/>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c r="ZT539" s="1"/>
      <c r="ZU539" s="1"/>
      <c r="ZV539" s="1"/>
      <c r="ZW539" s="1"/>
      <c r="ZX539" s="1"/>
      <c r="ZY539" s="1"/>
      <c r="ZZ539" s="1"/>
      <c r="AAA539" s="1"/>
      <c r="AAB539" s="1"/>
      <c r="AAC539" s="1"/>
      <c r="AAD539" s="1"/>
      <c r="AAE539" s="1"/>
      <c r="AAF539" s="1"/>
      <c r="AAG539" s="1"/>
      <c r="AAH539" s="1"/>
      <c r="AAI539" s="1"/>
      <c r="AAJ539" s="1"/>
      <c r="AAK539" s="1"/>
      <c r="AAL539" s="1"/>
      <c r="AAM539" s="1"/>
      <c r="AAN539" s="1"/>
      <c r="AAO539" s="1"/>
      <c r="AAP539" s="1"/>
      <c r="AAQ539" s="1"/>
      <c r="AAR539" s="1"/>
      <c r="AAS539" s="1"/>
      <c r="AAT539" s="1"/>
      <c r="AAU539" s="1"/>
      <c r="AAV539" s="1"/>
      <c r="AAW539" s="1"/>
      <c r="AAX539" s="1"/>
      <c r="AAY539" s="1"/>
      <c r="AAZ539" s="1"/>
      <c r="ABA539" s="1"/>
      <c r="ABB539" s="1"/>
      <c r="ABC539" s="1"/>
      <c r="ABD539" s="1"/>
      <c r="ABE539" s="1"/>
      <c r="ABF539" s="1"/>
      <c r="ABG539" s="1"/>
      <c r="ABH539" s="1"/>
      <c r="ABI539" s="1"/>
      <c r="ABJ539" s="1"/>
      <c r="ABK539" s="1"/>
      <c r="ABL539" s="1"/>
      <c r="ABM539" s="1"/>
      <c r="ABN539" s="1"/>
      <c r="ABO539" s="1"/>
    </row>
    <row r="540" spans="1:743" x14ac:dyDescent="0.25">
      <c r="A540" s="93"/>
      <c r="B540" s="2"/>
      <c r="C540" s="2"/>
      <c r="D540" s="2"/>
      <c r="E540" s="2"/>
      <c r="F540" s="2"/>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c r="KB540" s="4"/>
      <c r="KC540" s="4"/>
      <c r="KD540" s="4"/>
      <c r="KE540" s="4"/>
      <c r="KF540" s="4"/>
      <c r="KG540" s="4"/>
      <c r="KH540" s="4"/>
      <c r="KI540" s="4"/>
      <c r="KJ540" s="4"/>
      <c r="KK540" s="4"/>
      <c r="KL540" s="4"/>
      <c r="KM540" s="4"/>
      <c r="KN540" s="4"/>
      <c r="KO540" s="4"/>
      <c r="KP540" s="4"/>
      <c r="KQ540" s="4"/>
      <c r="KR540" s="4"/>
      <c r="KS540" s="4"/>
      <c r="KT540" s="4"/>
      <c r="KU540" s="4"/>
      <c r="KV540" s="4"/>
      <c r="KW540" s="4"/>
      <c r="KX540" s="4"/>
      <c r="KY540" s="4"/>
      <c r="KZ540" s="4"/>
      <c r="LA540" s="4"/>
      <c r="LB540" s="4"/>
      <c r="LC540" s="4"/>
      <c r="LD540" s="4"/>
      <c r="LE540" s="4"/>
      <c r="LF540" s="4"/>
      <c r="LG540" s="4"/>
      <c r="LH540" s="4"/>
      <c r="LI540" s="4"/>
      <c r="LJ540" s="4"/>
      <c r="LK540" s="4"/>
      <c r="LL540" s="4"/>
      <c r="LM540" s="4"/>
      <c r="LN540" s="4"/>
      <c r="LO540" s="4"/>
      <c r="LP540" s="4"/>
      <c r="LQ540" s="4"/>
      <c r="LR540" s="4"/>
      <c r="LS540" s="4"/>
      <c r="LT540" s="4"/>
      <c r="LU540" s="4"/>
      <c r="LV540" s="4"/>
      <c r="LW540" s="4"/>
      <c r="LX540" s="4"/>
      <c r="LY540" s="4"/>
      <c r="LZ540" s="4"/>
      <c r="MA540" s="4"/>
      <c r="MB540" s="4"/>
      <c r="MC540" s="4"/>
      <c r="MD540" s="4"/>
      <c r="ME540" s="4"/>
      <c r="MF540" s="4"/>
      <c r="MG540" s="4"/>
      <c r="MH540" s="4"/>
      <c r="MI540" s="4"/>
      <c r="MJ540" s="4"/>
      <c r="MK540" s="4"/>
      <c r="ML540" s="4"/>
      <c r="MM540" s="4"/>
      <c r="MN540" s="4"/>
      <c r="MO540" s="4"/>
      <c r="MP540" s="4"/>
      <c r="MQ540" s="4"/>
      <c r="MR540" s="4"/>
      <c r="MS540" s="4"/>
      <c r="MT540" s="4"/>
      <c r="MU540" s="3"/>
      <c r="MV540" s="3"/>
      <c r="MW540" s="3"/>
      <c r="MX540" s="3"/>
      <c r="MY540" s="3"/>
      <c r="MZ540" s="3"/>
      <c r="NA540" s="3"/>
      <c r="NB540" s="3"/>
      <c r="NC540" s="3"/>
      <c r="ND540" s="3"/>
      <c r="NE540" s="3"/>
      <c r="NF540" s="3"/>
      <c r="NG540" s="3"/>
      <c r="NH540" s="3"/>
      <c r="NI540" s="3"/>
      <c r="NJ540" s="3"/>
      <c r="NK540" s="3"/>
      <c r="NL540" s="3"/>
      <c r="NM540" s="3"/>
      <c r="NN540" s="3"/>
      <c r="NO540" s="3"/>
      <c r="NP540" s="3"/>
      <c r="NQ540" s="3"/>
      <c r="NR540" s="3"/>
      <c r="NS540" s="3"/>
      <c r="NT540" s="3"/>
      <c r="NU540" s="3"/>
      <c r="NV540" s="3"/>
      <c r="NW540" s="3"/>
      <c r="NX540" s="3"/>
      <c r="NY540" s="3"/>
      <c r="NZ540" s="3"/>
      <c r="OA540" s="3"/>
      <c r="OB540" s="3"/>
      <c r="OC540" s="3"/>
      <c r="OD540" s="3"/>
      <c r="OE540" s="3"/>
      <c r="OF540" s="3"/>
      <c r="OG540" s="3"/>
      <c r="OH540" s="3"/>
      <c r="OI540" s="3"/>
      <c r="OJ540" s="3"/>
      <c r="OK540" s="3"/>
      <c r="OL540" s="3"/>
      <c r="OM540" s="3"/>
      <c r="ON540" s="3"/>
      <c r="OO540" s="3"/>
      <c r="OP540" s="3"/>
      <c r="OQ540" s="3"/>
      <c r="OR540" s="3"/>
      <c r="OS540" s="3"/>
      <c r="OT540" s="3"/>
      <c r="OU540" s="3"/>
      <c r="OV540" s="3"/>
      <c r="OW540" s="3"/>
      <c r="OX540" s="3"/>
      <c r="OY540" s="3"/>
      <c r="OZ540" s="3"/>
      <c r="PA540" s="3"/>
      <c r="PB540" s="1"/>
      <c r="PC540" s="1"/>
      <c r="PD540" s="1"/>
      <c r="PE540" s="1"/>
      <c r="PF540" s="1"/>
      <c r="PG540" s="1"/>
      <c r="PH540" s="1"/>
      <c r="PI540" s="1"/>
      <c r="PJ540" s="1"/>
      <c r="PK540" s="1"/>
      <c r="PL540" s="1"/>
      <c r="PM540" s="1"/>
      <c r="PN540" s="1"/>
      <c r="PO540" s="1"/>
      <c r="PP540" s="1"/>
      <c r="PQ540" s="1"/>
      <c r="PR540" s="1"/>
      <c r="PS540" s="1"/>
      <c r="PT540" s="1"/>
      <c r="PU540" s="1"/>
      <c r="PV540" s="1"/>
      <c r="PW540" s="1"/>
      <c r="PX540" s="1"/>
      <c r="PY540" s="1"/>
      <c r="PZ540" s="1"/>
      <c r="QA540" s="1"/>
      <c r="QB540" s="1"/>
      <c r="QC540" s="1"/>
      <c r="QD540" s="1"/>
      <c r="QE540" s="1"/>
      <c r="QF540" s="1"/>
      <c r="QG540" s="1"/>
      <c r="QH540" s="1"/>
      <c r="QI540" s="1"/>
      <c r="QJ540" s="1"/>
      <c r="QK540" s="1"/>
      <c r="QL540" s="1"/>
      <c r="QM540" s="1"/>
      <c r="QN540" s="1"/>
      <c r="QO540" s="1"/>
      <c r="QP540" s="1"/>
      <c r="QQ540" s="1"/>
      <c r="QR540" s="1"/>
      <c r="QS540" s="1"/>
      <c r="QT540" s="1"/>
      <c r="QU540" s="1"/>
      <c r="QV540" s="1"/>
      <c r="QW540" s="1"/>
      <c r="QX540" s="1"/>
      <c r="QY540" s="1"/>
      <c r="QZ540" s="1"/>
      <c r="RA540" s="1"/>
      <c r="RB540" s="1"/>
      <c r="RC540" s="1"/>
      <c r="RD540" s="1"/>
      <c r="RE540" s="1"/>
      <c r="RF540" s="1"/>
      <c r="RG540" s="1"/>
      <c r="RH540" s="1"/>
      <c r="RI540" s="1"/>
      <c r="RJ540" s="1"/>
      <c r="RK540" s="1"/>
      <c r="RL540" s="1"/>
      <c r="RM540" s="1"/>
      <c r="RN540" s="1"/>
      <c r="RO540" s="1"/>
      <c r="RP540" s="1"/>
      <c r="RQ540" s="1"/>
      <c r="RR540" s="1"/>
      <c r="RS540" s="1"/>
      <c r="RT540" s="1"/>
      <c r="RU540" s="1"/>
      <c r="RV540" s="1"/>
      <c r="RW540" s="1"/>
      <c r="RX540" s="1"/>
      <c r="RY540" s="1"/>
      <c r="RZ540" s="1"/>
      <c r="SA540" s="1"/>
      <c r="SB540" s="1"/>
      <c r="SC540" s="1"/>
      <c r="SD540" s="1"/>
      <c r="SE540" s="1"/>
      <c r="SF540" s="1"/>
      <c r="SG540" s="1"/>
      <c r="SH540" s="1"/>
      <c r="SI540" s="1"/>
      <c r="SJ540" s="1"/>
      <c r="SK540" s="1"/>
      <c r="SL540" s="1"/>
      <c r="SM540" s="1"/>
      <c r="SN540" s="1"/>
      <c r="SO540" s="1"/>
      <c r="SP540" s="1"/>
      <c r="SQ540" s="1"/>
      <c r="SR540" s="1"/>
      <c r="SS540" s="1"/>
      <c r="ST540" s="1"/>
      <c r="SU540" s="1"/>
      <c r="SV540" s="1"/>
      <c r="SW540" s="1"/>
      <c r="SX540" s="1"/>
      <c r="SY540" s="1"/>
      <c r="SZ540" s="1"/>
      <c r="TA540" s="1"/>
      <c r="TB540" s="1"/>
      <c r="TC540" s="1"/>
      <c r="TD540" s="1"/>
      <c r="TE540" s="1"/>
      <c r="TF540" s="1"/>
      <c r="TG540" s="1"/>
      <c r="TH540" s="1"/>
      <c r="TI540" s="1"/>
      <c r="TJ540" s="1"/>
      <c r="TK540" s="1"/>
      <c r="TL540" s="1"/>
      <c r="TM540" s="1"/>
      <c r="TN540" s="1"/>
      <c r="TO540" s="1"/>
      <c r="TP540" s="1"/>
      <c r="TQ540" s="1"/>
      <c r="TR540" s="1"/>
      <c r="TS540" s="1"/>
      <c r="TT540" s="1"/>
      <c r="TU540" s="1"/>
      <c r="TV540" s="1"/>
      <c r="TW540" s="1"/>
      <c r="TX540" s="1"/>
      <c r="TY540" s="1"/>
      <c r="TZ540" s="1"/>
      <c r="UA540" s="1"/>
      <c r="UB540" s="1"/>
      <c r="UC540" s="1"/>
      <c r="UD540" s="1"/>
      <c r="UE540" s="1"/>
      <c r="UF540" s="1"/>
      <c r="UG540" s="1"/>
      <c r="UH540" s="1"/>
      <c r="UI540" s="1"/>
      <c r="UJ540" s="1"/>
      <c r="UK540" s="1"/>
      <c r="UL540" s="1"/>
      <c r="UM540" s="1"/>
      <c r="UN540" s="1"/>
      <c r="UO540" s="1"/>
      <c r="UP540" s="1"/>
      <c r="UQ540" s="1"/>
      <c r="UR540" s="1"/>
      <c r="US540" s="1"/>
      <c r="UT540" s="1"/>
      <c r="UU540" s="1"/>
      <c r="UV540" s="1"/>
      <c r="UW540" s="1"/>
      <c r="UX540" s="1"/>
      <c r="UY540" s="1"/>
      <c r="UZ540" s="1"/>
      <c r="VA540" s="1"/>
      <c r="VB540" s="1"/>
      <c r="VC540" s="1"/>
      <c r="VD540" s="1"/>
      <c r="VE540" s="1"/>
      <c r="VF540" s="1"/>
      <c r="VG540" s="1"/>
      <c r="VH540" s="1"/>
      <c r="VI540" s="1"/>
      <c r="VJ540" s="1"/>
      <c r="VK540" s="1"/>
      <c r="VL540" s="1"/>
      <c r="VM540" s="1"/>
      <c r="VN540" s="1"/>
      <c r="VO540" s="1"/>
      <c r="VP540" s="1"/>
      <c r="VQ540" s="1"/>
      <c r="VR540" s="1"/>
      <c r="VS540" s="1"/>
      <c r="VT540" s="1"/>
      <c r="VU540" s="1"/>
      <c r="VV540" s="1"/>
      <c r="VW540" s="1"/>
      <c r="VX540" s="1"/>
      <c r="VY540" s="1"/>
      <c r="VZ540" s="1"/>
      <c r="WA540" s="1"/>
      <c r="WB540" s="1"/>
      <c r="WC540" s="1"/>
      <c r="WD540" s="1"/>
      <c r="WE540" s="1"/>
      <c r="WF540" s="1"/>
      <c r="WG540" s="1"/>
      <c r="WH540" s="1"/>
      <c r="WI540" s="1"/>
      <c r="WJ540" s="1"/>
      <c r="WK540" s="1"/>
      <c r="WL540" s="1"/>
      <c r="WM540" s="1"/>
      <c r="WN540" s="1"/>
      <c r="WO540" s="1"/>
      <c r="WP540" s="1"/>
      <c r="WQ540" s="1"/>
      <c r="WR540" s="1"/>
      <c r="WS540" s="1"/>
      <c r="WT540" s="1"/>
      <c r="WU540" s="1"/>
      <c r="WV540" s="1"/>
      <c r="WW540" s="1"/>
      <c r="WX540" s="1"/>
      <c r="WY540" s="1"/>
      <c r="WZ540" s="1"/>
      <c r="XA540" s="1"/>
      <c r="XB540" s="1"/>
      <c r="XC540" s="1"/>
      <c r="XD540" s="1"/>
      <c r="XE540" s="1"/>
      <c r="XF540" s="1"/>
      <c r="XG540" s="1"/>
      <c r="XH540" s="1"/>
      <c r="XI540" s="1"/>
      <c r="XJ540" s="1"/>
      <c r="XK540" s="1"/>
      <c r="XL540" s="1"/>
      <c r="XM540" s="1"/>
      <c r="XN540" s="1"/>
      <c r="XO540" s="1"/>
      <c r="XP540" s="1"/>
      <c r="XQ540" s="1"/>
      <c r="XR540" s="1"/>
      <c r="XS540" s="1"/>
      <c r="XT540" s="1"/>
      <c r="XU540" s="1"/>
      <c r="XV540" s="1"/>
      <c r="XW540" s="1"/>
      <c r="XX540" s="1"/>
      <c r="XY540" s="1"/>
      <c r="XZ540" s="1"/>
      <c r="YA540" s="1"/>
      <c r="YB540" s="1"/>
      <c r="YC540" s="1"/>
      <c r="YD540" s="1"/>
      <c r="YE540" s="1"/>
      <c r="YF540" s="1"/>
      <c r="YG540" s="1"/>
      <c r="YH540" s="1"/>
      <c r="YI540" s="1"/>
      <c r="YJ540" s="1"/>
      <c r="YK540" s="1"/>
      <c r="YL540" s="1"/>
      <c r="YM540" s="1"/>
      <c r="YN540" s="1"/>
      <c r="YO540" s="1"/>
      <c r="YP540" s="1"/>
      <c r="YQ540" s="1"/>
      <c r="YR540" s="1"/>
      <c r="YS540" s="1"/>
      <c r="YT540" s="1"/>
      <c r="YU540" s="1"/>
      <c r="YV540" s="1"/>
      <c r="YW540" s="1"/>
      <c r="YX540" s="1"/>
      <c r="YY540" s="1"/>
      <c r="YZ540" s="1"/>
      <c r="ZA540" s="1"/>
      <c r="ZB540" s="1"/>
      <c r="ZC540" s="1"/>
      <c r="ZD540" s="1"/>
      <c r="ZE540" s="1"/>
      <c r="ZF540" s="1"/>
      <c r="ZG540" s="1"/>
      <c r="ZH540" s="1"/>
      <c r="ZI540" s="1"/>
      <c r="ZJ540" s="1"/>
      <c r="ZK540" s="1"/>
      <c r="ZL540" s="1"/>
      <c r="ZM540" s="1"/>
      <c r="ZN540" s="1"/>
      <c r="ZO540" s="1"/>
      <c r="ZP540" s="1"/>
      <c r="ZQ540" s="1"/>
      <c r="ZR540" s="1"/>
      <c r="ZS540" s="1"/>
      <c r="ZT540" s="1"/>
      <c r="ZU540" s="1"/>
      <c r="ZV540" s="1"/>
      <c r="ZW540" s="1"/>
      <c r="ZX540" s="1"/>
      <c r="ZY540" s="1"/>
      <c r="ZZ540" s="1"/>
      <c r="AAA540" s="1"/>
      <c r="AAB540" s="1"/>
      <c r="AAC540" s="1"/>
      <c r="AAD540" s="1"/>
      <c r="AAE540" s="1"/>
      <c r="AAF540" s="1"/>
      <c r="AAG540" s="1"/>
      <c r="AAH540" s="1"/>
      <c r="AAI540" s="1"/>
      <c r="AAJ540" s="1"/>
      <c r="AAK540" s="1"/>
      <c r="AAL540" s="1"/>
      <c r="AAM540" s="1"/>
      <c r="AAN540" s="1"/>
      <c r="AAO540" s="1"/>
      <c r="AAP540" s="1"/>
      <c r="AAQ540" s="1"/>
      <c r="AAR540" s="1"/>
      <c r="AAS540" s="1"/>
      <c r="AAT540" s="1"/>
      <c r="AAU540" s="1"/>
      <c r="AAV540" s="1"/>
      <c r="AAW540" s="1"/>
      <c r="AAX540" s="1"/>
      <c r="AAY540" s="1"/>
      <c r="AAZ540" s="1"/>
      <c r="ABA540" s="1"/>
      <c r="ABB540" s="1"/>
      <c r="ABC540" s="1"/>
      <c r="ABD540" s="1"/>
      <c r="ABE540" s="1"/>
      <c r="ABF540" s="1"/>
      <c r="ABG540" s="1"/>
      <c r="ABH540" s="1"/>
      <c r="ABI540" s="1"/>
      <c r="ABJ540" s="1"/>
      <c r="ABK540" s="1"/>
      <c r="ABL540" s="1"/>
      <c r="ABM540" s="1"/>
      <c r="ABN540" s="1"/>
      <c r="ABO540" s="1"/>
    </row>
    <row r="541" spans="1:743" x14ac:dyDescent="0.25">
      <c r="A541" s="93"/>
      <c r="B541" s="2"/>
      <c r="C541" s="2"/>
      <c r="D541" s="2"/>
      <c r="E541" s="2"/>
      <c r="F541" s="2"/>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c r="KB541" s="4"/>
      <c r="KC541" s="4"/>
      <c r="KD541" s="4"/>
      <c r="KE541" s="4"/>
      <c r="KF541" s="4"/>
      <c r="KG541" s="4"/>
      <c r="KH541" s="4"/>
      <c r="KI541" s="4"/>
      <c r="KJ541" s="4"/>
      <c r="KK541" s="4"/>
      <c r="KL541" s="4"/>
      <c r="KM541" s="4"/>
      <c r="KN541" s="4"/>
      <c r="KO541" s="4"/>
      <c r="KP541" s="4"/>
      <c r="KQ541" s="4"/>
      <c r="KR541" s="4"/>
      <c r="KS541" s="4"/>
      <c r="KT541" s="4"/>
      <c r="KU541" s="4"/>
      <c r="KV541" s="4"/>
      <c r="KW541" s="4"/>
      <c r="KX541" s="4"/>
      <c r="KY541" s="4"/>
      <c r="KZ541" s="4"/>
      <c r="LA541" s="4"/>
      <c r="LB541" s="4"/>
      <c r="LC541" s="4"/>
      <c r="LD541" s="4"/>
      <c r="LE541" s="4"/>
      <c r="LF541" s="4"/>
      <c r="LG541" s="4"/>
      <c r="LH541" s="4"/>
      <c r="LI541" s="4"/>
      <c r="LJ541" s="4"/>
      <c r="LK541" s="4"/>
      <c r="LL541" s="4"/>
      <c r="LM541" s="4"/>
      <c r="LN541" s="4"/>
      <c r="LO541" s="4"/>
      <c r="LP541" s="4"/>
      <c r="LQ541" s="4"/>
      <c r="LR541" s="4"/>
      <c r="LS541" s="4"/>
      <c r="LT541" s="4"/>
      <c r="LU541" s="4"/>
      <c r="LV541" s="4"/>
      <c r="LW541" s="4"/>
      <c r="LX541" s="4"/>
      <c r="LY541" s="4"/>
      <c r="LZ541" s="4"/>
      <c r="MA541" s="4"/>
      <c r="MB541" s="4"/>
      <c r="MC541" s="4"/>
      <c r="MD541" s="4"/>
      <c r="ME541" s="4"/>
      <c r="MF541" s="4"/>
      <c r="MG541" s="4"/>
      <c r="MH541" s="4"/>
      <c r="MI541" s="4"/>
      <c r="MJ541" s="4"/>
      <c r="MK541" s="4"/>
      <c r="ML541" s="4"/>
      <c r="MM541" s="4"/>
      <c r="MN541" s="4"/>
      <c r="MO541" s="4"/>
      <c r="MP541" s="4"/>
      <c r="MQ541" s="4"/>
      <c r="MR541" s="4"/>
      <c r="MS541" s="4"/>
      <c r="MT541" s="4"/>
      <c r="MU541" s="3"/>
      <c r="MV541" s="3"/>
      <c r="MW541" s="3"/>
      <c r="MX541" s="3"/>
      <c r="MY541" s="3"/>
      <c r="MZ541" s="3"/>
      <c r="NA541" s="3"/>
      <c r="NB541" s="3"/>
      <c r="NC541" s="3"/>
      <c r="ND541" s="3"/>
      <c r="NE541" s="3"/>
      <c r="NF541" s="3"/>
      <c r="NG541" s="3"/>
      <c r="NH541" s="3"/>
      <c r="NI541" s="3"/>
      <c r="NJ541" s="3"/>
      <c r="NK541" s="3"/>
      <c r="NL541" s="3"/>
      <c r="NM541" s="3"/>
      <c r="NN541" s="3"/>
      <c r="NO541" s="3"/>
      <c r="NP541" s="3"/>
      <c r="NQ541" s="3"/>
      <c r="NR541" s="3"/>
      <c r="NS541" s="3"/>
      <c r="NT541" s="3"/>
      <c r="NU541" s="3"/>
      <c r="NV541" s="3"/>
      <c r="NW541" s="3"/>
      <c r="NX541" s="3"/>
      <c r="NY541" s="3"/>
      <c r="NZ541" s="3"/>
      <c r="OA541" s="3"/>
      <c r="OB541" s="3"/>
      <c r="OC541" s="3"/>
      <c r="OD541" s="3"/>
      <c r="OE541" s="3"/>
      <c r="OF541" s="3"/>
      <c r="OG541" s="3"/>
      <c r="OH541" s="3"/>
      <c r="OI541" s="3"/>
      <c r="OJ541" s="3"/>
      <c r="OK541" s="3"/>
      <c r="OL541" s="3"/>
      <c r="OM541" s="3"/>
      <c r="ON541" s="3"/>
      <c r="OO541" s="3"/>
      <c r="OP541" s="3"/>
      <c r="OQ541" s="3"/>
      <c r="OR541" s="3"/>
      <c r="OS541" s="3"/>
      <c r="OT541" s="3"/>
      <c r="OU541" s="3"/>
      <c r="OV541" s="3"/>
      <c r="OW541" s="3"/>
      <c r="OX541" s="3"/>
      <c r="OY541" s="3"/>
      <c r="OZ541" s="3"/>
      <c r="PA541" s="3"/>
      <c r="PB541" s="1"/>
      <c r="PC541" s="1"/>
      <c r="PD541" s="1"/>
      <c r="PE541" s="1"/>
      <c r="PF541" s="1"/>
      <c r="PG541" s="1"/>
      <c r="PH541" s="1"/>
      <c r="PI541" s="1"/>
      <c r="PJ541" s="1"/>
      <c r="PK541" s="1"/>
      <c r="PL541" s="1"/>
      <c r="PM541" s="1"/>
      <c r="PN541" s="1"/>
      <c r="PO541" s="1"/>
      <c r="PP541" s="1"/>
      <c r="PQ541" s="1"/>
      <c r="PR541" s="1"/>
      <c r="PS541" s="1"/>
      <c r="PT541" s="1"/>
      <c r="PU541" s="1"/>
      <c r="PV541" s="1"/>
      <c r="PW541" s="1"/>
      <c r="PX541" s="1"/>
      <c r="PY541" s="1"/>
      <c r="PZ541" s="1"/>
      <c r="QA541" s="1"/>
      <c r="QB541" s="1"/>
      <c r="QC541" s="1"/>
      <c r="QD541" s="1"/>
      <c r="QE541" s="1"/>
      <c r="QF541" s="1"/>
      <c r="QG541" s="1"/>
      <c r="QH541" s="1"/>
      <c r="QI541" s="1"/>
      <c r="QJ541" s="1"/>
      <c r="QK541" s="1"/>
      <c r="QL541" s="1"/>
      <c r="QM541" s="1"/>
      <c r="QN541" s="1"/>
      <c r="QO541" s="1"/>
      <c r="QP541" s="1"/>
      <c r="QQ541" s="1"/>
      <c r="QR541" s="1"/>
      <c r="QS541" s="1"/>
      <c r="QT541" s="1"/>
      <c r="QU541" s="1"/>
      <c r="QV541" s="1"/>
      <c r="QW541" s="1"/>
      <c r="QX541" s="1"/>
      <c r="QY541" s="1"/>
      <c r="QZ541" s="1"/>
      <c r="RA541" s="1"/>
      <c r="RB541" s="1"/>
      <c r="RC541" s="1"/>
      <c r="RD541" s="1"/>
      <c r="RE541" s="1"/>
      <c r="RF541" s="1"/>
      <c r="RG541" s="1"/>
      <c r="RH541" s="1"/>
      <c r="RI541" s="1"/>
      <c r="RJ541" s="1"/>
      <c r="RK541" s="1"/>
      <c r="RL541" s="1"/>
      <c r="RM541" s="1"/>
      <c r="RN541" s="1"/>
      <c r="RO541" s="1"/>
      <c r="RP541" s="1"/>
      <c r="RQ541" s="1"/>
      <c r="RR541" s="1"/>
      <c r="RS541" s="1"/>
      <c r="RT541" s="1"/>
      <c r="RU541" s="1"/>
      <c r="RV541" s="1"/>
      <c r="RW541" s="1"/>
      <c r="RX541" s="1"/>
      <c r="RY541" s="1"/>
      <c r="RZ541" s="1"/>
      <c r="SA541" s="1"/>
      <c r="SB541" s="1"/>
      <c r="SC541" s="1"/>
      <c r="SD541" s="1"/>
      <c r="SE541" s="1"/>
      <c r="SF541" s="1"/>
      <c r="SG541" s="1"/>
      <c r="SH541" s="1"/>
      <c r="SI541" s="1"/>
      <c r="SJ541" s="1"/>
      <c r="SK541" s="1"/>
      <c r="SL541" s="1"/>
      <c r="SM541" s="1"/>
      <c r="SN541" s="1"/>
      <c r="SO541" s="1"/>
      <c r="SP541" s="1"/>
      <c r="SQ541" s="1"/>
      <c r="SR541" s="1"/>
      <c r="SS541" s="1"/>
      <c r="ST541" s="1"/>
      <c r="SU541" s="1"/>
      <c r="SV541" s="1"/>
      <c r="SW541" s="1"/>
      <c r="SX541" s="1"/>
      <c r="SY541" s="1"/>
      <c r="SZ541" s="1"/>
      <c r="TA541" s="1"/>
      <c r="TB541" s="1"/>
      <c r="TC541" s="1"/>
      <c r="TD541" s="1"/>
      <c r="TE541" s="1"/>
      <c r="TF541" s="1"/>
      <c r="TG541" s="1"/>
      <c r="TH541" s="1"/>
      <c r="TI541" s="1"/>
      <c r="TJ541" s="1"/>
      <c r="TK541" s="1"/>
      <c r="TL541" s="1"/>
      <c r="TM541" s="1"/>
      <c r="TN541" s="1"/>
      <c r="TO541" s="1"/>
      <c r="TP541" s="1"/>
      <c r="TQ541" s="1"/>
      <c r="TR541" s="1"/>
      <c r="TS541" s="1"/>
      <c r="TT541" s="1"/>
      <c r="TU541" s="1"/>
      <c r="TV541" s="1"/>
      <c r="TW541" s="1"/>
      <c r="TX541" s="1"/>
      <c r="TY541" s="1"/>
      <c r="TZ541" s="1"/>
      <c r="UA541" s="1"/>
      <c r="UB541" s="1"/>
      <c r="UC541" s="1"/>
      <c r="UD541" s="1"/>
      <c r="UE541" s="1"/>
      <c r="UF541" s="1"/>
      <c r="UG541" s="1"/>
      <c r="UH541" s="1"/>
      <c r="UI541" s="1"/>
      <c r="UJ541" s="1"/>
      <c r="UK541" s="1"/>
      <c r="UL541" s="1"/>
      <c r="UM541" s="1"/>
      <c r="UN541" s="1"/>
      <c r="UO541" s="1"/>
      <c r="UP541" s="1"/>
      <c r="UQ541" s="1"/>
      <c r="UR541" s="1"/>
      <c r="US541" s="1"/>
      <c r="UT541" s="1"/>
      <c r="UU541" s="1"/>
      <c r="UV541" s="1"/>
      <c r="UW541" s="1"/>
      <c r="UX541" s="1"/>
      <c r="UY541" s="1"/>
      <c r="UZ541" s="1"/>
      <c r="VA541" s="1"/>
      <c r="VB541" s="1"/>
      <c r="VC541" s="1"/>
      <c r="VD541" s="1"/>
      <c r="VE541" s="1"/>
      <c r="VF541" s="1"/>
      <c r="VG541" s="1"/>
      <c r="VH541" s="1"/>
      <c r="VI541" s="1"/>
      <c r="VJ541" s="1"/>
      <c r="VK541" s="1"/>
      <c r="VL541" s="1"/>
      <c r="VM541" s="1"/>
      <c r="VN541" s="1"/>
      <c r="VO541" s="1"/>
      <c r="VP541" s="1"/>
      <c r="VQ541" s="1"/>
      <c r="VR541" s="1"/>
      <c r="VS541" s="1"/>
      <c r="VT541" s="1"/>
      <c r="VU541" s="1"/>
      <c r="VV541" s="1"/>
      <c r="VW541" s="1"/>
      <c r="VX541" s="1"/>
      <c r="VY541" s="1"/>
      <c r="VZ541" s="1"/>
      <c r="WA541" s="1"/>
      <c r="WB541" s="1"/>
      <c r="WC541" s="1"/>
      <c r="WD541" s="1"/>
      <c r="WE541" s="1"/>
      <c r="WF541" s="1"/>
      <c r="WG541" s="1"/>
      <c r="WH541" s="1"/>
      <c r="WI541" s="1"/>
      <c r="WJ541" s="1"/>
      <c r="WK541" s="1"/>
      <c r="WL541" s="1"/>
      <c r="WM541" s="1"/>
      <c r="WN541" s="1"/>
      <c r="WO541" s="1"/>
      <c r="WP541" s="1"/>
      <c r="WQ541" s="1"/>
      <c r="WR541" s="1"/>
      <c r="WS541" s="1"/>
      <c r="WT541" s="1"/>
      <c r="WU541" s="1"/>
      <c r="WV541" s="1"/>
      <c r="WW541" s="1"/>
      <c r="WX541" s="1"/>
      <c r="WY541" s="1"/>
      <c r="WZ541" s="1"/>
      <c r="XA541" s="1"/>
      <c r="XB541" s="1"/>
      <c r="XC541" s="1"/>
      <c r="XD541" s="1"/>
      <c r="XE541" s="1"/>
      <c r="XF541" s="1"/>
      <c r="XG541" s="1"/>
      <c r="XH541" s="1"/>
      <c r="XI541" s="1"/>
      <c r="XJ541" s="1"/>
      <c r="XK541" s="1"/>
      <c r="XL541" s="1"/>
      <c r="XM541" s="1"/>
      <c r="XN541" s="1"/>
      <c r="XO541" s="1"/>
      <c r="XP541" s="1"/>
      <c r="XQ541" s="1"/>
      <c r="XR541" s="1"/>
      <c r="XS541" s="1"/>
      <c r="XT541" s="1"/>
      <c r="XU541" s="1"/>
      <c r="XV541" s="1"/>
      <c r="XW541" s="1"/>
      <c r="XX541" s="1"/>
      <c r="XY541" s="1"/>
      <c r="XZ541" s="1"/>
      <c r="YA541" s="1"/>
      <c r="YB541" s="1"/>
      <c r="YC541" s="1"/>
      <c r="YD541" s="1"/>
      <c r="YE541" s="1"/>
      <c r="YF541" s="1"/>
      <c r="YG541" s="1"/>
      <c r="YH541" s="1"/>
      <c r="YI541" s="1"/>
      <c r="YJ541" s="1"/>
      <c r="YK541" s="1"/>
      <c r="YL541" s="1"/>
      <c r="YM541" s="1"/>
      <c r="YN541" s="1"/>
      <c r="YO541" s="1"/>
      <c r="YP541" s="1"/>
      <c r="YQ541" s="1"/>
      <c r="YR541" s="1"/>
      <c r="YS541" s="1"/>
      <c r="YT541" s="1"/>
      <c r="YU541" s="1"/>
      <c r="YV541" s="1"/>
      <c r="YW541" s="1"/>
      <c r="YX541" s="1"/>
      <c r="YY541" s="1"/>
      <c r="YZ541" s="1"/>
      <c r="ZA541" s="1"/>
      <c r="ZB541" s="1"/>
      <c r="ZC541" s="1"/>
      <c r="ZD541" s="1"/>
      <c r="ZE541" s="1"/>
      <c r="ZF541" s="1"/>
      <c r="ZG541" s="1"/>
      <c r="ZH541" s="1"/>
      <c r="ZI541" s="1"/>
      <c r="ZJ541" s="1"/>
      <c r="ZK541" s="1"/>
      <c r="ZL541" s="1"/>
      <c r="ZM541" s="1"/>
      <c r="ZN541" s="1"/>
      <c r="ZO541" s="1"/>
      <c r="ZP541" s="1"/>
      <c r="ZQ541" s="1"/>
      <c r="ZR541" s="1"/>
      <c r="ZS541" s="1"/>
      <c r="ZT541" s="1"/>
      <c r="ZU541" s="1"/>
      <c r="ZV541" s="1"/>
      <c r="ZW541" s="1"/>
      <c r="ZX541" s="1"/>
      <c r="ZY541" s="1"/>
      <c r="ZZ541" s="1"/>
      <c r="AAA541" s="1"/>
      <c r="AAB541" s="1"/>
      <c r="AAC541" s="1"/>
      <c r="AAD541" s="1"/>
      <c r="AAE541" s="1"/>
      <c r="AAF541" s="1"/>
      <c r="AAG541" s="1"/>
      <c r="AAH541" s="1"/>
      <c r="AAI541" s="1"/>
      <c r="AAJ541" s="1"/>
      <c r="AAK541" s="1"/>
      <c r="AAL541" s="1"/>
      <c r="AAM541" s="1"/>
      <c r="AAN541" s="1"/>
      <c r="AAO541" s="1"/>
      <c r="AAP541" s="1"/>
      <c r="AAQ541" s="1"/>
      <c r="AAR541" s="1"/>
      <c r="AAS541" s="1"/>
      <c r="AAT541" s="1"/>
      <c r="AAU541" s="1"/>
      <c r="AAV541" s="1"/>
      <c r="AAW541" s="1"/>
      <c r="AAX541" s="1"/>
      <c r="AAY541" s="1"/>
      <c r="AAZ541" s="1"/>
      <c r="ABA541" s="1"/>
      <c r="ABB541" s="1"/>
      <c r="ABC541" s="1"/>
      <c r="ABD541" s="1"/>
      <c r="ABE541" s="1"/>
      <c r="ABF541" s="1"/>
      <c r="ABG541" s="1"/>
      <c r="ABH541" s="1"/>
      <c r="ABI541" s="1"/>
      <c r="ABJ541" s="1"/>
      <c r="ABK541" s="1"/>
      <c r="ABL541" s="1"/>
      <c r="ABM541" s="1"/>
      <c r="ABN541" s="1"/>
      <c r="ABO541" s="1"/>
    </row>
    <row r="542" spans="1:743" x14ac:dyDescent="0.25">
      <c r="A542" s="93"/>
      <c r="B542" s="2"/>
      <c r="C542" s="2"/>
      <c r="D542" s="2"/>
      <c r="E542" s="2"/>
      <c r="F542" s="2"/>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c r="KB542" s="4"/>
      <c r="KC542" s="4"/>
      <c r="KD542" s="4"/>
      <c r="KE542" s="4"/>
      <c r="KF542" s="4"/>
      <c r="KG542" s="4"/>
      <c r="KH542" s="4"/>
      <c r="KI542" s="4"/>
      <c r="KJ542" s="4"/>
      <c r="KK542" s="4"/>
      <c r="KL542" s="4"/>
      <c r="KM542" s="4"/>
      <c r="KN542" s="4"/>
      <c r="KO542" s="4"/>
      <c r="KP542" s="4"/>
      <c r="KQ542" s="4"/>
      <c r="KR542" s="4"/>
      <c r="KS542" s="4"/>
      <c r="KT542" s="4"/>
      <c r="KU542" s="4"/>
      <c r="KV542" s="4"/>
      <c r="KW542" s="4"/>
      <c r="KX542" s="4"/>
      <c r="KY542" s="4"/>
      <c r="KZ542" s="4"/>
      <c r="LA542" s="4"/>
      <c r="LB542" s="4"/>
      <c r="LC542" s="4"/>
      <c r="LD542" s="4"/>
      <c r="LE542" s="4"/>
      <c r="LF542" s="4"/>
      <c r="LG542" s="4"/>
      <c r="LH542" s="4"/>
      <c r="LI542" s="4"/>
      <c r="LJ542" s="4"/>
      <c r="LK542" s="4"/>
      <c r="LL542" s="4"/>
      <c r="LM542" s="4"/>
      <c r="LN542" s="4"/>
      <c r="LO542" s="4"/>
      <c r="LP542" s="4"/>
      <c r="LQ542" s="4"/>
      <c r="LR542" s="4"/>
      <c r="LS542" s="4"/>
      <c r="LT542" s="4"/>
      <c r="LU542" s="4"/>
      <c r="LV542" s="4"/>
      <c r="LW542" s="4"/>
      <c r="LX542" s="4"/>
      <c r="LY542" s="4"/>
      <c r="LZ542" s="4"/>
      <c r="MA542" s="4"/>
      <c r="MB542" s="4"/>
      <c r="MC542" s="4"/>
      <c r="MD542" s="4"/>
      <c r="ME542" s="4"/>
      <c r="MF542" s="4"/>
      <c r="MG542" s="4"/>
      <c r="MH542" s="4"/>
      <c r="MI542" s="4"/>
      <c r="MJ542" s="4"/>
      <c r="MK542" s="4"/>
      <c r="ML542" s="4"/>
      <c r="MM542" s="4"/>
      <c r="MN542" s="4"/>
      <c r="MO542" s="4"/>
      <c r="MP542" s="4"/>
      <c r="MQ542" s="4"/>
      <c r="MR542" s="4"/>
      <c r="MS542" s="4"/>
      <c r="MT542" s="4"/>
      <c r="MU542" s="3"/>
      <c r="MV542" s="3"/>
      <c r="MW542" s="3"/>
      <c r="MX542" s="3"/>
      <c r="MY542" s="3"/>
      <c r="MZ542" s="3"/>
      <c r="NA542" s="3"/>
      <c r="NB542" s="3"/>
      <c r="NC542" s="3"/>
      <c r="ND542" s="3"/>
      <c r="NE542" s="3"/>
      <c r="NF542" s="3"/>
      <c r="NG542" s="3"/>
      <c r="NH542" s="3"/>
      <c r="NI542" s="3"/>
      <c r="NJ542" s="3"/>
      <c r="NK542" s="3"/>
      <c r="NL542" s="3"/>
      <c r="NM542" s="3"/>
      <c r="NN542" s="3"/>
      <c r="NO542" s="3"/>
      <c r="NP542" s="3"/>
      <c r="NQ542" s="3"/>
      <c r="NR542" s="3"/>
      <c r="NS542" s="3"/>
      <c r="NT542" s="3"/>
      <c r="NU542" s="3"/>
      <c r="NV542" s="3"/>
      <c r="NW542" s="3"/>
      <c r="NX542" s="3"/>
      <c r="NY542" s="3"/>
      <c r="NZ542" s="3"/>
      <c r="OA542" s="3"/>
      <c r="OB542" s="3"/>
      <c r="OC542" s="3"/>
      <c r="OD542" s="3"/>
      <c r="OE542" s="3"/>
      <c r="OF542" s="3"/>
      <c r="OG542" s="3"/>
      <c r="OH542" s="3"/>
      <c r="OI542" s="3"/>
      <c r="OJ542" s="3"/>
      <c r="OK542" s="3"/>
      <c r="OL542" s="3"/>
      <c r="OM542" s="3"/>
      <c r="ON542" s="3"/>
      <c r="OO542" s="3"/>
      <c r="OP542" s="3"/>
      <c r="OQ542" s="3"/>
      <c r="OR542" s="3"/>
      <c r="OS542" s="3"/>
      <c r="OT542" s="3"/>
      <c r="OU542" s="3"/>
      <c r="OV542" s="3"/>
      <c r="OW542" s="3"/>
      <c r="OX542" s="3"/>
      <c r="OY542" s="3"/>
      <c r="OZ542" s="3"/>
      <c r="PA542" s="3"/>
      <c r="PB542" s="1"/>
      <c r="PC542" s="1"/>
      <c r="PD542" s="1"/>
      <c r="PE542" s="1"/>
      <c r="PF542" s="1"/>
      <c r="PG542" s="1"/>
      <c r="PH542" s="1"/>
      <c r="PI542" s="1"/>
      <c r="PJ542" s="1"/>
      <c r="PK542" s="1"/>
      <c r="PL542" s="1"/>
      <c r="PM542" s="1"/>
      <c r="PN542" s="1"/>
      <c r="PO542" s="1"/>
      <c r="PP542" s="1"/>
      <c r="PQ542" s="1"/>
      <c r="PR542" s="1"/>
      <c r="PS542" s="1"/>
      <c r="PT542" s="1"/>
      <c r="PU542" s="1"/>
      <c r="PV542" s="1"/>
      <c r="PW542" s="1"/>
      <c r="PX542" s="1"/>
      <c r="PY542" s="1"/>
      <c r="PZ542" s="1"/>
      <c r="QA542" s="1"/>
      <c r="QB542" s="1"/>
      <c r="QC542" s="1"/>
      <c r="QD542" s="1"/>
      <c r="QE542" s="1"/>
      <c r="QF542" s="1"/>
      <c r="QG542" s="1"/>
      <c r="QH542" s="1"/>
      <c r="QI542" s="1"/>
      <c r="QJ542" s="1"/>
      <c r="QK542" s="1"/>
      <c r="QL542" s="1"/>
      <c r="QM542" s="1"/>
      <c r="QN542" s="1"/>
      <c r="QO542" s="1"/>
      <c r="QP542" s="1"/>
      <c r="QQ542" s="1"/>
      <c r="QR542" s="1"/>
      <c r="QS542" s="1"/>
      <c r="QT542" s="1"/>
      <c r="QU542" s="1"/>
      <c r="QV542" s="1"/>
      <c r="QW542" s="1"/>
      <c r="QX542" s="1"/>
      <c r="QY542" s="1"/>
      <c r="QZ542" s="1"/>
      <c r="RA542" s="1"/>
      <c r="RB542" s="1"/>
      <c r="RC542" s="1"/>
      <c r="RD542" s="1"/>
      <c r="RE542" s="1"/>
      <c r="RF542" s="1"/>
      <c r="RG542" s="1"/>
      <c r="RH542" s="1"/>
      <c r="RI542" s="1"/>
      <c r="RJ542" s="1"/>
      <c r="RK542" s="1"/>
      <c r="RL542" s="1"/>
      <c r="RM542" s="1"/>
      <c r="RN542" s="1"/>
      <c r="RO542" s="1"/>
      <c r="RP542" s="1"/>
      <c r="RQ542" s="1"/>
      <c r="RR542" s="1"/>
      <c r="RS542" s="1"/>
      <c r="RT542" s="1"/>
      <c r="RU542" s="1"/>
      <c r="RV542" s="1"/>
      <c r="RW542" s="1"/>
      <c r="RX542" s="1"/>
      <c r="RY542" s="1"/>
      <c r="RZ542" s="1"/>
      <c r="SA542" s="1"/>
      <c r="SB542" s="1"/>
      <c r="SC542" s="1"/>
      <c r="SD542" s="1"/>
      <c r="SE542" s="1"/>
      <c r="SF542" s="1"/>
      <c r="SG542" s="1"/>
      <c r="SH542" s="1"/>
      <c r="SI542" s="1"/>
      <c r="SJ542" s="1"/>
      <c r="SK542" s="1"/>
      <c r="SL542" s="1"/>
      <c r="SM542" s="1"/>
      <c r="SN542" s="1"/>
      <c r="SO542" s="1"/>
      <c r="SP542" s="1"/>
      <c r="SQ542" s="1"/>
      <c r="SR542" s="1"/>
      <c r="SS542" s="1"/>
      <c r="ST542" s="1"/>
      <c r="SU542" s="1"/>
      <c r="SV542" s="1"/>
      <c r="SW542" s="1"/>
      <c r="SX542" s="1"/>
      <c r="SY542" s="1"/>
      <c r="SZ542" s="1"/>
      <c r="TA542" s="1"/>
      <c r="TB542" s="1"/>
      <c r="TC542" s="1"/>
      <c r="TD542" s="1"/>
      <c r="TE542" s="1"/>
      <c r="TF542" s="1"/>
      <c r="TG542" s="1"/>
      <c r="TH542" s="1"/>
      <c r="TI542" s="1"/>
      <c r="TJ542" s="1"/>
      <c r="TK542" s="1"/>
      <c r="TL542" s="1"/>
      <c r="TM542" s="1"/>
      <c r="TN542" s="1"/>
      <c r="TO542" s="1"/>
      <c r="TP542" s="1"/>
      <c r="TQ542" s="1"/>
      <c r="TR542" s="1"/>
      <c r="TS542" s="1"/>
      <c r="TT542" s="1"/>
      <c r="TU542" s="1"/>
      <c r="TV542" s="1"/>
      <c r="TW542" s="1"/>
      <c r="TX542" s="1"/>
      <c r="TY542" s="1"/>
      <c r="TZ542" s="1"/>
      <c r="UA542" s="1"/>
      <c r="UB542" s="1"/>
      <c r="UC542" s="1"/>
      <c r="UD542" s="1"/>
      <c r="UE542" s="1"/>
      <c r="UF542" s="1"/>
      <c r="UG542" s="1"/>
      <c r="UH542" s="1"/>
      <c r="UI542" s="1"/>
      <c r="UJ542" s="1"/>
      <c r="UK542" s="1"/>
      <c r="UL542" s="1"/>
      <c r="UM542" s="1"/>
      <c r="UN542" s="1"/>
      <c r="UO542" s="1"/>
      <c r="UP542" s="1"/>
      <c r="UQ542" s="1"/>
      <c r="UR542" s="1"/>
      <c r="US542" s="1"/>
      <c r="UT542" s="1"/>
      <c r="UU542" s="1"/>
      <c r="UV542" s="1"/>
      <c r="UW542" s="1"/>
      <c r="UX542" s="1"/>
      <c r="UY542" s="1"/>
      <c r="UZ542" s="1"/>
      <c r="VA542" s="1"/>
      <c r="VB542" s="1"/>
      <c r="VC542" s="1"/>
      <c r="VD542" s="1"/>
      <c r="VE542" s="1"/>
      <c r="VF542" s="1"/>
      <c r="VG542" s="1"/>
      <c r="VH542" s="1"/>
      <c r="VI542" s="1"/>
      <c r="VJ542" s="1"/>
      <c r="VK542" s="1"/>
      <c r="VL542" s="1"/>
      <c r="VM542" s="1"/>
      <c r="VN542" s="1"/>
      <c r="VO542" s="1"/>
      <c r="VP542" s="1"/>
      <c r="VQ542" s="1"/>
      <c r="VR542" s="1"/>
      <c r="VS542" s="1"/>
      <c r="VT542" s="1"/>
      <c r="VU542" s="1"/>
      <c r="VV542" s="1"/>
      <c r="VW542" s="1"/>
      <c r="VX542" s="1"/>
      <c r="VY542" s="1"/>
      <c r="VZ542" s="1"/>
      <c r="WA542" s="1"/>
      <c r="WB542" s="1"/>
      <c r="WC542" s="1"/>
      <c r="WD542" s="1"/>
      <c r="WE542" s="1"/>
      <c r="WF542" s="1"/>
      <c r="WG542" s="1"/>
      <c r="WH542" s="1"/>
      <c r="WI542" s="1"/>
      <c r="WJ542" s="1"/>
      <c r="WK542" s="1"/>
      <c r="WL542" s="1"/>
      <c r="WM542" s="1"/>
      <c r="WN542" s="1"/>
      <c r="WO542" s="1"/>
      <c r="WP542" s="1"/>
      <c r="WQ542" s="1"/>
      <c r="WR542" s="1"/>
      <c r="WS542" s="1"/>
      <c r="WT542" s="1"/>
      <c r="WU542" s="1"/>
      <c r="WV542" s="1"/>
      <c r="WW542" s="1"/>
      <c r="WX542" s="1"/>
      <c r="WY542" s="1"/>
      <c r="WZ542" s="1"/>
      <c r="XA542" s="1"/>
      <c r="XB542" s="1"/>
      <c r="XC542" s="1"/>
      <c r="XD542" s="1"/>
      <c r="XE542" s="1"/>
      <c r="XF542" s="1"/>
      <c r="XG542" s="1"/>
      <c r="XH542" s="1"/>
      <c r="XI542" s="1"/>
      <c r="XJ542" s="1"/>
      <c r="XK542" s="1"/>
      <c r="XL542" s="1"/>
      <c r="XM542" s="1"/>
      <c r="XN542" s="1"/>
      <c r="XO542" s="1"/>
      <c r="XP542" s="1"/>
      <c r="XQ542" s="1"/>
      <c r="XR542" s="1"/>
      <c r="XS542" s="1"/>
      <c r="XT542" s="1"/>
      <c r="XU542" s="1"/>
      <c r="XV542" s="1"/>
      <c r="XW542" s="1"/>
      <c r="XX542" s="1"/>
      <c r="XY542" s="1"/>
      <c r="XZ542" s="1"/>
      <c r="YA542" s="1"/>
      <c r="YB542" s="1"/>
      <c r="YC542" s="1"/>
      <c r="YD542" s="1"/>
      <c r="YE542" s="1"/>
      <c r="YF542" s="1"/>
      <c r="YG542" s="1"/>
      <c r="YH542" s="1"/>
      <c r="YI542" s="1"/>
      <c r="YJ542" s="1"/>
      <c r="YK542" s="1"/>
      <c r="YL542" s="1"/>
      <c r="YM542" s="1"/>
      <c r="YN542" s="1"/>
      <c r="YO542" s="1"/>
      <c r="YP542" s="1"/>
      <c r="YQ542" s="1"/>
      <c r="YR542" s="1"/>
      <c r="YS542" s="1"/>
      <c r="YT542" s="1"/>
      <c r="YU542" s="1"/>
      <c r="YV542" s="1"/>
      <c r="YW542" s="1"/>
      <c r="YX542" s="1"/>
      <c r="YY542" s="1"/>
      <c r="YZ542" s="1"/>
      <c r="ZA542" s="1"/>
      <c r="ZB542" s="1"/>
      <c r="ZC542" s="1"/>
      <c r="ZD542" s="1"/>
      <c r="ZE542" s="1"/>
      <c r="ZF542" s="1"/>
      <c r="ZG542" s="1"/>
      <c r="ZH542" s="1"/>
      <c r="ZI542" s="1"/>
      <c r="ZJ542" s="1"/>
      <c r="ZK542" s="1"/>
      <c r="ZL542" s="1"/>
      <c r="ZM542" s="1"/>
      <c r="ZN542" s="1"/>
      <c r="ZO542" s="1"/>
      <c r="ZP542" s="1"/>
      <c r="ZQ542" s="1"/>
      <c r="ZR542" s="1"/>
      <c r="ZS542" s="1"/>
      <c r="ZT542" s="1"/>
      <c r="ZU542" s="1"/>
      <c r="ZV542" s="1"/>
      <c r="ZW542" s="1"/>
      <c r="ZX542" s="1"/>
      <c r="ZY542" s="1"/>
      <c r="ZZ542" s="1"/>
      <c r="AAA542" s="1"/>
      <c r="AAB542" s="1"/>
      <c r="AAC542" s="1"/>
      <c r="AAD542" s="1"/>
      <c r="AAE542" s="1"/>
      <c r="AAF542" s="1"/>
      <c r="AAG542" s="1"/>
      <c r="AAH542" s="1"/>
      <c r="AAI542" s="1"/>
      <c r="AAJ542" s="1"/>
      <c r="AAK542" s="1"/>
      <c r="AAL542" s="1"/>
      <c r="AAM542" s="1"/>
      <c r="AAN542" s="1"/>
      <c r="AAO542" s="1"/>
      <c r="AAP542" s="1"/>
      <c r="AAQ542" s="1"/>
      <c r="AAR542" s="1"/>
      <c r="AAS542" s="1"/>
      <c r="AAT542" s="1"/>
      <c r="AAU542" s="1"/>
      <c r="AAV542" s="1"/>
      <c r="AAW542" s="1"/>
      <c r="AAX542" s="1"/>
      <c r="AAY542" s="1"/>
      <c r="AAZ542" s="1"/>
      <c r="ABA542" s="1"/>
      <c r="ABB542" s="1"/>
      <c r="ABC542" s="1"/>
      <c r="ABD542" s="1"/>
      <c r="ABE542" s="1"/>
      <c r="ABF542" s="1"/>
      <c r="ABG542" s="1"/>
      <c r="ABH542" s="1"/>
      <c r="ABI542" s="1"/>
      <c r="ABJ542" s="1"/>
      <c r="ABK542" s="1"/>
      <c r="ABL542" s="1"/>
      <c r="ABM542" s="1"/>
      <c r="ABN542" s="1"/>
      <c r="ABO542" s="1"/>
    </row>
    <row r="543" spans="1:743" x14ac:dyDescent="0.25">
      <c r="A543" s="93"/>
      <c r="B543" s="2"/>
      <c r="C543" s="2"/>
      <c r="D543" s="2"/>
      <c r="E543" s="2"/>
      <c r="F543" s="2"/>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c r="KB543" s="4"/>
      <c r="KC543" s="4"/>
      <c r="KD543" s="4"/>
      <c r="KE543" s="4"/>
      <c r="KF543" s="4"/>
      <c r="KG543" s="4"/>
      <c r="KH543" s="4"/>
      <c r="KI543" s="4"/>
      <c r="KJ543" s="4"/>
      <c r="KK543" s="4"/>
      <c r="KL543" s="4"/>
      <c r="KM543" s="4"/>
      <c r="KN543" s="4"/>
      <c r="KO543" s="4"/>
      <c r="KP543" s="4"/>
      <c r="KQ543" s="4"/>
      <c r="KR543" s="4"/>
      <c r="KS543" s="4"/>
      <c r="KT543" s="4"/>
      <c r="KU543" s="4"/>
      <c r="KV543" s="4"/>
      <c r="KW543" s="4"/>
      <c r="KX543" s="4"/>
      <c r="KY543" s="4"/>
      <c r="KZ543" s="4"/>
      <c r="LA543" s="4"/>
      <c r="LB543" s="4"/>
      <c r="LC543" s="4"/>
      <c r="LD543" s="4"/>
      <c r="LE543" s="4"/>
      <c r="LF543" s="4"/>
      <c r="LG543" s="4"/>
      <c r="LH543" s="4"/>
      <c r="LI543" s="4"/>
      <c r="LJ543" s="4"/>
      <c r="LK543" s="4"/>
      <c r="LL543" s="4"/>
      <c r="LM543" s="4"/>
      <c r="LN543" s="4"/>
      <c r="LO543" s="4"/>
      <c r="LP543" s="4"/>
      <c r="LQ543" s="4"/>
      <c r="LR543" s="4"/>
      <c r="LS543" s="4"/>
      <c r="LT543" s="4"/>
      <c r="LU543" s="4"/>
      <c r="LV543" s="4"/>
      <c r="LW543" s="4"/>
      <c r="LX543" s="4"/>
      <c r="LY543" s="4"/>
      <c r="LZ543" s="4"/>
      <c r="MA543" s="4"/>
      <c r="MB543" s="4"/>
      <c r="MC543" s="4"/>
      <c r="MD543" s="4"/>
      <c r="ME543" s="4"/>
      <c r="MF543" s="4"/>
      <c r="MG543" s="4"/>
      <c r="MH543" s="4"/>
      <c r="MI543" s="4"/>
      <c r="MJ543" s="4"/>
      <c r="MK543" s="4"/>
      <c r="ML543" s="4"/>
      <c r="MM543" s="4"/>
      <c r="MN543" s="4"/>
      <c r="MO543" s="4"/>
      <c r="MP543" s="4"/>
      <c r="MQ543" s="4"/>
      <c r="MR543" s="4"/>
      <c r="MS543" s="4"/>
      <c r="MT543" s="4"/>
      <c r="MU543" s="3"/>
      <c r="MV543" s="3"/>
      <c r="MW543" s="3"/>
      <c r="MX543" s="3"/>
      <c r="MY543" s="3"/>
      <c r="MZ543" s="3"/>
      <c r="NA543" s="3"/>
      <c r="NB543" s="3"/>
      <c r="NC543" s="3"/>
      <c r="ND543" s="3"/>
      <c r="NE543" s="3"/>
      <c r="NF543" s="3"/>
      <c r="NG543" s="3"/>
      <c r="NH543" s="3"/>
      <c r="NI543" s="3"/>
      <c r="NJ543" s="3"/>
      <c r="NK543" s="3"/>
      <c r="NL543" s="3"/>
      <c r="NM543" s="3"/>
      <c r="NN543" s="3"/>
      <c r="NO543" s="3"/>
      <c r="NP543" s="3"/>
      <c r="NQ543" s="3"/>
      <c r="NR543" s="3"/>
      <c r="NS543" s="3"/>
      <c r="NT543" s="3"/>
      <c r="NU543" s="3"/>
      <c r="NV543" s="3"/>
      <c r="NW543" s="3"/>
      <c r="NX543" s="3"/>
      <c r="NY543" s="3"/>
      <c r="NZ543" s="3"/>
      <c r="OA543" s="3"/>
      <c r="OB543" s="3"/>
      <c r="OC543" s="3"/>
      <c r="OD543" s="3"/>
      <c r="OE543" s="3"/>
      <c r="OF543" s="3"/>
      <c r="OG543" s="3"/>
      <c r="OH543" s="3"/>
      <c r="OI543" s="3"/>
      <c r="OJ543" s="3"/>
      <c r="OK543" s="3"/>
      <c r="OL543" s="3"/>
      <c r="OM543" s="3"/>
      <c r="ON543" s="3"/>
      <c r="OO543" s="3"/>
      <c r="OP543" s="3"/>
      <c r="OQ543" s="3"/>
      <c r="OR543" s="3"/>
      <c r="OS543" s="3"/>
      <c r="OT543" s="3"/>
      <c r="OU543" s="3"/>
      <c r="OV543" s="3"/>
      <c r="OW543" s="3"/>
      <c r="OX543" s="3"/>
      <c r="OY543" s="3"/>
      <c r="OZ543" s="3"/>
      <c r="PA543" s="3"/>
      <c r="PB543" s="1"/>
      <c r="PC543" s="1"/>
      <c r="PD543" s="1"/>
      <c r="PE543" s="1"/>
      <c r="PF543" s="1"/>
      <c r="PG543" s="1"/>
      <c r="PH543" s="1"/>
      <c r="PI543" s="1"/>
      <c r="PJ543" s="1"/>
      <c r="PK543" s="1"/>
      <c r="PL543" s="1"/>
      <c r="PM543" s="1"/>
      <c r="PN543" s="1"/>
      <c r="PO543" s="1"/>
      <c r="PP543" s="1"/>
      <c r="PQ543" s="1"/>
      <c r="PR543" s="1"/>
      <c r="PS543" s="1"/>
      <c r="PT543" s="1"/>
      <c r="PU543" s="1"/>
      <c r="PV543" s="1"/>
      <c r="PW543" s="1"/>
      <c r="PX543" s="1"/>
      <c r="PY543" s="1"/>
      <c r="PZ543" s="1"/>
      <c r="QA543" s="1"/>
      <c r="QB543" s="1"/>
      <c r="QC543" s="1"/>
      <c r="QD543" s="1"/>
      <c r="QE543" s="1"/>
      <c r="QF543" s="1"/>
      <c r="QG543" s="1"/>
      <c r="QH543" s="1"/>
      <c r="QI543" s="1"/>
      <c r="QJ543" s="1"/>
      <c r="QK543" s="1"/>
      <c r="QL543" s="1"/>
      <c r="QM543" s="1"/>
      <c r="QN543" s="1"/>
      <c r="QO543" s="1"/>
      <c r="QP543" s="1"/>
      <c r="QQ543" s="1"/>
      <c r="QR543" s="1"/>
      <c r="QS543" s="1"/>
      <c r="QT543" s="1"/>
      <c r="QU543" s="1"/>
      <c r="QV543" s="1"/>
      <c r="QW543" s="1"/>
      <c r="QX543" s="1"/>
      <c r="QY543" s="1"/>
      <c r="QZ543" s="1"/>
      <c r="RA543" s="1"/>
      <c r="RB543" s="1"/>
      <c r="RC543" s="1"/>
      <c r="RD543" s="1"/>
      <c r="RE543" s="1"/>
      <c r="RF543" s="1"/>
      <c r="RG543" s="1"/>
      <c r="RH543" s="1"/>
      <c r="RI543" s="1"/>
      <c r="RJ543" s="1"/>
      <c r="RK543" s="1"/>
      <c r="RL543" s="1"/>
      <c r="RM543" s="1"/>
      <c r="RN543" s="1"/>
      <c r="RO543" s="1"/>
      <c r="RP543" s="1"/>
      <c r="RQ543" s="1"/>
      <c r="RR543" s="1"/>
      <c r="RS543" s="1"/>
      <c r="RT543" s="1"/>
      <c r="RU543" s="1"/>
      <c r="RV543" s="1"/>
      <c r="RW543" s="1"/>
      <c r="RX543" s="1"/>
      <c r="RY543" s="1"/>
      <c r="RZ543" s="1"/>
      <c r="SA543" s="1"/>
      <c r="SB543" s="1"/>
      <c r="SC543" s="1"/>
      <c r="SD543" s="1"/>
      <c r="SE543" s="1"/>
      <c r="SF543" s="1"/>
      <c r="SG543" s="1"/>
      <c r="SH543" s="1"/>
      <c r="SI543" s="1"/>
      <c r="SJ543" s="1"/>
      <c r="SK543" s="1"/>
      <c r="SL543" s="1"/>
      <c r="SM543" s="1"/>
      <c r="SN543" s="1"/>
      <c r="SO543" s="1"/>
      <c r="SP543" s="1"/>
      <c r="SQ543" s="1"/>
      <c r="SR543" s="1"/>
      <c r="SS543" s="1"/>
      <c r="ST543" s="1"/>
      <c r="SU543" s="1"/>
      <c r="SV543" s="1"/>
      <c r="SW543" s="1"/>
      <c r="SX543" s="1"/>
      <c r="SY543" s="1"/>
      <c r="SZ543" s="1"/>
      <c r="TA543" s="1"/>
      <c r="TB543" s="1"/>
      <c r="TC543" s="1"/>
      <c r="TD543" s="1"/>
      <c r="TE543" s="1"/>
      <c r="TF543" s="1"/>
      <c r="TG543" s="1"/>
      <c r="TH543" s="1"/>
      <c r="TI543" s="1"/>
      <c r="TJ543" s="1"/>
      <c r="TK543" s="1"/>
      <c r="TL543" s="1"/>
      <c r="TM543" s="1"/>
      <c r="TN543" s="1"/>
      <c r="TO543" s="1"/>
      <c r="TP543" s="1"/>
      <c r="TQ543" s="1"/>
      <c r="TR543" s="1"/>
      <c r="TS543" s="1"/>
      <c r="TT543" s="1"/>
      <c r="TU543" s="1"/>
      <c r="TV543" s="1"/>
      <c r="TW543" s="1"/>
      <c r="TX543" s="1"/>
      <c r="TY543" s="1"/>
      <c r="TZ543" s="1"/>
      <c r="UA543" s="1"/>
      <c r="UB543" s="1"/>
      <c r="UC543" s="1"/>
      <c r="UD543" s="1"/>
      <c r="UE543" s="1"/>
      <c r="UF543" s="1"/>
      <c r="UG543" s="1"/>
      <c r="UH543" s="1"/>
      <c r="UI543" s="1"/>
      <c r="UJ543" s="1"/>
      <c r="UK543" s="1"/>
      <c r="UL543" s="1"/>
      <c r="UM543" s="1"/>
      <c r="UN543" s="1"/>
      <c r="UO543" s="1"/>
      <c r="UP543" s="1"/>
      <c r="UQ543" s="1"/>
      <c r="UR543" s="1"/>
      <c r="US543" s="1"/>
      <c r="UT543" s="1"/>
      <c r="UU543" s="1"/>
      <c r="UV543" s="1"/>
      <c r="UW543" s="1"/>
      <c r="UX543" s="1"/>
      <c r="UY543" s="1"/>
      <c r="UZ543" s="1"/>
      <c r="VA543" s="1"/>
      <c r="VB543" s="1"/>
      <c r="VC543" s="1"/>
      <c r="VD543" s="1"/>
      <c r="VE543" s="1"/>
      <c r="VF543" s="1"/>
      <c r="VG543" s="1"/>
      <c r="VH543" s="1"/>
      <c r="VI543" s="1"/>
      <c r="VJ543" s="1"/>
      <c r="VK543" s="1"/>
      <c r="VL543" s="1"/>
      <c r="VM543" s="1"/>
      <c r="VN543" s="1"/>
      <c r="VO543" s="1"/>
      <c r="VP543" s="1"/>
      <c r="VQ543" s="1"/>
      <c r="VR543" s="1"/>
      <c r="VS543" s="1"/>
      <c r="VT543" s="1"/>
      <c r="VU543" s="1"/>
      <c r="VV543" s="1"/>
      <c r="VW543" s="1"/>
      <c r="VX543" s="1"/>
      <c r="VY543" s="1"/>
      <c r="VZ543" s="1"/>
      <c r="WA543" s="1"/>
      <c r="WB543" s="1"/>
      <c r="WC543" s="1"/>
      <c r="WD543" s="1"/>
      <c r="WE543" s="1"/>
      <c r="WF543" s="1"/>
      <c r="WG543" s="1"/>
      <c r="WH543" s="1"/>
      <c r="WI543" s="1"/>
      <c r="WJ543" s="1"/>
      <c r="WK543" s="1"/>
      <c r="WL543" s="1"/>
      <c r="WM543" s="1"/>
      <c r="WN543" s="1"/>
      <c r="WO543" s="1"/>
      <c r="WP543" s="1"/>
      <c r="WQ543" s="1"/>
      <c r="WR543" s="1"/>
      <c r="WS543" s="1"/>
      <c r="WT543" s="1"/>
      <c r="WU543" s="1"/>
      <c r="WV543" s="1"/>
      <c r="WW543" s="1"/>
      <c r="WX543" s="1"/>
      <c r="WY543" s="1"/>
      <c r="WZ543" s="1"/>
      <c r="XA543" s="1"/>
      <c r="XB543" s="1"/>
      <c r="XC543" s="1"/>
      <c r="XD543" s="1"/>
      <c r="XE543" s="1"/>
      <c r="XF543" s="1"/>
      <c r="XG543" s="1"/>
      <c r="XH543" s="1"/>
      <c r="XI543" s="1"/>
      <c r="XJ543" s="1"/>
      <c r="XK543" s="1"/>
      <c r="XL543" s="1"/>
      <c r="XM543" s="1"/>
      <c r="XN543" s="1"/>
      <c r="XO543" s="1"/>
      <c r="XP543" s="1"/>
      <c r="XQ543" s="1"/>
      <c r="XR543" s="1"/>
      <c r="XS543" s="1"/>
      <c r="XT543" s="1"/>
      <c r="XU543" s="1"/>
      <c r="XV543" s="1"/>
      <c r="XW543" s="1"/>
      <c r="XX543" s="1"/>
      <c r="XY543" s="1"/>
      <c r="XZ543" s="1"/>
      <c r="YA543" s="1"/>
      <c r="YB543" s="1"/>
      <c r="YC543" s="1"/>
      <c r="YD543" s="1"/>
      <c r="YE543" s="1"/>
      <c r="YF543" s="1"/>
      <c r="YG543" s="1"/>
      <c r="YH543" s="1"/>
      <c r="YI543" s="1"/>
      <c r="YJ543" s="1"/>
      <c r="YK543" s="1"/>
      <c r="YL543" s="1"/>
      <c r="YM543" s="1"/>
      <c r="YN543" s="1"/>
      <c r="YO543" s="1"/>
      <c r="YP543" s="1"/>
      <c r="YQ543" s="1"/>
      <c r="YR543" s="1"/>
      <c r="YS543" s="1"/>
      <c r="YT543" s="1"/>
      <c r="YU543" s="1"/>
      <c r="YV543" s="1"/>
      <c r="YW543" s="1"/>
      <c r="YX543" s="1"/>
      <c r="YY543" s="1"/>
      <c r="YZ543" s="1"/>
      <c r="ZA543" s="1"/>
      <c r="ZB543" s="1"/>
      <c r="ZC543" s="1"/>
      <c r="ZD543" s="1"/>
      <c r="ZE543" s="1"/>
      <c r="ZF543" s="1"/>
      <c r="ZG543" s="1"/>
      <c r="ZH543" s="1"/>
      <c r="ZI543" s="1"/>
      <c r="ZJ543" s="1"/>
      <c r="ZK543" s="1"/>
      <c r="ZL543" s="1"/>
      <c r="ZM543" s="1"/>
      <c r="ZN543" s="1"/>
      <c r="ZO543" s="1"/>
      <c r="ZP543" s="1"/>
      <c r="ZQ543" s="1"/>
      <c r="ZR543" s="1"/>
      <c r="ZS543" s="1"/>
      <c r="ZT543" s="1"/>
      <c r="ZU543" s="1"/>
      <c r="ZV543" s="1"/>
      <c r="ZW543" s="1"/>
      <c r="ZX543" s="1"/>
      <c r="ZY543" s="1"/>
      <c r="ZZ543" s="1"/>
      <c r="AAA543" s="1"/>
      <c r="AAB543" s="1"/>
      <c r="AAC543" s="1"/>
      <c r="AAD543" s="1"/>
      <c r="AAE543" s="1"/>
      <c r="AAF543" s="1"/>
      <c r="AAG543" s="1"/>
      <c r="AAH543" s="1"/>
      <c r="AAI543" s="1"/>
      <c r="AAJ543" s="1"/>
      <c r="AAK543" s="1"/>
      <c r="AAL543" s="1"/>
      <c r="AAM543" s="1"/>
      <c r="AAN543" s="1"/>
      <c r="AAO543" s="1"/>
      <c r="AAP543" s="1"/>
      <c r="AAQ543" s="1"/>
      <c r="AAR543" s="1"/>
      <c r="AAS543" s="1"/>
      <c r="AAT543" s="1"/>
      <c r="AAU543" s="1"/>
      <c r="AAV543" s="1"/>
      <c r="AAW543" s="1"/>
      <c r="AAX543" s="1"/>
      <c r="AAY543" s="1"/>
      <c r="AAZ543" s="1"/>
      <c r="ABA543" s="1"/>
      <c r="ABB543" s="1"/>
      <c r="ABC543" s="1"/>
      <c r="ABD543" s="1"/>
      <c r="ABE543" s="1"/>
      <c r="ABF543" s="1"/>
      <c r="ABG543" s="1"/>
      <c r="ABH543" s="1"/>
      <c r="ABI543" s="1"/>
      <c r="ABJ543" s="1"/>
      <c r="ABK543" s="1"/>
      <c r="ABL543" s="1"/>
      <c r="ABM543" s="1"/>
      <c r="ABN543" s="1"/>
      <c r="ABO543" s="1"/>
    </row>
    <row r="544" spans="1:743" x14ac:dyDescent="0.25">
      <c r="A544" s="93"/>
      <c r="B544" s="2"/>
      <c r="C544" s="2"/>
      <c r="D544" s="2"/>
      <c r="E544" s="2"/>
      <c r="F544" s="2"/>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c r="KB544" s="4"/>
      <c r="KC544" s="4"/>
      <c r="KD544" s="4"/>
      <c r="KE544" s="4"/>
      <c r="KF544" s="4"/>
      <c r="KG544" s="4"/>
      <c r="KH544" s="4"/>
      <c r="KI544" s="4"/>
      <c r="KJ544" s="4"/>
      <c r="KK544" s="4"/>
      <c r="KL544" s="4"/>
      <c r="KM544" s="4"/>
      <c r="KN544" s="4"/>
      <c r="KO544" s="4"/>
      <c r="KP544" s="4"/>
      <c r="KQ544" s="4"/>
      <c r="KR544" s="4"/>
      <c r="KS544" s="4"/>
      <c r="KT544" s="4"/>
      <c r="KU544" s="4"/>
      <c r="KV544" s="4"/>
      <c r="KW544" s="4"/>
      <c r="KX544" s="4"/>
      <c r="KY544" s="4"/>
      <c r="KZ544" s="4"/>
      <c r="LA544" s="4"/>
      <c r="LB544" s="4"/>
      <c r="LC544" s="4"/>
      <c r="LD544" s="4"/>
      <c r="LE544" s="4"/>
      <c r="LF544" s="4"/>
      <c r="LG544" s="4"/>
      <c r="LH544" s="4"/>
      <c r="LI544" s="4"/>
      <c r="LJ544" s="4"/>
      <c r="LK544" s="4"/>
      <c r="LL544" s="4"/>
      <c r="LM544" s="4"/>
      <c r="LN544" s="4"/>
      <c r="LO544" s="4"/>
      <c r="LP544" s="4"/>
      <c r="LQ544" s="4"/>
      <c r="LR544" s="4"/>
      <c r="LS544" s="4"/>
      <c r="LT544" s="4"/>
      <c r="LU544" s="4"/>
      <c r="LV544" s="4"/>
      <c r="LW544" s="4"/>
      <c r="LX544" s="4"/>
      <c r="LY544" s="4"/>
      <c r="LZ544" s="4"/>
      <c r="MA544" s="4"/>
      <c r="MB544" s="4"/>
      <c r="MC544" s="4"/>
      <c r="MD544" s="4"/>
      <c r="ME544" s="4"/>
      <c r="MF544" s="4"/>
      <c r="MG544" s="4"/>
      <c r="MH544" s="4"/>
      <c r="MI544" s="4"/>
      <c r="MJ544" s="4"/>
      <c r="MK544" s="4"/>
      <c r="ML544" s="4"/>
      <c r="MM544" s="4"/>
      <c r="MN544" s="4"/>
      <c r="MO544" s="4"/>
      <c r="MP544" s="4"/>
      <c r="MQ544" s="4"/>
      <c r="MR544" s="4"/>
      <c r="MS544" s="4"/>
      <c r="MT544" s="4"/>
      <c r="MU544" s="3"/>
      <c r="MV544" s="3"/>
      <c r="MW544" s="3"/>
      <c r="MX544" s="3"/>
      <c r="MY544" s="3"/>
      <c r="MZ544" s="3"/>
      <c r="NA544" s="3"/>
      <c r="NB544" s="3"/>
      <c r="NC544" s="3"/>
      <c r="ND544" s="3"/>
      <c r="NE544" s="3"/>
      <c r="NF544" s="3"/>
      <c r="NG544" s="3"/>
      <c r="NH544" s="3"/>
      <c r="NI544" s="3"/>
      <c r="NJ544" s="3"/>
      <c r="NK544" s="3"/>
      <c r="NL544" s="3"/>
      <c r="NM544" s="3"/>
      <c r="NN544" s="3"/>
      <c r="NO544" s="3"/>
      <c r="NP544" s="3"/>
      <c r="NQ544" s="3"/>
      <c r="NR544" s="3"/>
      <c r="NS544" s="3"/>
      <c r="NT544" s="3"/>
      <c r="NU544" s="3"/>
      <c r="NV544" s="3"/>
      <c r="NW544" s="3"/>
      <c r="NX544" s="3"/>
      <c r="NY544" s="3"/>
      <c r="NZ544" s="3"/>
      <c r="OA544" s="3"/>
      <c r="OB544" s="3"/>
      <c r="OC544" s="3"/>
      <c r="OD544" s="3"/>
      <c r="OE544" s="3"/>
      <c r="OF544" s="3"/>
      <c r="OG544" s="3"/>
      <c r="OH544" s="3"/>
      <c r="OI544" s="3"/>
      <c r="OJ544" s="3"/>
      <c r="OK544" s="3"/>
      <c r="OL544" s="3"/>
      <c r="OM544" s="3"/>
      <c r="ON544" s="3"/>
      <c r="OO544" s="3"/>
      <c r="OP544" s="3"/>
      <c r="OQ544" s="3"/>
      <c r="OR544" s="3"/>
      <c r="OS544" s="3"/>
      <c r="OT544" s="3"/>
      <c r="OU544" s="3"/>
      <c r="OV544" s="3"/>
      <c r="OW544" s="3"/>
      <c r="OX544" s="3"/>
      <c r="OY544" s="3"/>
      <c r="OZ544" s="3"/>
      <c r="PA544" s="3"/>
      <c r="PB544" s="1"/>
      <c r="PC544" s="1"/>
      <c r="PD544" s="1"/>
      <c r="PE544" s="1"/>
      <c r="PF544" s="1"/>
      <c r="PG544" s="1"/>
      <c r="PH544" s="1"/>
      <c r="PI544" s="1"/>
      <c r="PJ544" s="1"/>
      <c r="PK544" s="1"/>
      <c r="PL544" s="1"/>
      <c r="PM544" s="1"/>
      <c r="PN544" s="1"/>
      <c r="PO544" s="1"/>
      <c r="PP544" s="1"/>
      <c r="PQ544" s="1"/>
      <c r="PR544" s="1"/>
      <c r="PS544" s="1"/>
      <c r="PT544" s="1"/>
      <c r="PU544" s="1"/>
      <c r="PV544" s="1"/>
      <c r="PW544" s="1"/>
      <c r="PX544" s="1"/>
      <c r="PY544" s="1"/>
      <c r="PZ544" s="1"/>
      <c r="QA544" s="1"/>
      <c r="QB544" s="1"/>
      <c r="QC544" s="1"/>
      <c r="QD544" s="1"/>
      <c r="QE544" s="1"/>
      <c r="QF544" s="1"/>
      <c r="QG544" s="1"/>
      <c r="QH544" s="1"/>
      <c r="QI544" s="1"/>
      <c r="QJ544" s="1"/>
      <c r="QK544" s="1"/>
      <c r="QL544" s="1"/>
      <c r="QM544" s="1"/>
      <c r="QN544" s="1"/>
      <c r="QO544" s="1"/>
      <c r="QP544" s="1"/>
      <c r="QQ544" s="1"/>
      <c r="QR544" s="1"/>
      <c r="QS544" s="1"/>
      <c r="QT544" s="1"/>
      <c r="QU544" s="1"/>
      <c r="QV544" s="1"/>
      <c r="QW544" s="1"/>
      <c r="QX544" s="1"/>
      <c r="QY544" s="1"/>
      <c r="QZ544" s="1"/>
      <c r="RA544" s="1"/>
      <c r="RB544" s="1"/>
      <c r="RC544" s="1"/>
      <c r="RD544" s="1"/>
      <c r="RE544" s="1"/>
      <c r="RF544" s="1"/>
      <c r="RG544" s="1"/>
      <c r="RH544" s="1"/>
      <c r="RI544" s="1"/>
      <c r="RJ544" s="1"/>
      <c r="RK544" s="1"/>
      <c r="RL544" s="1"/>
      <c r="RM544" s="1"/>
      <c r="RN544" s="1"/>
      <c r="RO544" s="1"/>
      <c r="RP544" s="1"/>
      <c r="RQ544" s="1"/>
      <c r="RR544" s="1"/>
      <c r="RS544" s="1"/>
      <c r="RT544" s="1"/>
      <c r="RU544" s="1"/>
      <c r="RV544" s="1"/>
      <c r="RW544" s="1"/>
      <c r="RX544" s="1"/>
      <c r="RY544" s="1"/>
      <c r="RZ544" s="1"/>
      <c r="SA544" s="1"/>
      <c r="SB544" s="1"/>
      <c r="SC544" s="1"/>
      <c r="SD544" s="1"/>
      <c r="SE544" s="1"/>
      <c r="SF544" s="1"/>
      <c r="SG544" s="1"/>
      <c r="SH544" s="1"/>
      <c r="SI544" s="1"/>
      <c r="SJ544" s="1"/>
      <c r="SK544" s="1"/>
      <c r="SL544" s="1"/>
      <c r="SM544" s="1"/>
      <c r="SN544" s="1"/>
      <c r="SO544" s="1"/>
      <c r="SP544" s="1"/>
      <c r="SQ544" s="1"/>
      <c r="SR544" s="1"/>
      <c r="SS544" s="1"/>
      <c r="ST544" s="1"/>
      <c r="SU544" s="1"/>
      <c r="SV544" s="1"/>
      <c r="SW544" s="1"/>
      <c r="SX544" s="1"/>
      <c r="SY544" s="1"/>
      <c r="SZ544" s="1"/>
      <c r="TA544" s="1"/>
      <c r="TB544" s="1"/>
      <c r="TC544" s="1"/>
      <c r="TD544" s="1"/>
      <c r="TE544" s="1"/>
      <c r="TF544" s="1"/>
      <c r="TG544" s="1"/>
      <c r="TH544" s="1"/>
      <c r="TI544" s="1"/>
      <c r="TJ544" s="1"/>
      <c r="TK544" s="1"/>
      <c r="TL544" s="1"/>
      <c r="TM544" s="1"/>
      <c r="TN544" s="1"/>
      <c r="TO544" s="1"/>
      <c r="TP544" s="1"/>
      <c r="TQ544" s="1"/>
      <c r="TR544" s="1"/>
      <c r="TS544" s="1"/>
      <c r="TT544" s="1"/>
      <c r="TU544" s="1"/>
      <c r="TV544" s="1"/>
      <c r="TW544" s="1"/>
      <c r="TX544" s="1"/>
      <c r="TY544" s="1"/>
      <c r="TZ544" s="1"/>
      <c r="UA544" s="1"/>
      <c r="UB544" s="1"/>
      <c r="UC544" s="1"/>
      <c r="UD544" s="1"/>
      <c r="UE544" s="1"/>
      <c r="UF544" s="1"/>
      <c r="UG544" s="1"/>
      <c r="UH544" s="1"/>
      <c r="UI544" s="1"/>
      <c r="UJ544" s="1"/>
      <c r="UK544" s="1"/>
      <c r="UL544" s="1"/>
      <c r="UM544" s="1"/>
      <c r="UN544" s="1"/>
      <c r="UO544" s="1"/>
      <c r="UP544" s="1"/>
      <c r="UQ544" s="1"/>
      <c r="UR544" s="1"/>
      <c r="US544" s="1"/>
      <c r="UT544" s="1"/>
      <c r="UU544" s="1"/>
      <c r="UV544" s="1"/>
      <c r="UW544" s="1"/>
      <c r="UX544" s="1"/>
      <c r="UY544" s="1"/>
      <c r="UZ544" s="1"/>
      <c r="VA544" s="1"/>
      <c r="VB544" s="1"/>
      <c r="VC544" s="1"/>
      <c r="VD544" s="1"/>
      <c r="VE544" s="1"/>
      <c r="VF544" s="1"/>
      <c r="VG544" s="1"/>
      <c r="VH544" s="1"/>
      <c r="VI544" s="1"/>
      <c r="VJ544" s="1"/>
      <c r="VK544" s="1"/>
      <c r="VL544" s="1"/>
      <c r="VM544" s="1"/>
      <c r="VN544" s="1"/>
      <c r="VO544" s="1"/>
      <c r="VP544" s="1"/>
      <c r="VQ544" s="1"/>
      <c r="VR544" s="1"/>
      <c r="VS544" s="1"/>
      <c r="VT544" s="1"/>
      <c r="VU544" s="1"/>
      <c r="VV544" s="1"/>
      <c r="VW544" s="1"/>
      <c r="VX544" s="1"/>
      <c r="VY544" s="1"/>
      <c r="VZ544" s="1"/>
      <c r="WA544" s="1"/>
      <c r="WB544" s="1"/>
      <c r="WC544" s="1"/>
      <c r="WD544" s="1"/>
      <c r="WE544" s="1"/>
      <c r="WF544" s="1"/>
      <c r="WG544" s="1"/>
      <c r="WH544" s="1"/>
      <c r="WI544" s="1"/>
      <c r="WJ544" s="1"/>
      <c r="WK544" s="1"/>
      <c r="WL544" s="1"/>
      <c r="WM544" s="1"/>
      <c r="WN544" s="1"/>
      <c r="WO544" s="1"/>
      <c r="WP544" s="1"/>
      <c r="WQ544" s="1"/>
      <c r="WR544" s="1"/>
      <c r="WS544" s="1"/>
      <c r="WT544" s="1"/>
      <c r="WU544" s="1"/>
      <c r="WV544" s="1"/>
      <c r="WW544" s="1"/>
      <c r="WX544" s="1"/>
      <c r="WY544" s="1"/>
      <c r="WZ544" s="1"/>
      <c r="XA544" s="1"/>
      <c r="XB544" s="1"/>
      <c r="XC544" s="1"/>
      <c r="XD544" s="1"/>
      <c r="XE544" s="1"/>
      <c r="XF544" s="1"/>
      <c r="XG544" s="1"/>
      <c r="XH544" s="1"/>
      <c r="XI544" s="1"/>
      <c r="XJ544" s="1"/>
      <c r="XK544" s="1"/>
      <c r="XL544" s="1"/>
      <c r="XM544" s="1"/>
      <c r="XN544" s="1"/>
      <c r="XO544" s="1"/>
      <c r="XP544" s="1"/>
      <c r="XQ544" s="1"/>
      <c r="XR544" s="1"/>
      <c r="XS544" s="1"/>
      <c r="XT544" s="1"/>
      <c r="XU544" s="1"/>
      <c r="XV544" s="1"/>
      <c r="XW544" s="1"/>
      <c r="XX544" s="1"/>
      <c r="XY544" s="1"/>
      <c r="XZ544" s="1"/>
      <c r="YA544" s="1"/>
      <c r="YB544" s="1"/>
      <c r="YC544" s="1"/>
      <c r="YD544" s="1"/>
      <c r="YE544" s="1"/>
      <c r="YF544" s="1"/>
      <c r="YG544" s="1"/>
      <c r="YH544" s="1"/>
      <c r="YI544" s="1"/>
      <c r="YJ544" s="1"/>
      <c r="YK544" s="1"/>
      <c r="YL544" s="1"/>
      <c r="YM544" s="1"/>
      <c r="YN544" s="1"/>
      <c r="YO544" s="1"/>
      <c r="YP544" s="1"/>
      <c r="YQ544" s="1"/>
      <c r="YR544" s="1"/>
      <c r="YS544" s="1"/>
      <c r="YT544" s="1"/>
      <c r="YU544" s="1"/>
      <c r="YV544" s="1"/>
      <c r="YW544" s="1"/>
      <c r="YX544" s="1"/>
      <c r="YY544" s="1"/>
      <c r="YZ544" s="1"/>
      <c r="ZA544" s="1"/>
      <c r="ZB544" s="1"/>
      <c r="ZC544" s="1"/>
      <c r="ZD544" s="1"/>
      <c r="ZE544" s="1"/>
      <c r="ZF544" s="1"/>
      <c r="ZG544" s="1"/>
      <c r="ZH544" s="1"/>
      <c r="ZI544" s="1"/>
      <c r="ZJ544" s="1"/>
      <c r="ZK544" s="1"/>
      <c r="ZL544" s="1"/>
      <c r="ZM544" s="1"/>
      <c r="ZN544" s="1"/>
      <c r="ZO544" s="1"/>
      <c r="ZP544" s="1"/>
      <c r="ZQ544" s="1"/>
      <c r="ZR544" s="1"/>
      <c r="ZS544" s="1"/>
      <c r="ZT544" s="1"/>
      <c r="ZU544" s="1"/>
      <c r="ZV544" s="1"/>
      <c r="ZW544" s="1"/>
      <c r="ZX544" s="1"/>
      <c r="ZY544" s="1"/>
      <c r="ZZ544" s="1"/>
      <c r="AAA544" s="1"/>
      <c r="AAB544" s="1"/>
      <c r="AAC544" s="1"/>
      <c r="AAD544" s="1"/>
      <c r="AAE544" s="1"/>
      <c r="AAF544" s="1"/>
      <c r="AAG544" s="1"/>
      <c r="AAH544" s="1"/>
      <c r="AAI544" s="1"/>
      <c r="AAJ544" s="1"/>
      <c r="AAK544" s="1"/>
      <c r="AAL544" s="1"/>
      <c r="AAM544" s="1"/>
      <c r="AAN544" s="1"/>
      <c r="AAO544" s="1"/>
      <c r="AAP544" s="1"/>
      <c r="AAQ544" s="1"/>
      <c r="AAR544" s="1"/>
      <c r="AAS544" s="1"/>
      <c r="AAT544" s="1"/>
      <c r="AAU544" s="1"/>
      <c r="AAV544" s="1"/>
      <c r="AAW544" s="1"/>
      <c r="AAX544" s="1"/>
      <c r="AAY544" s="1"/>
      <c r="AAZ544" s="1"/>
      <c r="ABA544" s="1"/>
      <c r="ABB544" s="1"/>
      <c r="ABC544" s="1"/>
      <c r="ABD544" s="1"/>
      <c r="ABE544" s="1"/>
      <c r="ABF544" s="1"/>
      <c r="ABG544" s="1"/>
      <c r="ABH544" s="1"/>
      <c r="ABI544" s="1"/>
      <c r="ABJ544" s="1"/>
      <c r="ABK544" s="1"/>
      <c r="ABL544" s="1"/>
      <c r="ABM544" s="1"/>
      <c r="ABN544" s="1"/>
      <c r="ABO544" s="1"/>
    </row>
    <row r="545" spans="1:743" x14ac:dyDescent="0.25">
      <c r="A545" s="93"/>
      <c r="B545" s="2"/>
      <c r="C545" s="2"/>
      <c r="D545" s="2"/>
      <c r="E545" s="2"/>
      <c r="F545" s="2"/>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c r="KA545" s="4"/>
      <c r="KB545" s="4"/>
      <c r="KC545" s="4"/>
      <c r="KD545" s="4"/>
      <c r="KE545" s="4"/>
      <c r="KF545" s="4"/>
      <c r="KG545" s="4"/>
      <c r="KH545" s="4"/>
      <c r="KI545" s="4"/>
      <c r="KJ545" s="4"/>
      <c r="KK545" s="4"/>
      <c r="KL545" s="4"/>
      <c r="KM545" s="4"/>
      <c r="KN545" s="4"/>
      <c r="KO545" s="4"/>
      <c r="KP545" s="4"/>
      <c r="KQ545" s="4"/>
      <c r="KR545" s="4"/>
      <c r="KS545" s="4"/>
      <c r="KT545" s="4"/>
      <c r="KU545" s="4"/>
      <c r="KV545" s="4"/>
      <c r="KW545" s="4"/>
      <c r="KX545" s="4"/>
      <c r="KY545" s="4"/>
      <c r="KZ545" s="4"/>
      <c r="LA545" s="4"/>
      <c r="LB545" s="4"/>
      <c r="LC545" s="4"/>
      <c r="LD545" s="4"/>
      <c r="LE545" s="4"/>
      <c r="LF545" s="4"/>
      <c r="LG545" s="4"/>
      <c r="LH545" s="4"/>
      <c r="LI545" s="4"/>
      <c r="LJ545" s="4"/>
      <c r="LK545" s="4"/>
      <c r="LL545" s="4"/>
      <c r="LM545" s="4"/>
      <c r="LN545" s="4"/>
      <c r="LO545" s="4"/>
      <c r="LP545" s="4"/>
      <c r="LQ545" s="4"/>
      <c r="LR545" s="4"/>
      <c r="LS545" s="4"/>
      <c r="LT545" s="4"/>
      <c r="LU545" s="4"/>
      <c r="LV545" s="4"/>
      <c r="LW545" s="4"/>
      <c r="LX545" s="4"/>
      <c r="LY545" s="4"/>
      <c r="LZ545" s="4"/>
      <c r="MA545" s="4"/>
      <c r="MB545" s="4"/>
      <c r="MC545" s="4"/>
      <c r="MD545" s="4"/>
      <c r="ME545" s="4"/>
      <c r="MF545" s="4"/>
      <c r="MG545" s="4"/>
      <c r="MH545" s="4"/>
      <c r="MI545" s="4"/>
      <c r="MJ545" s="4"/>
      <c r="MK545" s="4"/>
      <c r="ML545" s="4"/>
      <c r="MM545" s="4"/>
      <c r="MN545" s="4"/>
      <c r="MO545" s="4"/>
      <c r="MP545" s="4"/>
      <c r="MQ545" s="4"/>
      <c r="MR545" s="4"/>
      <c r="MS545" s="4"/>
      <c r="MT545" s="4"/>
      <c r="MU545" s="3"/>
      <c r="MV545" s="3"/>
      <c r="MW545" s="3"/>
      <c r="MX545" s="3"/>
      <c r="MY545" s="3"/>
      <c r="MZ545" s="3"/>
      <c r="NA545" s="3"/>
      <c r="NB545" s="3"/>
      <c r="NC545" s="3"/>
      <c r="ND545" s="3"/>
      <c r="NE545" s="3"/>
      <c r="NF545" s="3"/>
      <c r="NG545" s="3"/>
      <c r="NH545" s="3"/>
      <c r="NI545" s="3"/>
      <c r="NJ545" s="3"/>
      <c r="NK545" s="3"/>
      <c r="NL545" s="3"/>
      <c r="NM545" s="3"/>
      <c r="NN545" s="3"/>
      <c r="NO545" s="3"/>
      <c r="NP545" s="3"/>
      <c r="NQ545" s="3"/>
      <c r="NR545" s="3"/>
      <c r="NS545" s="3"/>
      <c r="NT545" s="3"/>
      <c r="NU545" s="3"/>
      <c r="NV545" s="3"/>
      <c r="NW545" s="3"/>
      <c r="NX545" s="3"/>
      <c r="NY545" s="3"/>
      <c r="NZ545" s="3"/>
      <c r="OA545" s="3"/>
      <c r="OB545" s="3"/>
      <c r="OC545" s="3"/>
      <c r="OD545" s="3"/>
      <c r="OE545" s="3"/>
      <c r="OF545" s="3"/>
      <c r="OG545" s="3"/>
      <c r="OH545" s="3"/>
      <c r="OI545" s="3"/>
      <c r="OJ545" s="3"/>
      <c r="OK545" s="3"/>
      <c r="OL545" s="3"/>
      <c r="OM545" s="3"/>
      <c r="ON545" s="3"/>
      <c r="OO545" s="3"/>
      <c r="OP545" s="3"/>
      <c r="OQ545" s="3"/>
      <c r="OR545" s="3"/>
      <c r="OS545" s="3"/>
      <c r="OT545" s="3"/>
      <c r="OU545" s="3"/>
      <c r="OV545" s="3"/>
      <c r="OW545" s="3"/>
      <c r="OX545" s="3"/>
      <c r="OY545" s="3"/>
      <c r="OZ545" s="3"/>
      <c r="PA545" s="3"/>
      <c r="PB545" s="1"/>
      <c r="PC545" s="1"/>
      <c r="PD545" s="1"/>
      <c r="PE545" s="1"/>
      <c r="PF545" s="1"/>
      <c r="PG545" s="1"/>
      <c r="PH545" s="1"/>
      <c r="PI545" s="1"/>
      <c r="PJ545" s="1"/>
      <c r="PK545" s="1"/>
      <c r="PL545" s="1"/>
      <c r="PM545" s="1"/>
      <c r="PN545" s="1"/>
      <c r="PO545" s="1"/>
      <c r="PP545" s="1"/>
      <c r="PQ545" s="1"/>
      <c r="PR545" s="1"/>
      <c r="PS545" s="1"/>
      <c r="PT545" s="1"/>
      <c r="PU545" s="1"/>
      <c r="PV545" s="1"/>
      <c r="PW545" s="1"/>
      <c r="PX545" s="1"/>
      <c r="PY545" s="1"/>
      <c r="PZ545" s="1"/>
      <c r="QA545" s="1"/>
      <c r="QB545" s="1"/>
      <c r="QC545" s="1"/>
      <c r="QD545" s="1"/>
      <c r="QE545" s="1"/>
      <c r="QF545" s="1"/>
      <c r="QG545" s="1"/>
      <c r="QH545" s="1"/>
      <c r="QI545" s="1"/>
      <c r="QJ545" s="1"/>
      <c r="QK545" s="1"/>
      <c r="QL545" s="1"/>
      <c r="QM545" s="1"/>
      <c r="QN545" s="1"/>
      <c r="QO545" s="1"/>
      <c r="QP545" s="1"/>
      <c r="QQ545" s="1"/>
      <c r="QR545" s="1"/>
      <c r="QS545" s="1"/>
      <c r="QT545" s="1"/>
      <c r="QU545" s="1"/>
      <c r="QV545" s="1"/>
      <c r="QW545" s="1"/>
      <c r="QX545" s="1"/>
      <c r="QY545" s="1"/>
      <c r="QZ545" s="1"/>
      <c r="RA545" s="1"/>
      <c r="RB545" s="1"/>
      <c r="RC545" s="1"/>
      <c r="RD545" s="1"/>
      <c r="RE545" s="1"/>
      <c r="RF545" s="1"/>
      <c r="RG545" s="1"/>
      <c r="RH545" s="1"/>
      <c r="RI545" s="1"/>
      <c r="RJ545" s="1"/>
      <c r="RK545" s="1"/>
      <c r="RL545" s="1"/>
      <c r="RM545" s="1"/>
      <c r="RN545" s="1"/>
      <c r="RO545" s="1"/>
      <c r="RP545" s="1"/>
      <c r="RQ545" s="1"/>
      <c r="RR545" s="1"/>
      <c r="RS545" s="1"/>
      <c r="RT545" s="1"/>
      <c r="RU545" s="1"/>
      <c r="RV545" s="1"/>
      <c r="RW545" s="1"/>
      <c r="RX545" s="1"/>
      <c r="RY545" s="1"/>
      <c r="RZ545" s="1"/>
      <c r="SA545" s="1"/>
      <c r="SB545" s="1"/>
      <c r="SC545" s="1"/>
      <c r="SD545" s="1"/>
      <c r="SE545" s="1"/>
      <c r="SF545" s="1"/>
      <c r="SG545" s="1"/>
      <c r="SH545" s="1"/>
      <c r="SI545" s="1"/>
      <c r="SJ545" s="1"/>
      <c r="SK545" s="1"/>
      <c r="SL545" s="1"/>
      <c r="SM545" s="1"/>
      <c r="SN545" s="1"/>
      <c r="SO545" s="1"/>
      <c r="SP545" s="1"/>
      <c r="SQ545" s="1"/>
      <c r="SR545" s="1"/>
      <c r="SS545" s="1"/>
      <c r="ST545" s="1"/>
      <c r="SU545" s="1"/>
      <c r="SV545" s="1"/>
      <c r="SW545" s="1"/>
      <c r="SX545" s="1"/>
      <c r="SY545" s="1"/>
      <c r="SZ545" s="1"/>
      <c r="TA545" s="1"/>
      <c r="TB545" s="1"/>
      <c r="TC545" s="1"/>
      <c r="TD545" s="1"/>
      <c r="TE545" s="1"/>
      <c r="TF545" s="1"/>
      <c r="TG545" s="1"/>
      <c r="TH545" s="1"/>
      <c r="TI545" s="1"/>
      <c r="TJ545" s="1"/>
      <c r="TK545" s="1"/>
      <c r="TL545" s="1"/>
      <c r="TM545" s="1"/>
      <c r="TN545" s="1"/>
      <c r="TO545" s="1"/>
      <c r="TP545" s="1"/>
      <c r="TQ545" s="1"/>
      <c r="TR545" s="1"/>
      <c r="TS545" s="1"/>
      <c r="TT545" s="1"/>
      <c r="TU545" s="1"/>
      <c r="TV545" s="1"/>
      <c r="TW545" s="1"/>
      <c r="TX545" s="1"/>
      <c r="TY545" s="1"/>
      <c r="TZ545" s="1"/>
      <c r="UA545" s="1"/>
      <c r="UB545" s="1"/>
      <c r="UC545" s="1"/>
      <c r="UD545" s="1"/>
      <c r="UE545" s="1"/>
      <c r="UF545" s="1"/>
      <c r="UG545" s="1"/>
      <c r="UH545" s="1"/>
      <c r="UI545" s="1"/>
      <c r="UJ545" s="1"/>
      <c r="UK545" s="1"/>
      <c r="UL545" s="1"/>
      <c r="UM545" s="1"/>
      <c r="UN545" s="1"/>
      <c r="UO545" s="1"/>
      <c r="UP545" s="1"/>
      <c r="UQ545" s="1"/>
      <c r="UR545" s="1"/>
      <c r="US545" s="1"/>
      <c r="UT545" s="1"/>
      <c r="UU545" s="1"/>
      <c r="UV545" s="1"/>
      <c r="UW545" s="1"/>
      <c r="UX545" s="1"/>
      <c r="UY545" s="1"/>
      <c r="UZ545" s="1"/>
      <c r="VA545" s="1"/>
      <c r="VB545" s="1"/>
      <c r="VC545" s="1"/>
      <c r="VD545" s="1"/>
      <c r="VE545" s="1"/>
      <c r="VF545" s="1"/>
      <c r="VG545" s="1"/>
      <c r="VH545" s="1"/>
      <c r="VI545" s="1"/>
      <c r="VJ545" s="1"/>
      <c r="VK545" s="1"/>
      <c r="VL545" s="1"/>
      <c r="VM545" s="1"/>
      <c r="VN545" s="1"/>
      <c r="VO545" s="1"/>
      <c r="VP545" s="1"/>
      <c r="VQ545" s="1"/>
      <c r="VR545" s="1"/>
      <c r="VS545" s="1"/>
      <c r="VT545" s="1"/>
      <c r="VU545" s="1"/>
      <c r="VV545" s="1"/>
      <c r="VW545" s="1"/>
      <c r="VX545" s="1"/>
      <c r="VY545" s="1"/>
      <c r="VZ545" s="1"/>
      <c r="WA545" s="1"/>
      <c r="WB545" s="1"/>
      <c r="WC545" s="1"/>
      <c r="WD545" s="1"/>
      <c r="WE545" s="1"/>
      <c r="WF545" s="1"/>
      <c r="WG545" s="1"/>
      <c r="WH545" s="1"/>
      <c r="WI545" s="1"/>
      <c r="WJ545" s="1"/>
      <c r="WK545" s="1"/>
      <c r="WL545" s="1"/>
      <c r="WM545" s="1"/>
      <c r="WN545" s="1"/>
      <c r="WO545" s="1"/>
      <c r="WP545" s="1"/>
      <c r="WQ545" s="1"/>
      <c r="WR545" s="1"/>
      <c r="WS545" s="1"/>
      <c r="WT545" s="1"/>
      <c r="WU545" s="1"/>
      <c r="WV545" s="1"/>
      <c r="WW545" s="1"/>
      <c r="WX545" s="1"/>
      <c r="WY545" s="1"/>
      <c r="WZ545" s="1"/>
      <c r="XA545" s="1"/>
      <c r="XB545" s="1"/>
      <c r="XC545" s="1"/>
      <c r="XD545" s="1"/>
      <c r="XE545" s="1"/>
      <c r="XF545" s="1"/>
      <c r="XG545" s="1"/>
      <c r="XH545" s="1"/>
      <c r="XI545" s="1"/>
      <c r="XJ545" s="1"/>
      <c r="XK545" s="1"/>
      <c r="XL545" s="1"/>
      <c r="XM545" s="1"/>
      <c r="XN545" s="1"/>
      <c r="XO545" s="1"/>
      <c r="XP545" s="1"/>
      <c r="XQ545" s="1"/>
      <c r="XR545" s="1"/>
      <c r="XS545" s="1"/>
      <c r="XT545" s="1"/>
      <c r="XU545" s="1"/>
      <c r="XV545" s="1"/>
      <c r="XW545" s="1"/>
      <c r="XX545" s="1"/>
      <c r="XY545" s="1"/>
      <c r="XZ545" s="1"/>
      <c r="YA545" s="1"/>
      <c r="YB545" s="1"/>
      <c r="YC545" s="1"/>
      <c r="YD545" s="1"/>
      <c r="YE545" s="1"/>
      <c r="YF545" s="1"/>
      <c r="YG545" s="1"/>
      <c r="YH545" s="1"/>
      <c r="YI545" s="1"/>
      <c r="YJ545" s="1"/>
      <c r="YK545" s="1"/>
      <c r="YL545" s="1"/>
      <c r="YM545" s="1"/>
      <c r="YN545" s="1"/>
      <c r="YO545" s="1"/>
      <c r="YP545" s="1"/>
      <c r="YQ545" s="1"/>
      <c r="YR545" s="1"/>
      <c r="YS545" s="1"/>
      <c r="YT545" s="1"/>
      <c r="YU545" s="1"/>
      <c r="YV545" s="1"/>
      <c r="YW545" s="1"/>
      <c r="YX545" s="1"/>
      <c r="YY545" s="1"/>
      <c r="YZ545" s="1"/>
      <c r="ZA545" s="1"/>
      <c r="ZB545" s="1"/>
      <c r="ZC545" s="1"/>
      <c r="ZD545" s="1"/>
      <c r="ZE545" s="1"/>
      <c r="ZF545" s="1"/>
      <c r="ZG545" s="1"/>
      <c r="ZH545" s="1"/>
      <c r="ZI545" s="1"/>
      <c r="ZJ545" s="1"/>
      <c r="ZK545" s="1"/>
      <c r="ZL545" s="1"/>
      <c r="ZM545" s="1"/>
      <c r="ZN545" s="1"/>
      <c r="ZO545" s="1"/>
      <c r="ZP545" s="1"/>
      <c r="ZQ545" s="1"/>
      <c r="ZR545" s="1"/>
      <c r="ZS545" s="1"/>
      <c r="ZT545" s="1"/>
      <c r="ZU545" s="1"/>
      <c r="ZV545" s="1"/>
      <c r="ZW545" s="1"/>
      <c r="ZX545" s="1"/>
      <c r="ZY545" s="1"/>
      <c r="ZZ545" s="1"/>
      <c r="AAA545" s="1"/>
      <c r="AAB545" s="1"/>
      <c r="AAC545" s="1"/>
      <c r="AAD545" s="1"/>
      <c r="AAE545" s="1"/>
      <c r="AAF545" s="1"/>
      <c r="AAG545" s="1"/>
      <c r="AAH545" s="1"/>
      <c r="AAI545" s="1"/>
      <c r="AAJ545" s="1"/>
      <c r="AAK545" s="1"/>
      <c r="AAL545" s="1"/>
      <c r="AAM545" s="1"/>
      <c r="AAN545" s="1"/>
      <c r="AAO545" s="1"/>
      <c r="AAP545" s="1"/>
      <c r="AAQ545" s="1"/>
      <c r="AAR545" s="1"/>
      <c r="AAS545" s="1"/>
      <c r="AAT545" s="1"/>
      <c r="AAU545" s="1"/>
      <c r="AAV545" s="1"/>
      <c r="AAW545" s="1"/>
      <c r="AAX545" s="1"/>
      <c r="AAY545" s="1"/>
      <c r="AAZ545" s="1"/>
      <c r="ABA545" s="1"/>
      <c r="ABB545" s="1"/>
      <c r="ABC545" s="1"/>
      <c r="ABD545" s="1"/>
      <c r="ABE545" s="1"/>
      <c r="ABF545" s="1"/>
      <c r="ABG545" s="1"/>
      <c r="ABH545" s="1"/>
      <c r="ABI545" s="1"/>
      <c r="ABJ545" s="1"/>
      <c r="ABK545" s="1"/>
      <c r="ABL545" s="1"/>
      <c r="ABM545" s="1"/>
      <c r="ABN545" s="1"/>
      <c r="ABO545" s="1"/>
    </row>
    <row r="546" spans="1:743" x14ac:dyDescent="0.25">
      <c r="A546" s="93"/>
      <c r="B546" s="2"/>
      <c r="C546" s="2"/>
      <c r="D546" s="2"/>
      <c r="E546" s="2"/>
      <c r="F546" s="2"/>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c r="KA546" s="4"/>
      <c r="KB546" s="4"/>
      <c r="KC546" s="4"/>
      <c r="KD546" s="4"/>
      <c r="KE546" s="4"/>
      <c r="KF546" s="4"/>
      <c r="KG546" s="4"/>
      <c r="KH546" s="4"/>
      <c r="KI546" s="4"/>
      <c r="KJ546" s="4"/>
      <c r="KK546" s="4"/>
      <c r="KL546" s="4"/>
      <c r="KM546" s="4"/>
      <c r="KN546" s="4"/>
      <c r="KO546" s="4"/>
      <c r="KP546" s="4"/>
      <c r="KQ546" s="4"/>
      <c r="KR546" s="4"/>
      <c r="KS546" s="4"/>
      <c r="KT546" s="4"/>
      <c r="KU546" s="4"/>
      <c r="KV546" s="4"/>
      <c r="KW546" s="4"/>
      <c r="KX546" s="4"/>
      <c r="KY546" s="4"/>
      <c r="KZ546" s="4"/>
      <c r="LA546" s="4"/>
      <c r="LB546" s="4"/>
      <c r="LC546" s="4"/>
      <c r="LD546" s="4"/>
      <c r="LE546" s="4"/>
      <c r="LF546" s="4"/>
      <c r="LG546" s="4"/>
      <c r="LH546" s="4"/>
      <c r="LI546" s="4"/>
      <c r="LJ546" s="4"/>
      <c r="LK546" s="4"/>
      <c r="LL546" s="4"/>
      <c r="LM546" s="4"/>
      <c r="LN546" s="4"/>
      <c r="LO546" s="4"/>
      <c r="LP546" s="4"/>
      <c r="LQ546" s="4"/>
      <c r="LR546" s="4"/>
      <c r="LS546" s="4"/>
      <c r="LT546" s="4"/>
      <c r="LU546" s="4"/>
      <c r="LV546" s="4"/>
      <c r="LW546" s="4"/>
      <c r="LX546" s="4"/>
      <c r="LY546" s="4"/>
      <c r="LZ546" s="4"/>
      <c r="MA546" s="4"/>
      <c r="MB546" s="4"/>
      <c r="MC546" s="4"/>
      <c r="MD546" s="4"/>
      <c r="ME546" s="4"/>
      <c r="MF546" s="4"/>
      <c r="MG546" s="4"/>
      <c r="MH546" s="4"/>
      <c r="MI546" s="4"/>
      <c r="MJ546" s="4"/>
      <c r="MK546" s="4"/>
      <c r="ML546" s="4"/>
      <c r="MM546" s="4"/>
      <c r="MN546" s="4"/>
      <c r="MO546" s="4"/>
      <c r="MP546" s="4"/>
      <c r="MQ546" s="4"/>
      <c r="MR546" s="4"/>
      <c r="MS546" s="4"/>
      <c r="MT546" s="4"/>
      <c r="MU546" s="3"/>
      <c r="MV546" s="3"/>
      <c r="MW546" s="3"/>
      <c r="MX546" s="3"/>
      <c r="MY546" s="3"/>
      <c r="MZ546" s="3"/>
      <c r="NA546" s="3"/>
      <c r="NB546" s="3"/>
      <c r="NC546" s="3"/>
      <c r="ND546" s="3"/>
      <c r="NE546" s="3"/>
      <c r="NF546" s="3"/>
      <c r="NG546" s="3"/>
      <c r="NH546" s="3"/>
      <c r="NI546" s="3"/>
      <c r="NJ546" s="3"/>
      <c r="NK546" s="3"/>
      <c r="NL546" s="3"/>
      <c r="NM546" s="3"/>
      <c r="NN546" s="3"/>
      <c r="NO546" s="3"/>
      <c r="NP546" s="3"/>
      <c r="NQ546" s="3"/>
      <c r="NR546" s="3"/>
      <c r="NS546" s="3"/>
      <c r="NT546" s="3"/>
      <c r="NU546" s="3"/>
      <c r="NV546" s="3"/>
      <c r="NW546" s="3"/>
      <c r="NX546" s="3"/>
      <c r="NY546" s="3"/>
      <c r="NZ546" s="3"/>
      <c r="OA546" s="3"/>
      <c r="OB546" s="3"/>
      <c r="OC546" s="3"/>
      <c r="OD546" s="3"/>
      <c r="OE546" s="3"/>
      <c r="OF546" s="3"/>
      <c r="OG546" s="3"/>
      <c r="OH546" s="3"/>
      <c r="OI546" s="3"/>
      <c r="OJ546" s="3"/>
      <c r="OK546" s="3"/>
      <c r="OL546" s="3"/>
      <c r="OM546" s="3"/>
      <c r="ON546" s="3"/>
      <c r="OO546" s="3"/>
      <c r="OP546" s="3"/>
      <c r="OQ546" s="3"/>
      <c r="OR546" s="3"/>
      <c r="OS546" s="3"/>
      <c r="OT546" s="3"/>
      <c r="OU546" s="3"/>
      <c r="OV546" s="3"/>
      <c r="OW546" s="3"/>
      <c r="OX546" s="3"/>
      <c r="OY546" s="3"/>
      <c r="OZ546" s="3"/>
      <c r="PA546" s="3"/>
      <c r="PB546" s="1"/>
      <c r="PC546" s="1"/>
      <c r="PD546" s="1"/>
      <c r="PE546" s="1"/>
      <c r="PF546" s="1"/>
      <c r="PG546" s="1"/>
      <c r="PH546" s="1"/>
      <c r="PI546" s="1"/>
      <c r="PJ546" s="1"/>
      <c r="PK546" s="1"/>
      <c r="PL546" s="1"/>
      <c r="PM546" s="1"/>
      <c r="PN546" s="1"/>
      <c r="PO546" s="1"/>
      <c r="PP546" s="1"/>
      <c r="PQ546" s="1"/>
      <c r="PR546" s="1"/>
      <c r="PS546" s="1"/>
      <c r="PT546" s="1"/>
      <c r="PU546" s="1"/>
      <c r="PV546" s="1"/>
      <c r="PW546" s="1"/>
      <c r="PX546" s="1"/>
      <c r="PY546" s="1"/>
      <c r="PZ546" s="1"/>
      <c r="QA546" s="1"/>
      <c r="QB546" s="1"/>
      <c r="QC546" s="1"/>
      <c r="QD546" s="1"/>
      <c r="QE546" s="1"/>
      <c r="QF546" s="1"/>
      <c r="QG546" s="1"/>
      <c r="QH546" s="1"/>
      <c r="QI546" s="1"/>
      <c r="QJ546" s="1"/>
      <c r="QK546" s="1"/>
      <c r="QL546" s="1"/>
      <c r="QM546" s="1"/>
      <c r="QN546" s="1"/>
      <c r="QO546" s="1"/>
      <c r="QP546" s="1"/>
      <c r="QQ546" s="1"/>
      <c r="QR546" s="1"/>
      <c r="QS546" s="1"/>
      <c r="QT546" s="1"/>
      <c r="QU546" s="1"/>
      <c r="QV546" s="1"/>
      <c r="QW546" s="1"/>
      <c r="QX546" s="1"/>
      <c r="QY546" s="1"/>
      <c r="QZ546" s="1"/>
      <c r="RA546" s="1"/>
      <c r="RB546" s="1"/>
      <c r="RC546" s="1"/>
      <c r="RD546" s="1"/>
      <c r="RE546" s="1"/>
      <c r="RF546" s="1"/>
      <c r="RG546" s="1"/>
      <c r="RH546" s="1"/>
      <c r="RI546" s="1"/>
      <c r="RJ546" s="1"/>
      <c r="RK546" s="1"/>
      <c r="RL546" s="1"/>
      <c r="RM546" s="1"/>
      <c r="RN546" s="1"/>
      <c r="RO546" s="1"/>
      <c r="RP546" s="1"/>
      <c r="RQ546" s="1"/>
      <c r="RR546" s="1"/>
      <c r="RS546" s="1"/>
      <c r="RT546" s="1"/>
      <c r="RU546" s="1"/>
      <c r="RV546" s="1"/>
      <c r="RW546" s="1"/>
      <c r="RX546" s="1"/>
      <c r="RY546" s="1"/>
      <c r="RZ546" s="1"/>
      <c r="SA546" s="1"/>
      <c r="SB546" s="1"/>
      <c r="SC546" s="1"/>
      <c r="SD546" s="1"/>
      <c r="SE546" s="1"/>
      <c r="SF546" s="1"/>
      <c r="SG546" s="1"/>
      <c r="SH546" s="1"/>
      <c r="SI546" s="1"/>
      <c r="SJ546" s="1"/>
      <c r="SK546" s="1"/>
      <c r="SL546" s="1"/>
      <c r="SM546" s="1"/>
      <c r="SN546" s="1"/>
      <c r="SO546" s="1"/>
      <c r="SP546" s="1"/>
      <c r="SQ546" s="1"/>
      <c r="SR546" s="1"/>
      <c r="SS546" s="1"/>
      <c r="ST546" s="1"/>
      <c r="SU546" s="1"/>
      <c r="SV546" s="1"/>
      <c r="SW546" s="1"/>
      <c r="SX546" s="1"/>
      <c r="SY546" s="1"/>
      <c r="SZ546" s="1"/>
      <c r="TA546" s="1"/>
      <c r="TB546" s="1"/>
      <c r="TC546" s="1"/>
      <c r="TD546" s="1"/>
      <c r="TE546" s="1"/>
      <c r="TF546" s="1"/>
      <c r="TG546" s="1"/>
      <c r="TH546" s="1"/>
      <c r="TI546" s="1"/>
      <c r="TJ546" s="1"/>
      <c r="TK546" s="1"/>
      <c r="TL546" s="1"/>
      <c r="TM546" s="1"/>
      <c r="TN546" s="1"/>
      <c r="TO546" s="1"/>
      <c r="TP546" s="1"/>
      <c r="TQ546" s="1"/>
      <c r="TR546" s="1"/>
      <c r="TS546" s="1"/>
      <c r="TT546" s="1"/>
      <c r="TU546" s="1"/>
      <c r="TV546" s="1"/>
      <c r="TW546" s="1"/>
      <c r="TX546" s="1"/>
      <c r="TY546" s="1"/>
      <c r="TZ546" s="1"/>
      <c r="UA546" s="1"/>
      <c r="UB546" s="1"/>
      <c r="UC546" s="1"/>
      <c r="UD546" s="1"/>
      <c r="UE546" s="1"/>
      <c r="UF546" s="1"/>
      <c r="UG546" s="1"/>
      <c r="UH546" s="1"/>
      <c r="UI546" s="1"/>
      <c r="UJ546" s="1"/>
      <c r="UK546" s="1"/>
      <c r="UL546" s="1"/>
      <c r="UM546" s="1"/>
      <c r="UN546" s="1"/>
      <c r="UO546" s="1"/>
      <c r="UP546" s="1"/>
      <c r="UQ546" s="1"/>
      <c r="UR546" s="1"/>
      <c r="US546" s="1"/>
      <c r="UT546" s="1"/>
      <c r="UU546" s="1"/>
      <c r="UV546" s="1"/>
      <c r="UW546" s="1"/>
      <c r="UX546" s="1"/>
      <c r="UY546" s="1"/>
      <c r="UZ546" s="1"/>
      <c r="VA546" s="1"/>
      <c r="VB546" s="1"/>
      <c r="VC546" s="1"/>
      <c r="VD546" s="1"/>
      <c r="VE546" s="1"/>
      <c r="VF546" s="1"/>
      <c r="VG546" s="1"/>
      <c r="VH546" s="1"/>
      <c r="VI546" s="1"/>
      <c r="VJ546" s="1"/>
      <c r="VK546" s="1"/>
      <c r="VL546" s="1"/>
      <c r="VM546" s="1"/>
      <c r="VN546" s="1"/>
      <c r="VO546" s="1"/>
      <c r="VP546" s="1"/>
      <c r="VQ546" s="1"/>
      <c r="VR546" s="1"/>
      <c r="VS546" s="1"/>
      <c r="VT546" s="1"/>
      <c r="VU546" s="1"/>
      <c r="VV546" s="1"/>
      <c r="VW546" s="1"/>
      <c r="VX546" s="1"/>
      <c r="VY546" s="1"/>
      <c r="VZ546" s="1"/>
      <c r="WA546" s="1"/>
      <c r="WB546" s="1"/>
      <c r="WC546" s="1"/>
      <c r="WD546" s="1"/>
      <c r="WE546" s="1"/>
      <c r="WF546" s="1"/>
      <c r="WG546" s="1"/>
      <c r="WH546" s="1"/>
      <c r="WI546" s="1"/>
      <c r="WJ546" s="1"/>
      <c r="WK546" s="1"/>
      <c r="WL546" s="1"/>
      <c r="WM546" s="1"/>
      <c r="WN546" s="1"/>
      <c r="WO546" s="1"/>
      <c r="WP546" s="1"/>
      <c r="WQ546" s="1"/>
      <c r="WR546" s="1"/>
      <c r="WS546" s="1"/>
      <c r="WT546" s="1"/>
      <c r="WU546" s="1"/>
      <c r="WV546" s="1"/>
      <c r="WW546" s="1"/>
      <c r="WX546" s="1"/>
      <c r="WY546" s="1"/>
      <c r="WZ546" s="1"/>
      <c r="XA546" s="1"/>
      <c r="XB546" s="1"/>
      <c r="XC546" s="1"/>
      <c r="XD546" s="1"/>
      <c r="XE546" s="1"/>
      <c r="XF546" s="1"/>
      <c r="XG546" s="1"/>
      <c r="XH546" s="1"/>
      <c r="XI546" s="1"/>
      <c r="XJ546" s="1"/>
      <c r="XK546" s="1"/>
      <c r="XL546" s="1"/>
      <c r="XM546" s="1"/>
      <c r="XN546" s="1"/>
      <c r="XO546" s="1"/>
      <c r="XP546" s="1"/>
      <c r="XQ546" s="1"/>
      <c r="XR546" s="1"/>
      <c r="XS546" s="1"/>
      <c r="XT546" s="1"/>
      <c r="XU546" s="1"/>
      <c r="XV546" s="1"/>
      <c r="XW546" s="1"/>
      <c r="XX546" s="1"/>
      <c r="XY546" s="1"/>
      <c r="XZ546" s="1"/>
      <c r="YA546" s="1"/>
      <c r="YB546" s="1"/>
      <c r="YC546" s="1"/>
      <c r="YD546" s="1"/>
      <c r="YE546" s="1"/>
      <c r="YF546" s="1"/>
      <c r="YG546" s="1"/>
      <c r="YH546" s="1"/>
      <c r="YI546" s="1"/>
      <c r="YJ546" s="1"/>
      <c r="YK546" s="1"/>
      <c r="YL546" s="1"/>
      <c r="YM546" s="1"/>
      <c r="YN546" s="1"/>
      <c r="YO546" s="1"/>
      <c r="YP546" s="1"/>
      <c r="YQ546" s="1"/>
      <c r="YR546" s="1"/>
      <c r="YS546" s="1"/>
      <c r="YT546" s="1"/>
      <c r="YU546" s="1"/>
      <c r="YV546" s="1"/>
      <c r="YW546" s="1"/>
      <c r="YX546" s="1"/>
      <c r="YY546" s="1"/>
      <c r="YZ546" s="1"/>
      <c r="ZA546" s="1"/>
      <c r="ZB546" s="1"/>
      <c r="ZC546" s="1"/>
      <c r="ZD546" s="1"/>
      <c r="ZE546" s="1"/>
      <c r="ZF546" s="1"/>
      <c r="ZG546" s="1"/>
      <c r="ZH546" s="1"/>
      <c r="ZI546" s="1"/>
      <c r="ZJ546" s="1"/>
      <c r="ZK546" s="1"/>
      <c r="ZL546" s="1"/>
      <c r="ZM546" s="1"/>
      <c r="ZN546" s="1"/>
      <c r="ZO546" s="1"/>
      <c r="ZP546" s="1"/>
      <c r="ZQ546" s="1"/>
      <c r="ZR546" s="1"/>
      <c r="ZS546" s="1"/>
      <c r="ZT546" s="1"/>
      <c r="ZU546" s="1"/>
      <c r="ZV546" s="1"/>
      <c r="ZW546" s="1"/>
      <c r="ZX546" s="1"/>
      <c r="ZY546" s="1"/>
      <c r="ZZ546" s="1"/>
      <c r="AAA546" s="1"/>
      <c r="AAB546" s="1"/>
      <c r="AAC546" s="1"/>
      <c r="AAD546" s="1"/>
      <c r="AAE546" s="1"/>
      <c r="AAF546" s="1"/>
      <c r="AAG546" s="1"/>
      <c r="AAH546" s="1"/>
      <c r="AAI546" s="1"/>
      <c r="AAJ546" s="1"/>
      <c r="AAK546" s="1"/>
      <c r="AAL546" s="1"/>
      <c r="AAM546" s="1"/>
      <c r="AAN546" s="1"/>
      <c r="AAO546" s="1"/>
      <c r="AAP546" s="1"/>
      <c r="AAQ546" s="1"/>
      <c r="AAR546" s="1"/>
      <c r="AAS546" s="1"/>
      <c r="AAT546" s="1"/>
      <c r="AAU546" s="1"/>
      <c r="AAV546" s="1"/>
      <c r="AAW546" s="1"/>
      <c r="AAX546" s="1"/>
      <c r="AAY546" s="1"/>
      <c r="AAZ546" s="1"/>
      <c r="ABA546" s="1"/>
      <c r="ABB546" s="1"/>
      <c r="ABC546" s="1"/>
      <c r="ABD546" s="1"/>
      <c r="ABE546" s="1"/>
      <c r="ABF546" s="1"/>
      <c r="ABG546" s="1"/>
      <c r="ABH546" s="1"/>
      <c r="ABI546" s="1"/>
      <c r="ABJ546" s="1"/>
      <c r="ABK546" s="1"/>
      <c r="ABL546" s="1"/>
      <c r="ABM546" s="1"/>
      <c r="ABN546" s="1"/>
      <c r="ABO546" s="1"/>
    </row>
    <row r="547" spans="1:743" x14ac:dyDescent="0.25">
      <c r="A547" s="93"/>
      <c r="B547" s="2"/>
      <c r="C547" s="2"/>
      <c r="D547" s="2"/>
      <c r="E547" s="2"/>
      <c r="F547" s="2"/>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c r="KA547" s="4"/>
      <c r="KB547" s="4"/>
      <c r="KC547" s="4"/>
      <c r="KD547" s="4"/>
      <c r="KE547" s="4"/>
      <c r="KF547" s="4"/>
      <c r="KG547" s="4"/>
      <c r="KH547" s="4"/>
      <c r="KI547" s="4"/>
      <c r="KJ547" s="4"/>
      <c r="KK547" s="4"/>
      <c r="KL547" s="4"/>
      <c r="KM547" s="4"/>
      <c r="KN547" s="4"/>
      <c r="KO547" s="4"/>
      <c r="KP547" s="4"/>
      <c r="KQ547" s="4"/>
      <c r="KR547" s="4"/>
      <c r="KS547" s="4"/>
      <c r="KT547" s="4"/>
      <c r="KU547" s="4"/>
      <c r="KV547" s="4"/>
      <c r="KW547" s="4"/>
      <c r="KX547" s="4"/>
      <c r="KY547" s="4"/>
      <c r="KZ547" s="4"/>
      <c r="LA547" s="4"/>
      <c r="LB547" s="4"/>
      <c r="LC547" s="4"/>
      <c r="LD547" s="4"/>
      <c r="LE547" s="4"/>
      <c r="LF547" s="4"/>
      <c r="LG547" s="4"/>
      <c r="LH547" s="4"/>
      <c r="LI547" s="4"/>
      <c r="LJ547" s="4"/>
      <c r="LK547" s="4"/>
      <c r="LL547" s="4"/>
      <c r="LM547" s="4"/>
      <c r="LN547" s="4"/>
      <c r="LO547" s="4"/>
      <c r="LP547" s="4"/>
      <c r="LQ547" s="4"/>
      <c r="LR547" s="4"/>
      <c r="LS547" s="4"/>
      <c r="LT547" s="4"/>
      <c r="LU547" s="4"/>
      <c r="LV547" s="4"/>
      <c r="LW547" s="4"/>
      <c r="LX547" s="4"/>
      <c r="LY547" s="4"/>
      <c r="LZ547" s="4"/>
      <c r="MA547" s="4"/>
      <c r="MB547" s="4"/>
      <c r="MC547" s="4"/>
      <c r="MD547" s="4"/>
      <c r="ME547" s="4"/>
      <c r="MF547" s="4"/>
      <c r="MG547" s="4"/>
      <c r="MH547" s="4"/>
      <c r="MI547" s="4"/>
      <c r="MJ547" s="4"/>
      <c r="MK547" s="4"/>
      <c r="ML547" s="4"/>
      <c r="MM547" s="4"/>
      <c r="MN547" s="4"/>
      <c r="MO547" s="4"/>
      <c r="MP547" s="4"/>
      <c r="MQ547" s="4"/>
      <c r="MR547" s="4"/>
      <c r="MS547" s="4"/>
      <c r="MT547" s="4"/>
      <c r="MU547" s="3"/>
      <c r="MV547" s="3"/>
      <c r="MW547" s="3"/>
      <c r="MX547" s="3"/>
      <c r="MY547" s="3"/>
      <c r="MZ547" s="3"/>
      <c r="NA547" s="3"/>
      <c r="NB547" s="3"/>
      <c r="NC547" s="3"/>
      <c r="ND547" s="3"/>
      <c r="NE547" s="3"/>
      <c r="NF547" s="3"/>
      <c r="NG547" s="3"/>
      <c r="NH547" s="3"/>
      <c r="NI547" s="3"/>
      <c r="NJ547" s="3"/>
      <c r="NK547" s="3"/>
      <c r="NL547" s="3"/>
      <c r="NM547" s="3"/>
      <c r="NN547" s="3"/>
      <c r="NO547" s="3"/>
      <c r="NP547" s="3"/>
      <c r="NQ547" s="3"/>
      <c r="NR547" s="3"/>
      <c r="NS547" s="3"/>
      <c r="NT547" s="3"/>
      <c r="NU547" s="3"/>
      <c r="NV547" s="3"/>
      <c r="NW547" s="3"/>
      <c r="NX547" s="3"/>
      <c r="NY547" s="3"/>
      <c r="NZ547" s="3"/>
      <c r="OA547" s="3"/>
      <c r="OB547" s="3"/>
      <c r="OC547" s="3"/>
      <c r="OD547" s="3"/>
      <c r="OE547" s="3"/>
      <c r="OF547" s="3"/>
      <c r="OG547" s="3"/>
      <c r="OH547" s="3"/>
      <c r="OI547" s="3"/>
      <c r="OJ547" s="3"/>
      <c r="OK547" s="3"/>
      <c r="OL547" s="3"/>
      <c r="OM547" s="3"/>
      <c r="ON547" s="3"/>
      <c r="OO547" s="3"/>
      <c r="OP547" s="3"/>
      <c r="OQ547" s="3"/>
      <c r="OR547" s="3"/>
      <c r="OS547" s="3"/>
      <c r="OT547" s="3"/>
      <c r="OU547" s="3"/>
      <c r="OV547" s="3"/>
      <c r="OW547" s="3"/>
      <c r="OX547" s="3"/>
      <c r="OY547" s="3"/>
      <c r="OZ547" s="3"/>
      <c r="PA547" s="3"/>
      <c r="PB547" s="1"/>
      <c r="PC547" s="1"/>
      <c r="PD547" s="1"/>
      <c r="PE547" s="1"/>
      <c r="PF547" s="1"/>
      <c r="PG547" s="1"/>
      <c r="PH547" s="1"/>
      <c r="PI547" s="1"/>
      <c r="PJ547" s="1"/>
      <c r="PK547" s="1"/>
      <c r="PL547" s="1"/>
      <c r="PM547" s="1"/>
      <c r="PN547" s="1"/>
      <c r="PO547" s="1"/>
      <c r="PP547" s="1"/>
      <c r="PQ547" s="1"/>
      <c r="PR547" s="1"/>
      <c r="PS547" s="1"/>
      <c r="PT547" s="1"/>
      <c r="PU547" s="1"/>
      <c r="PV547" s="1"/>
      <c r="PW547" s="1"/>
      <c r="PX547" s="1"/>
      <c r="PY547" s="1"/>
      <c r="PZ547" s="1"/>
      <c r="QA547" s="1"/>
      <c r="QB547" s="1"/>
      <c r="QC547" s="1"/>
      <c r="QD547" s="1"/>
      <c r="QE547" s="1"/>
      <c r="QF547" s="1"/>
      <c r="QG547" s="1"/>
      <c r="QH547" s="1"/>
      <c r="QI547" s="1"/>
      <c r="QJ547" s="1"/>
      <c r="QK547" s="1"/>
      <c r="QL547" s="1"/>
      <c r="QM547" s="1"/>
      <c r="QN547" s="1"/>
      <c r="QO547" s="1"/>
      <c r="QP547" s="1"/>
      <c r="QQ547" s="1"/>
      <c r="QR547" s="1"/>
      <c r="QS547" s="1"/>
      <c r="QT547" s="1"/>
      <c r="QU547" s="1"/>
      <c r="QV547" s="1"/>
      <c r="QW547" s="1"/>
      <c r="QX547" s="1"/>
      <c r="QY547" s="1"/>
      <c r="QZ547" s="1"/>
      <c r="RA547" s="1"/>
      <c r="RB547" s="1"/>
      <c r="RC547" s="1"/>
      <c r="RD547" s="1"/>
      <c r="RE547" s="1"/>
      <c r="RF547" s="1"/>
      <c r="RG547" s="1"/>
      <c r="RH547" s="1"/>
      <c r="RI547" s="1"/>
      <c r="RJ547" s="1"/>
      <c r="RK547" s="1"/>
      <c r="RL547" s="1"/>
      <c r="RM547" s="1"/>
      <c r="RN547" s="1"/>
      <c r="RO547" s="1"/>
      <c r="RP547" s="1"/>
      <c r="RQ547" s="1"/>
      <c r="RR547" s="1"/>
      <c r="RS547" s="1"/>
      <c r="RT547" s="1"/>
      <c r="RU547" s="1"/>
      <c r="RV547" s="1"/>
      <c r="RW547" s="1"/>
      <c r="RX547" s="1"/>
      <c r="RY547" s="1"/>
      <c r="RZ547" s="1"/>
      <c r="SA547" s="1"/>
      <c r="SB547" s="1"/>
      <c r="SC547" s="1"/>
      <c r="SD547" s="1"/>
      <c r="SE547" s="1"/>
      <c r="SF547" s="1"/>
      <c r="SG547" s="1"/>
      <c r="SH547" s="1"/>
      <c r="SI547" s="1"/>
      <c r="SJ547" s="1"/>
      <c r="SK547" s="1"/>
      <c r="SL547" s="1"/>
      <c r="SM547" s="1"/>
      <c r="SN547" s="1"/>
      <c r="SO547" s="1"/>
      <c r="SP547" s="1"/>
      <c r="SQ547" s="1"/>
      <c r="SR547" s="1"/>
      <c r="SS547" s="1"/>
      <c r="ST547" s="1"/>
      <c r="SU547" s="1"/>
      <c r="SV547" s="1"/>
      <c r="SW547" s="1"/>
      <c r="SX547" s="1"/>
      <c r="SY547" s="1"/>
      <c r="SZ547" s="1"/>
      <c r="TA547" s="1"/>
      <c r="TB547" s="1"/>
      <c r="TC547" s="1"/>
      <c r="TD547" s="1"/>
      <c r="TE547" s="1"/>
      <c r="TF547" s="1"/>
      <c r="TG547" s="1"/>
      <c r="TH547" s="1"/>
      <c r="TI547" s="1"/>
      <c r="TJ547" s="1"/>
      <c r="TK547" s="1"/>
      <c r="TL547" s="1"/>
      <c r="TM547" s="1"/>
      <c r="TN547" s="1"/>
      <c r="TO547" s="1"/>
      <c r="TP547" s="1"/>
      <c r="TQ547" s="1"/>
      <c r="TR547" s="1"/>
      <c r="TS547" s="1"/>
      <c r="TT547" s="1"/>
      <c r="TU547" s="1"/>
      <c r="TV547" s="1"/>
      <c r="TW547" s="1"/>
      <c r="TX547" s="1"/>
      <c r="TY547" s="1"/>
      <c r="TZ547" s="1"/>
      <c r="UA547" s="1"/>
      <c r="UB547" s="1"/>
      <c r="UC547" s="1"/>
      <c r="UD547" s="1"/>
      <c r="UE547" s="1"/>
      <c r="UF547" s="1"/>
      <c r="UG547" s="1"/>
      <c r="UH547" s="1"/>
      <c r="UI547" s="1"/>
      <c r="UJ547" s="1"/>
      <c r="UK547" s="1"/>
      <c r="UL547" s="1"/>
      <c r="UM547" s="1"/>
      <c r="UN547" s="1"/>
      <c r="UO547" s="1"/>
      <c r="UP547" s="1"/>
      <c r="UQ547" s="1"/>
      <c r="UR547" s="1"/>
      <c r="US547" s="1"/>
      <c r="UT547" s="1"/>
      <c r="UU547" s="1"/>
      <c r="UV547" s="1"/>
      <c r="UW547" s="1"/>
      <c r="UX547" s="1"/>
      <c r="UY547" s="1"/>
      <c r="UZ547" s="1"/>
      <c r="VA547" s="1"/>
      <c r="VB547" s="1"/>
      <c r="VC547" s="1"/>
      <c r="VD547" s="1"/>
      <c r="VE547" s="1"/>
      <c r="VF547" s="1"/>
      <c r="VG547" s="1"/>
      <c r="VH547" s="1"/>
      <c r="VI547" s="1"/>
      <c r="VJ547" s="1"/>
      <c r="VK547" s="1"/>
      <c r="VL547" s="1"/>
      <c r="VM547" s="1"/>
      <c r="VN547" s="1"/>
      <c r="VO547" s="1"/>
      <c r="VP547" s="1"/>
      <c r="VQ547" s="1"/>
      <c r="VR547" s="1"/>
      <c r="VS547" s="1"/>
      <c r="VT547" s="1"/>
      <c r="VU547" s="1"/>
      <c r="VV547" s="1"/>
      <c r="VW547" s="1"/>
      <c r="VX547" s="1"/>
      <c r="VY547" s="1"/>
      <c r="VZ547" s="1"/>
      <c r="WA547" s="1"/>
      <c r="WB547" s="1"/>
      <c r="WC547" s="1"/>
      <c r="WD547" s="1"/>
      <c r="WE547" s="1"/>
      <c r="WF547" s="1"/>
      <c r="WG547" s="1"/>
      <c r="WH547" s="1"/>
      <c r="WI547" s="1"/>
      <c r="WJ547" s="1"/>
      <c r="WK547" s="1"/>
      <c r="WL547" s="1"/>
      <c r="WM547" s="1"/>
      <c r="WN547" s="1"/>
      <c r="WO547" s="1"/>
      <c r="WP547" s="1"/>
      <c r="WQ547" s="1"/>
      <c r="WR547" s="1"/>
      <c r="WS547" s="1"/>
      <c r="WT547" s="1"/>
      <c r="WU547" s="1"/>
      <c r="WV547" s="1"/>
      <c r="WW547" s="1"/>
      <c r="WX547" s="1"/>
      <c r="WY547" s="1"/>
      <c r="WZ547" s="1"/>
      <c r="XA547" s="1"/>
      <c r="XB547" s="1"/>
      <c r="XC547" s="1"/>
      <c r="XD547" s="1"/>
      <c r="XE547" s="1"/>
      <c r="XF547" s="1"/>
      <c r="XG547" s="1"/>
      <c r="XH547" s="1"/>
      <c r="XI547" s="1"/>
      <c r="XJ547" s="1"/>
      <c r="XK547" s="1"/>
      <c r="XL547" s="1"/>
      <c r="XM547" s="1"/>
      <c r="XN547" s="1"/>
      <c r="XO547" s="1"/>
      <c r="XP547" s="1"/>
      <c r="XQ547" s="1"/>
      <c r="XR547" s="1"/>
      <c r="XS547" s="1"/>
      <c r="XT547" s="1"/>
      <c r="XU547" s="1"/>
      <c r="XV547" s="1"/>
      <c r="XW547" s="1"/>
      <c r="XX547" s="1"/>
      <c r="XY547" s="1"/>
      <c r="XZ547" s="1"/>
      <c r="YA547" s="1"/>
      <c r="YB547" s="1"/>
      <c r="YC547" s="1"/>
      <c r="YD547" s="1"/>
      <c r="YE547" s="1"/>
      <c r="YF547" s="1"/>
      <c r="YG547" s="1"/>
      <c r="YH547" s="1"/>
      <c r="YI547" s="1"/>
      <c r="YJ547" s="1"/>
      <c r="YK547" s="1"/>
      <c r="YL547" s="1"/>
      <c r="YM547" s="1"/>
      <c r="YN547" s="1"/>
      <c r="YO547" s="1"/>
      <c r="YP547" s="1"/>
      <c r="YQ547" s="1"/>
      <c r="YR547" s="1"/>
      <c r="YS547" s="1"/>
      <c r="YT547" s="1"/>
      <c r="YU547" s="1"/>
      <c r="YV547" s="1"/>
      <c r="YW547" s="1"/>
      <c r="YX547" s="1"/>
      <c r="YY547" s="1"/>
      <c r="YZ547" s="1"/>
      <c r="ZA547" s="1"/>
      <c r="ZB547" s="1"/>
      <c r="ZC547" s="1"/>
      <c r="ZD547" s="1"/>
      <c r="ZE547" s="1"/>
      <c r="ZF547" s="1"/>
      <c r="ZG547" s="1"/>
      <c r="ZH547" s="1"/>
      <c r="ZI547" s="1"/>
      <c r="ZJ547" s="1"/>
      <c r="ZK547" s="1"/>
      <c r="ZL547" s="1"/>
      <c r="ZM547" s="1"/>
      <c r="ZN547" s="1"/>
      <c r="ZO547" s="1"/>
      <c r="ZP547" s="1"/>
      <c r="ZQ547" s="1"/>
      <c r="ZR547" s="1"/>
      <c r="ZS547" s="1"/>
      <c r="ZT547" s="1"/>
      <c r="ZU547" s="1"/>
      <c r="ZV547" s="1"/>
      <c r="ZW547" s="1"/>
      <c r="ZX547" s="1"/>
      <c r="ZY547" s="1"/>
      <c r="ZZ547" s="1"/>
      <c r="AAA547" s="1"/>
      <c r="AAB547" s="1"/>
      <c r="AAC547" s="1"/>
      <c r="AAD547" s="1"/>
      <c r="AAE547" s="1"/>
      <c r="AAF547" s="1"/>
      <c r="AAG547" s="1"/>
      <c r="AAH547" s="1"/>
      <c r="AAI547" s="1"/>
      <c r="AAJ547" s="1"/>
      <c r="AAK547" s="1"/>
      <c r="AAL547" s="1"/>
      <c r="AAM547" s="1"/>
      <c r="AAN547" s="1"/>
      <c r="AAO547" s="1"/>
      <c r="AAP547" s="1"/>
      <c r="AAQ547" s="1"/>
      <c r="AAR547" s="1"/>
      <c r="AAS547" s="1"/>
      <c r="AAT547" s="1"/>
      <c r="AAU547" s="1"/>
      <c r="AAV547" s="1"/>
      <c r="AAW547" s="1"/>
      <c r="AAX547" s="1"/>
      <c r="AAY547" s="1"/>
      <c r="AAZ547" s="1"/>
      <c r="ABA547" s="1"/>
      <c r="ABB547" s="1"/>
      <c r="ABC547" s="1"/>
      <c r="ABD547" s="1"/>
      <c r="ABE547" s="1"/>
      <c r="ABF547" s="1"/>
      <c r="ABG547" s="1"/>
      <c r="ABH547" s="1"/>
      <c r="ABI547" s="1"/>
      <c r="ABJ547" s="1"/>
      <c r="ABK547" s="1"/>
      <c r="ABL547" s="1"/>
      <c r="ABM547" s="1"/>
      <c r="ABN547" s="1"/>
      <c r="ABO547" s="1"/>
    </row>
    <row r="548" spans="1:743" x14ac:dyDescent="0.25">
      <c r="A548" s="93"/>
      <c r="B548" s="2"/>
      <c r="C548" s="2"/>
      <c r="D548" s="2"/>
      <c r="E548" s="2"/>
      <c r="F548" s="2"/>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c r="KA548" s="4"/>
      <c r="KB548" s="4"/>
      <c r="KC548" s="4"/>
      <c r="KD548" s="4"/>
      <c r="KE548" s="4"/>
      <c r="KF548" s="4"/>
      <c r="KG548" s="4"/>
      <c r="KH548" s="4"/>
      <c r="KI548" s="4"/>
      <c r="KJ548" s="4"/>
      <c r="KK548" s="4"/>
      <c r="KL548" s="4"/>
      <c r="KM548" s="4"/>
      <c r="KN548" s="4"/>
      <c r="KO548" s="4"/>
      <c r="KP548" s="4"/>
      <c r="KQ548" s="4"/>
      <c r="KR548" s="4"/>
      <c r="KS548" s="4"/>
      <c r="KT548" s="4"/>
      <c r="KU548" s="4"/>
      <c r="KV548" s="4"/>
      <c r="KW548" s="4"/>
      <c r="KX548" s="4"/>
      <c r="KY548" s="4"/>
      <c r="KZ548" s="4"/>
      <c r="LA548" s="4"/>
      <c r="LB548" s="4"/>
      <c r="LC548" s="4"/>
      <c r="LD548" s="4"/>
      <c r="LE548" s="4"/>
      <c r="LF548" s="4"/>
      <c r="LG548" s="4"/>
      <c r="LH548" s="4"/>
      <c r="LI548" s="4"/>
      <c r="LJ548" s="4"/>
      <c r="LK548" s="4"/>
      <c r="LL548" s="4"/>
      <c r="LM548" s="4"/>
      <c r="LN548" s="4"/>
      <c r="LO548" s="4"/>
      <c r="LP548" s="4"/>
      <c r="LQ548" s="4"/>
      <c r="LR548" s="4"/>
      <c r="LS548" s="4"/>
      <c r="LT548" s="4"/>
      <c r="LU548" s="4"/>
      <c r="LV548" s="4"/>
      <c r="LW548" s="4"/>
      <c r="LX548" s="4"/>
      <c r="LY548" s="4"/>
      <c r="LZ548" s="4"/>
      <c r="MA548" s="4"/>
      <c r="MB548" s="4"/>
      <c r="MC548" s="4"/>
      <c r="MD548" s="4"/>
      <c r="ME548" s="4"/>
      <c r="MF548" s="4"/>
      <c r="MG548" s="4"/>
      <c r="MH548" s="4"/>
      <c r="MI548" s="4"/>
      <c r="MJ548" s="4"/>
      <c r="MK548" s="4"/>
      <c r="ML548" s="4"/>
      <c r="MM548" s="4"/>
      <c r="MN548" s="4"/>
      <c r="MO548" s="4"/>
      <c r="MP548" s="4"/>
      <c r="MQ548" s="4"/>
      <c r="MR548" s="4"/>
      <c r="MS548" s="4"/>
      <c r="MT548" s="4"/>
      <c r="MU548" s="3"/>
      <c r="MV548" s="3"/>
      <c r="MW548" s="3"/>
      <c r="MX548" s="3"/>
      <c r="MY548" s="3"/>
      <c r="MZ548" s="3"/>
      <c r="NA548" s="3"/>
      <c r="NB548" s="3"/>
      <c r="NC548" s="3"/>
      <c r="ND548" s="3"/>
      <c r="NE548" s="3"/>
      <c r="NF548" s="3"/>
      <c r="NG548" s="3"/>
      <c r="NH548" s="3"/>
      <c r="NI548" s="3"/>
      <c r="NJ548" s="3"/>
      <c r="NK548" s="3"/>
      <c r="NL548" s="3"/>
      <c r="NM548" s="3"/>
      <c r="NN548" s="3"/>
      <c r="NO548" s="3"/>
      <c r="NP548" s="3"/>
      <c r="NQ548" s="3"/>
      <c r="NR548" s="3"/>
      <c r="NS548" s="3"/>
      <c r="NT548" s="3"/>
      <c r="NU548" s="3"/>
      <c r="NV548" s="3"/>
      <c r="NW548" s="3"/>
      <c r="NX548" s="3"/>
      <c r="NY548" s="3"/>
      <c r="NZ548" s="3"/>
      <c r="OA548" s="3"/>
      <c r="OB548" s="3"/>
      <c r="OC548" s="3"/>
      <c r="OD548" s="3"/>
      <c r="OE548" s="3"/>
      <c r="OF548" s="3"/>
      <c r="OG548" s="3"/>
      <c r="OH548" s="3"/>
      <c r="OI548" s="3"/>
      <c r="OJ548" s="3"/>
      <c r="OK548" s="3"/>
      <c r="OL548" s="3"/>
      <c r="OM548" s="3"/>
      <c r="ON548" s="3"/>
      <c r="OO548" s="3"/>
      <c r="OP548" s="3"/>
      <c r="OQ548" s="3"/>
      <c r="OR548" s="3"/>
      <c r="OS548" s="3"/>
      <c r="OT548" s="3"/>
      <c r="OU548" s="3"/>
      <c r="OV548" s="3"/>
      <c r="OW548" s="3"/>
      <c r="OX548" s="3"/>
      <c r="OY548" s="3"/>
      <c r="OZ548" s="3"/>
      <c r="PA548" s="3"/>
      <c r="PB548" s="1"/>
      <c r="PC548" s="1"/>
      <c r="PD548" s="1"/>
      <c r="PE548" s="1"/>
      <c r="PF548" s="1"/>
      <c r="PG548" s="1"/>
      <c r="PH548" s="1"/>
      <c r="PI548" s="1"/>
      <c r="PJ548" s="1"/>
      <c r="PK548" s="1"/>
      <c r="PL548" s="1"/>
      <c r="PM548" s="1"/>
      <c r="PN548" s="1"/>
      <c r="PO548" s="1"/>
      <c r="PP548" s="1"/>
      <c r="PQ548" s="1"/>
      <c r="PR548" s="1"/>
      <c r="PS548" s="1"/>
      <c r="PT548" s="1"/>
      <c r="PU548" s="1"/>
      <c r="PV548" s="1"/>
      <c r="PW548" s="1"/>
      <c r="PX548" s="1"/>
      <c r="PY548" s="1"/>
      <c r="PZ548" s="1"/>
      <c r="QA548" s="1"/>
      <c r="QB548" s="1"/>
      <c r="QC548" s="1"/>
      <c r="QD548" s="1"/>
      <c r="QE548" s="1"/>
      <c r="QF548" s="1"/>
      <c r="QG548" s="1"/>
      <c r="QH548" s="1"/>
      <c r="QI548" s="1"/>
      <c r="QJ548" s="1"/>
      <c r="QK548" s="1"/>
      <c r="QL548" s="1"/>
      <c r="QM548" s="1"/>
      <c r="QN548" s="1"/>
      <c r="QO548" s="1"/>
      <c r="QP548" s="1"/>
      <c r="QQ548" s="1"/>
      <c r="QR548" s="1"/>
      <c r="QS548" s="1"/>
      <c r="QT548" s="1"/>
      <c r="QU548" s="1"/>
      <c r="QV548" s="1"/>
      <c r="QW548" s="1"/>
      <c r="QX548" s="1"/>
      <c r="QY548" s="1"/>
      <c r="QZ548" s="1"/>
      <c r="RA548" s="1"/>
      <c r="RB548" s="1"/>
      <c r="RC548" s="1"/>
      <c r="RD548" s="1"/>
      <c r="RE548" s="1"/>
      <c r="RF548" s="1"/>
      <c r="RG548" s="1"/>
      <c r="RH548" s="1"/>
      <c r="RI548" s="1"/>
      <c r="RJ548" s="1"/>
      <c r="RK548" s="1"/>
      <c r="RL548" s="1"/>
      <c r="RM548" s="1"/>
      <c r="RN548" s="1"/>
      <c r="RO548" s="1"/>
      <c r="RP548" s="1"/>
      <c r="RQ548" s="1"/>
      <c r="RR548" s="1"/>
      <c r="RS548" s="1"/>
      <c r="RT548" s="1"/>
      <c r="RU548" s="1"/>
      <c r="RV548" s="1"/>
      <c r="RW548" s="1"/>
      <c r="RX548" s="1"/>
      <c r="RY548" s="1"/>
      <c r="RZ548" s="1"/>
      <c r="SA548" s="1"/>
      <c r="SB548" s="1"/>
      <c r="SC548" s="1"/>
      <c r="SD548" s="1"/>
      <c r="SE548" s="1"/>
      <c r="SF548" s="1"/>
      <c r="SG548" s="1"/>
      <c r="SH548" s="1"/>
      <c r="SI548" s="1"/>
      <c r="SJ548" s="1"/>
      <c r="SK548" s="1"/>
      <c r="SL548" s="1"/>
      <c r="SM548" s="1"/>
      <c r="SN548" s="1"/>
      <c r="SO548" s="1"/>
      <c r="SP548" s="1"/>
      <c r="SQ548" s="1"/>
      <c r="SR548" s="1"/>
      <c r="SS548" s="1"/>
      <c r="ST548" s="1"/>
      <c r="SU548" s="1"/>
      <c r="SV548" s="1"/>
      <c r="SW548" s="1"/>
      <c r="SX548" s="1"/>
      <c r="SY548" s="1"/>
      <c r="SZ548" s="1"/>
      <c r="TA548" s="1"/>
      <c r="TB548" s="1"/>
      <c r="TC548" s="1"/>
      <c r="TD548" s="1"/>
      <c r="TE548" s="1"/>
      <c r="TF548" s="1"/>
      <c r="TG548" s="1"/>
      <c r="TH548" s="1"/>
      <c r="TI548" s="1"/>
      <c r="TJ548" s="1"/>
      <c r="TK548" s="1"/>
      <c r="TL548" s="1"/>
      <c r="TM548" s="1"/>
      <c r="TN548" s="1"/>
      <c r="TO548" s="1"/>
      <c r="TP548" s="1"/>
      <c r="TQ548" s="1"/>
      <c r="TR548" s="1"/>
      <c r="TS548" s="1"/>
      <c r="TT548" s="1"/>
      <c r="TU548" s="1"/>
      <c r="TV548" s="1"/>
      <c r="TW548" s="1"/>
      <c r="TX548" s="1"/>
      <c r="TY548" s="1"/>
      <c r="TZ548" s="1"/>
      <c r="UA548" s="1"/>
      <c r="UB548" s="1"/>
      <c r="UC548" s="1"/>
      <c r="UD548" s="1"/>
      <c r="UE548" s="1"/>
      <c r="UF548" s="1"/>
      <c r="UG548" s="1"/>
      <c r="UH548" s="1"/>
      <c r="UI548" s="1"/>
      <c r="UJ548" s="1"/>
      <c r="UK548" s="1"/>
      <c r="UL548" s="1"/>
      <c r="UM548" s="1"/>
      <c r="UN548" s="1"/>
      <c r="UO548" s="1"/>
      <c r="UP548" s="1"/>
      <c r="UQ548" s="1"/>
      <c r="UR548" s="1"/>
      <c r="US548" s="1"/>
      <c r="UT548" s="1"/>
      <c r="UU548" s="1"/>
      <c r="UV548" s="1"/>
      <c r="UW548" s="1"/>
      <c r="UX548" s="1"/>
      <c r="UY548" s="1"/>
      <c r="UZ548" s="1"/>
      <c r="VA548" s="1"/>
      <c r="VB548" s="1"/>
      <c r="VC548" s="1"/>
      <c r="VD548" s="1"/>
      <c r="VE548" s="1"/>
      <c r="VF548" s="1"/>
      <c r="VG548" s="1"/>
      <c r="VH548" s="1"/>
      <c r="VI548" s="1"/>
      <c r="VJ548" s="1"/>
      <c r="VK548" s="1"/>
      <c r="VL548" s="1"/>
      <c r="VM548" s="1"/>
      <c r="VN548" s="1"/>
      <c r="VO548" s="1"/>
      <c r="VP548" s="1"/>
      <c r="VQ548" s="1"/>
      <c r="VR548" s="1"/>
      <c r="VS548" s="1"/>
      <c r="VT548" s="1"/>
      <c r="VU548" s="1"/>
      <c r="VV548" s="1"/>
      <c r="VW548" s="1"/>
      <c r="VX548" s="1"/>
      <c r="VY548" s="1"/>
      <c r="VZ548" s="1"/>
      <c r="WA548" s="1"/>
      <c r="WB548" s="1"/>
      <c r="WC548" s="1"/>
      <c r="WD548" s="1"/>
      <c r="WE548" s="1"/>
      <c r="WF548" s="1"/>
      <c r="WG548" s="1"/>
      <c r="WH548" s="1"/>
      <c r="WI548" s="1"/>
      <c r="WJ548" s="1"/>
      <c r="WK548" s="1"/>
      <c r="WL548" s="1"/>
      <c r="WM548" s="1"/>
      <c r="WN548" s="1"/>
      <c r="WO548" s="1"/>
      <c r="WP548" s="1"/>
      <c r="WQ548" s="1"/>
      <c r="WR548" s="1"/>
      <c r="WS548" s="1"/>
      <c r="WT548" s="1"/>
      <c r="WU548" s="1"/>
      <c r="WV548" s="1"/>
      <c r="WW548" s="1"/>
      <c r="WX548" s="1"/>
      <c r="WY548" s="1"/>
      <c r="WZ548" s="1"/>
      <c r="XA548" s="1"/>
      <c r="XB548" s="1"/>
      <c r="XC548" s="1"/>
      <c r="XD548" s="1"/>
      <c r="XE548" s="1"/>
      <c r="XF548" s="1"/>
      <c r="XG548" s="1"/>
      <c r="XH548" s="1"/>
      <c r="XI548" s="1"/>
      <c r="XJ548" s="1"/>
      <c r="XK548" s="1"/>
      <c r="XL548" s="1"/>
      <c r="XM548" s="1"/>
      <c r="XN548" s="1"/>
      <c r="XO548" s="1"/>
      <c r="XP548" s="1"/>
      <c r="XQ548" s="1"/>
      <c r="XR548" s="1"/>
      <c r="XS548" s="1"/>
      <c r="XT548" s="1"/>
      <c r="XU548" s="1"/>
      <c r="XV548" s="1"/>
      <c r="XW548" s="1"/>
      <c r="XX548" s="1"/>
      <c r="XY548" s="1"/>
      <c r="XZ548" s="1"/>
      <c r="YA548" s="1"/>
      <c r="YB548" s="1"/>
      <c r="YC548" s="1"/>
      <c r="YD548" s="1"/>
      <c r="YE548" s="1"/>
      <c r="YF548" s="1"/>
      <c r="YG548" s="1"/>
      <c r="YH548" s="1"/>
      <c r="YI548" s="1"/>
      <c r="YJ548" s="1"/>
      <c r="YK548" s="1"/>
      <c r="YL548" s="1"/>
      <c r="YM548" s="1"/>
      <c r="YN548" s="1"/>
      <c r="YO548" s="1"/>
      <c r="YP548" s="1"/>
      <c r="YQ548" s="1"/>
      <c r="YR548" s="1"/>
      <c r="YS548" s="1"/>
      <c r="YT548" s="1"/>
      <c r="YU548" s="1"/>
      <c r="YV548" s="1"/>
      <c r="YW548" s="1"/>
      <c r="YX548" s="1"/>
      <c r="YY548" s="1"/>
      <c r="YZ548" s="1"/>
      <c r="ZA548" s="1"/>
      <c r="ZB548" s="1"/>
      <c r="ZC548" s="1"/>
      <c r="ZD548" s="1"/>
      <c r="ZE548" s="1"/>
      <c r="ZF548" s="1"/>
      <c r="ZG548" s="1"/>
      <c r="ZH548" s="1"/>
      <c r="ZI548" s="1"/>
      <c r="ZJ548" s="1"/>
      <c r="ZK548" s="1"/>
      <c r="ZL548" s="1"/>
      <c r="ZM548" s="1"/>
      <c r="ZN548" s="1"/>
      <c r="ZO548" s="1"/>
      <c r="ZP548" s="1"/>
      <c r="ZQ548" s="1"/>
      <c r="ZR548" s="1"/>
      <c r="ZS548" s="1"/>
      <c r="ZT548" s="1"/>
      <c r="ZU548" s="1"/>
      <c r="ZV548" s="1"/>
      <c r="ZW548" s="1"/>
      <c r="ZX548" s="1"/>
      <c r="ZY548" s="1"/>
      <c r="ZZ548" s="1"/>
      <c r="AAA548" s="1"/>
      <c r="AAB548" s="1"/>
      <c r="AAC548" s="1"/>
      <c r="AAD548" s="1"/>
      <c r="AAE548" s="1"/>
      <c r="AAF548" s="1"/>
      <c r="AAG548" s="1"/>
      <c r="AAH548" s="1"/>
      <c r="AAI548" s="1"/>
      <c r="AAJ548" s="1"/>
      <c r="AAK548" s="1"/>
      <c r="AAL548" s="1"/>
      <c r="AAM548" s="1"/>
      <c r="AAN548" s="1"/>
      <c r="AAO548" s="1"/>
      <c r="AAP548" s="1"/>
      <c r="AAQ548" s="1"/>
      <c r="AAR548" s="1"/>
      <c r="AAS548" s="1"/>
      <c r="AAT548" s="1"/>
      <c r="AAU548" s="1"/>
      <c r="AAV548" s="1"/>
      <c r="AAW548" s="1"/>
      <c r="AAX548" s="1"/>
      <c r="AAY548" s="1"/>
      <c r="AAZ548" s="1"/>
      <c r="ABA548" s="1"/>
      <c r="ABB548" s="1"/>
      <c r="ABC548" s="1"/>
      <c r="ABD548" s="1"/>
      <c r="ABE548" s="1"/>
      <c r="ABF548" s="1"/>
      <c r="ABG548" s="1"/>
      <c r="ABH548" s="1"/>
      <c r="ABI548" s="1"/>
      <c r="ABJ548" s="1"/>
      <c r="ABK548" s="1"/>
      <c r="ABL548" s="1"/>
      <c r="ABM548" s="1"/>
      <c r="ABN548" s="1"/>
      <c r="ABO548" s="1"/>
    </row>
    <row r="549" spans="1:743" x14ac:dyDescent="0.25">
      <c r="A549" s="93"/>
      <c r="B549" s="2"/>
      <c r="C549" s="2"/>
      <c r="D549" s="2"/>
      <c r="E549" s="2"/>
      <c r="F549" s="2"/>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c r="KA549" s="4"/>
      <c r="KB549" s="4"/>
      <c r="KC549" s="4"/>
      <c r="KD549" s="4"/>
      <c r="KE549" s="4"/>
      <c r="KF549" s="4"/>
      <c r="KG549" s="4"/>
      <c r="KH549" s="4"/>
      <c r="KI549" s="4"/>
      <c r="KJ549" s="4"/>
      <c r="KK549" s="4"/>
      <c r="KL549" s="4"/>
      <c r="KM549" s="4"/>
      <c r="KN549" s="4"/>
      <c r="KO549" s="4"/>
      <c r="KP549" s="4"/>
      <c r="KQ549" s="4"/>
      <c r="KR549" s="4"/>
      <c r="KS549" s="4"/>
      <c r="KT549" s="4"/>
      <c r="KU549" s="4"/>
      <c r="KV549" s="4"/>
      <c r="KW549" s="4"/>
      <c r="KX549" s="4"/>
      <c r="KY549" s="4"/>
      <c r="KZ549" s="4"/>
      <c r="LA549" s="4"/>
      <c r="LB549" s="4"/>
      <c r="LC549" s="4"/>
      <c r="LD549" s="4"/>
      <c r="LE549" s="4"/>
      <c r="LF549" s="4"/>
      <c r="LG549" s="4"/>
      <c r="LH549" s="4"/>
      <c r="LI549" s="4"/>
      <c r="LJ549" s="4"/>
      <c r="LK549" s="4"/>
      <c r="LL549" s="4"/>
      <c r="LM549" s="4"/>
      <c r="LN549" s="4"/>
      <c r="LO549" s="4"/>
      <c r="LP549" s="4"/>
      <c r="LQ549" s="4"/>
      <c r="LR549" s="4"/>
      <c r="LS549" s="4"/>
      <c r="LT549" s="4"/>
      <c r="LU549" s="4"/>
      <c r="LV549" s="4"/>
      <c r="LW549" s="4"/>
      <c r="LX549" s="4"/>
      <c r="LY549" s="4"/>
      <c r="LZ549" s="4"/>
      <c r="MA549" s="4"/>
      <c r="MB549" s="4"/>
      <c r="MC549" s="4"/>
      <c r="MD549" s="4"/>
      <c r="ME549" s="4"/>
      <c r="MF549" s="4"/>
      <c r="MG549" s="4"/>
      <c r="MH549" s="4"/>
      <c r="MI549" s="4"/>
      <c r="MJ549" s="4"/>
      <c r="MK549" s="4"/>
      <c r="ML549" s="4"/>
      <c r="MM549" s="4"/>
      <c r="MN549" s="4"/>
      <c r="MO549" s="4"/>
      <c r="MP549" s="4"/>
      <c r="MQ549" s="4"/>
      <c r="MR549" s="4"/>
      <c r="MS549" s="4"/>
      <c r="MT549" s="4"/>
      <c r="MU549" s="3"/>
      <c r="MV549" s="3"/>
      <c r="MW549" s="3"/>
      <c r="MX549" s="3"/>
      <c r="MY549" s="3"/>
      <c r="MZ549" s="3"/>
      <c r="NA549" s="3"/>
      <c r="NB549" s="3"/>
      <c r="NC549" s="3"/>
      <c r="ND549" s="3"/>
      <c r="NE549" s="3"/>
      <c r="NF549" s="3"/>
      <c r="NG549" s="3"/>
      <c r="NH549" s="3"/>
      <c r="NI549" s="3"/>
      <c r="NJ549" s="3"/>
      <c r="NK549" s="3"/>
      <c r="NL549" s="3"/>
      <c r="NM549" s="3"/>
      <c r="NN549" s="3"/>
      <c r="NO549" s="3"/>
      <c r="NP549" s="3"/>
      <c r="NQ549" s="3"/>
      <c r="NR549" s="3"/>
      <c r="NS549" s="3"/>
      <c r="NT549" s="3"/>
      <c r="NU549" s="3"/>
      <c r="NV549" s="3"/>
      <c r="NW549" s="3"/>
      <c r="NX549" s="3"/>
      <c r="NY549" s="3"/>
      <c r="NZ549" s="3"/>
      <c r="OA549" s="3"/>
      <c r="OB549" s="3"/>
      <c r="OC549" s="3"/>
      <c r="OD549" s="3"/>
      <c r="OE549" s="3"/>
      <c r="OF549" s="3"/>
      <c r="OG549" s="3"/>
      <c r="OH549" s="3"/>
      <c r="OI549" s="3"/>
      <c r="OJ549" s="3"/>
      <c r="OK549" s="3"/>
      <c r="OL549" s="3"/>
      <c r="OM549" s="3"/>
      <c r="ON549" s="3"/>
      <c r="OO549" s="3"/>
      <c r="OP549" s="3"/>
      <c r="OQ549" s="3"/>
      <c r="OR549" s="3"/>
      <c r="OS549" s="3"/>
      <c r="OT549" s="3"/>
      <c r="OU549" s="3"/>
      <c r="OV549" s="3"/>
      <c r="OW549" s="3"/>
      <c r="OX549" s="3"/>
      <c r="OY549" s="3"/>
      <c r="OZ549" s="3"/>
      <c r="PA549" s="3"/>
      <c r="PB549" s="1"/>
      <c r="PC549" s="1"/>
      <c r="PD549" s="1"/>
      <c r="PE549" s="1"/>
      <c r="PF549" s="1"/>
      <c r="PG549" s="1"/>
      <c r="PH549" s="1"/>
      <c r="PI549" s="1"/>
      <c r="PJ549" s="1"/>
      <c r="PK549" s="1"/>
      <c r="PL549" s="1"/>
      <c r="PM549" s="1"/>
      <c r="PN549" s="1"/>
      <c r="PO549" s="1"/>
      <c r="PP549" s="1"/>
      <c r="PQ549" s="1"/>
      <c r="PR549" s="1"/>
      <c r="PS549" s="1"/>
      <c r="PT549" s="1"/>
      <c r="PU549" s="1"/>
      <c r="PV549" s="1"/>
      <c r="PW549" s="1"/>
      <c r="PX549" s="1"/>
      <c r="PY549" s="1"/>
      <c r="PZ549" s="1"/>
      <c r="QA549" s="1"/>
      <c r="QB549" s="1"/>
      <c r="QC549" s="1"/>
      <c r="QD549" s="1"/>
      <c r="QE549" s="1"/>
      <c r="QF549" s="1"/>
      <c r="QG549" s="1"/>
      <c r="QH549" s="1"/>
      <c r="QI549" s="1"/>
      <c r="QJ549" s="1"/>
      <c r="QK549" s="1"/>
      <c r="QL549" s="1"/>
      <c r="QM549" s="1"/>
      <c r="QN549" s="1"/>
      <c r="QO549" s="1"/>
      <c r="QP549" s="1"/>
      <c r="QQ549" s="1"/>
      <c r="QR549" s="1"/>
      <c r="QS549" s="1"/>
      <c r="QT549" s="1"/>
      <c r="QU549" s="1"/>
      <c r="QV549" s="1"/>
      <c r="QW549" s="1"/>
      <c r="QX549" s="1"/>
      <c r="QY549" s="1"/>
      <c r="QZ549" s="1"/>
      <c r="RA549" s="1"/>
      <c r="RB549" s="1"/>
      <c r="RC549" s="1"/>
      <c r="RD549" s="1"/>
      <c r="RE549" s="1"/>
      <c r="RF549" s="1"/>
      <c r="RG549" s="1"/>
      <c r="RH549" s="1"/>
      <c r="RI549" s="1"/>
      <c r="RJ549" s="1"/>
      <c r="RK549" s="1"/>
      <c r="RL549" s="1"/>
      <c r="RM549" s="1"/>
      <c r="RN549" s="1"/>
      <c r="RO549" s="1"/>
      <c r="RP549" s="1"/>
      <c r="RQ549" s="1"/>
      <c r="RR549" s="1"/>
      <c r="RS549" s="1"/>
      <c r="RT549" s="1"/>
      <c r="RU549" s="1"/>
      <c r="RV549" s="1"/>
      <c r="RW549" s="1"/>
      <c r="RX549" s="1"/>
      <c r="RY549" s="1"/>
      <c r="RZ549" s="1"/>
      <c r="SA549" s="1"/>
      <c r="SB549" s="1"/>
      <c r="SC549" s="1"/>
      <c r="SD549" s="1"/>
      <c r="SE549" s="1"/>
      <c r="SF549" s="1"/>
      <c r="SG549" s="1"/>
      <c r="SH549" s="1"/>
      <c r="SI549" s="1"/>
      <c r="SJ549" s="1"/>
      <c r="SK549" s="1"/>
      <c r="SL549" s="1"/>
      <c r="SM549" s="1"/>
      <c r="SN549" s="1"/>
      <c r="SO549" s="1"/>
      <c r="SP549" s="1"/>
      <c r="SQ549" s="1"/>
      <c r="SR549" s="1"/>
      <c r="SS549" s="1"/>
      <c r="ST549" s="1"/>
      <c r="SU549" s="1"/>
      <c r="SV549" s="1"/>
      <c r="SW549" s="1"/>
      <c r="SX549" s="1"/>
      <c r="SY549" s="1"/>
      <c r="SZ549" s="1"/>
      <c r="TA549" s="1"/>
      <c r="TB549" s="1"/>
      <c r="TC549" s="1"/>
      <c r="TD549" s="1"/>
      <c r="TE549" s="1"/>
      <c r="TF549" s="1"/>
      <c r="TG549" s="1"/>
      <c r="TH549" s="1"/>
      <c r="TI549" s="1"/>
      <c r="TJ549" s="1"/>
      <c r="TK549" s="1"/>
      <c r="TL549" s="1"/>
      <c r="TM549" s="1"/>
      <c r="TN549" s="1"/>
      <c r="TO549" s="1"/>
      <c r="TP549" s="1"/>
      <c r="TQ549" s="1"/>
      <c r="TR549" s="1"/>
      <c r="TS549" s="1"/>
      <c r="TT549" s="1"/>
      <c r="TU549" s="1"/>
      <c r="TV549" s="1"/>
      <c r="TW549" s="1"/>
      <c r="TX549" s="1"/>
      <c r="TY549" s="1"/>
      <c r="TZ549" s="1"/>
      <c r="UA549" s="1"/>
      <c r="UB549" s="1"/>
      <c r="UC549" s="1"/>
      <c r="UD549" s="1"/>
      <c r="UE549" s="1"/>
      <c r="UF549" s="1"/>
      <c r="UG549" s="1"/>
      <c r="UH549" s="1"/>
      <c r="UI549" s="1"/>
      <c r="UJ549" s="1"/>
      <c r="UK549" s="1"/>
      <c r="UL549" s="1"/>
      <c r="UM549" s="1"/>
      <c r="UN549" s="1"/>
      <c r="UO549" s="1"/>
      <c r="UP549" s="1"/>
      <c r="UQ549" s="1"/>
      <c r="UR549" s="1"/>
      <c r="US549" s="1"/>
      <c r="UT549" s="1"/>
      <c r="UU549" s="1"/>
      <c r="UV549" s="1"/>
      <c r="UW549" s="1"/>
      <c r="UX549" s="1"/>
      <c r="UY549" s="1"/>
      <c r="UZ549" s="1"/>
      <c r="VA549" s="1"/>
      <c r="VB549" s="1"/>
      <c r="VC549" s="1"/>
      <c r="VD549" s="1"/>
      <c r="VE549" s="1"/>
      <c r="VF549" s="1"/>
      <c r="VG549" s="1"/>
      <c r="VH549" s="1"/>
      <c r="VI549" s="1"/>
      <c r="VJ549" s="1"/>
      <c r="VK549" s="1"/>
      <c r="VL549" s="1"/>
      <c r="VM549" s="1"/>
      <c r="VN549" s="1"/>
      <c r="VO549" s="1"/>
      <c r="VP549" s="1"/>
      <c r="VQ549" s="1"/>
      <c r="VR549" s="1"/>
      <c r="VS549" s="1"/>
      <c r="VT549" s="1"/>
      <c r="VU549" s="1"/>
      <c r="VV549" s="1"/>
      <c r="VW549" s="1"/>
      <c r="VX549" s="1"/>
      <c r="VY549" s="1"/>
      <c r="VZ549" s="1"/>
      <c r="WA549" s="1"/>
      <c r="WB549" s="1"/>
      <c r="WC549" s="1"/>
      <c r="WD549" s="1"/>
      <c r="WE549" s="1"/>
      <c r="WF549" s="1"/>
      <c r="WG549" s="1"/>
      <c r="WH549" s="1"/>
      <c r="WI549" s="1"/>
      <c r="WJ549" s="1"/>
      <c r="WK549" s="1"/>
      <c r="WL549" s="1"/>
      <c r="WM549" s="1"/>
      <c r="WN549" s="1"/>
      <c r="WO549" s="1"/>
      <c r="WP549" s="1"/>
      <c r="WQ549" s="1"/>
      <c r="WR549" s="1"/>
      <c r="WS549" s="1"/>
      <c r="WT549" s="1"/>
      <c r="WU549" s="1"/>
      <c r="WV549" s="1"/>
      <c r="WW549" s="1"/>
      <c r="WX549" s="1"/>
      <c r="WY549" s="1"/>
      <c r="WZ549" s="1"/>
      <c r="XA549" s="1"/>
      <c r="XB549" s="1"/>
      <c r="XC549" s="1"/>
      <c r="XD549" s="1"/>
      <c r="XE549" s="1"/>
      <c r="XF549" s="1"/>
      <c r="XG549" s="1"/>
      <c r="XH549" s="1"/>
      <c r="XI549" s="1"/>
      <c r="XJ549" s="1"/>
      <c r="XK549" s="1"/>
      <c r="XL549" s="1"/>
      <c r="XM549" s="1"/>
      <c r="XN549" s="1"/>
      <c r="XO549" s="1"/>
      <c r="XP549" s="1"/>
      <c r="XQ549" s="1"/>
      <c r="XR549" s="1"/>
      <c r="XS549" s="1"/>
      <c r="XT549" s="1"/>
      <c r="XU549" s="1"/>
      <c r="XV549" s="1"/>
      <c r="XW549" s="1"/>
      <c r="XX549" s="1"/>
      <c r="XY549" s="1"/>
      <c r="XZ549" s="1"/>
      <c r="YA549" s="1"/>
      <c r="YB549" s="1"/>
      <c r="YC549" s="1"/>
      <c r="YD549" s="1"/>
      <c r="YE549" s="1"/>
      <c r="YF549" s="1"/>
      <c r="YG549" s="1"/>
      <c r="YH549" s="1"/>
      <c r="YI549" s="1"/>
      <c r="YJ549" s="1"/>
      <c r="YK549" s="1"/>
      <c r="YL549" s="1"/>
      <c r="YM549" s="1"/>
      <c r="YN549" s="1"/>
      <c r="YO549" s="1"/>
      <c r="YP549" s="1"/>
      <c r="YQ549" s="1"/>
      <c r="YR549" s="1"/>
      <c r="YS549" s="1"/>
      <c r="YT549" s="1"/>
      <c r="YU549" s="1"/>
      <c r="YV549" s="1"/>
      <c r="YW549" s="1"/>
      <c r="YX549" s="1"/>
      <c r="YY549" s="1"/>
      <c r="YZ549" s="1"/>
      <c r="ZA549" s="1"/>
      <c r="ZB549" s="1"/>
      <c r="ZC549" s="1"/>
      <c r="ZD549" s="1"/>
      <c r="ZE549" s="1"/>
      <c r="ZF549" s="1"/>
      <c r="ZG549" s="1"/>
      <c r="ZH549" s="1"/>
      <c r="ZI549" s="1"/>
      <c r="ZJ549" s="1"/>
      <c r="ZK549" s="1"/>
      <c r="ZL549" s="1"/>
      <c r="ZM549" s="1"/>
      <c r="ZN549" s="1"/>
      <c r="ZO549" s="1"/>
      <c r="ZP549" s="1"/>
      <c r="ZQ549" s="1"/>
      <c r="ZR549" s="1"/>
      <c r="ZS549" s="1"/>
      <c r="ZT549" s="1"/>
      <c r="ZU549" s="1"/>
      <c r="ZV549" s="1"/>
      <c r="ZW549" s="1"/>
      <c r="ZX549" s="1"/>
      <c r="ZY549" s="1"/>
      <c r="ZZ549" s="1"/>
      <c r="AAA549" s="1"/>
      <c r="AAB549" s="1"/>
      <c r="AAC549" s="1"/>
      <c r="AAD549" s="1"/>
      <c r="AAE549" s="1"/>
      <c r="AAF549" s="1"/>
      <c r="AAG549" s="1"/>
      <c r="AAH549" s="1"/>
      <c r="AAI549" s="1"/>
      <c r="AAJ549" s="1"/>
      <c r="AAK549" s="1"/>
      <c r="AAL549" s="1"/>
      <c r="AAM549" s="1"/>
      <c r="AAN549" s="1"/>
      <c r="AAO549" s="1"/>
      <c r="AAP549" s="1"/>
      <c r="AAQ549" s="1"/>
      <c r="AAR549" s="1"/>
      <c r="AAS549" s="1"/>
      <c r="AAT549" s="1"/>
      <c r="AAU549" s="1"/>
      <c r="AAV549" s="1"/>
      <c r="AAW549" s="1"/>
      <c r="AAX549" s="1"/>
      <c r="AAY549" s="1"/>
      <c r="AAZ549" s="1"/>
      <c r="ABA549" s="1"/>
      <c r="ABB549" s="1"/>
      <c r="ABC549" s="1"/>
      <c r="ABD549" s="1"/>
      <c r="ABE549" s="1"/>
      <c r="ABF549" s="1"/>
      <c r="ABG549" s="1"/>
      <c r="ABH549" s="1"/>
      <c r="ABI549" s="1"/>
      <c r="ABJ549" s="1"/>
      <c r="ABK549" s="1"/>
      <c r="ABL549" s="1"/>
      <c r="ABM549" s="1"/>
      <c r="ABN549" s="1"/>
      <c r="ABO549" s="1"/>
    </row>
    <row r="550" spans="1:743" x14ac:dyDescent="0.25">
      <c r="A550" s="93"/>
      <c r="B550" s="2"/>
      <c r="C550" s="2"/>
      <c r="D550" s="2"/>
      <c r="E550" s="2"/>
      <c r="F550" s="2"/>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c r="KA550" s="4"/>
      <c r="KB550" s="4"/>
      <c r="KC550" s="4"/>
      <c r="KD550" s="4"/>
      <c r="KE550" s="4"/>
      <c r="KF550" s="4"/>
      <c r="KG550" s="4"/>
      <c r="KH550" s="4"/>
      <c r="KI550" s="4"/>
      <c r="KJ550" s="4"/>
      <c r="KK550" s="4"/>
      <c r="KL550" s="4"/>
      <c r="KM550" s="4"/>
      <c r="KN550" s="4"/>
      <c r="KO550" s="4"/>
      <c r="KP550" s="4"/>
      <c r="KQ550" s="4"/>
      <c r="KR550" s="4"/>
      <c r="KS550" s="4"/>
      <c r="KT550" s="4"/>
      <c r="KU550" s="4"/>
      <c r="KV550" s="4"/>
      <c r="KW550" s="4"/>
      <c r="KX550" s="4"/>
      <c r="KY550" s="4"/>
      <c r="KZ550" s="4"/>
      <c r="LA550" s="4"/>
      <c r="LB550" s="4"/>
      <c r="LC550" s="4"/>
      <c r="LD550" s="4"/>
      <c r="LE550" s="4"/>
      <c r="LF550" s="4"/>
      <c r="LG550" s="4"/>
      <c r="LH550" s="4"/>
      <c r="LI550" s="4"/>
      <c r="LJ550" s="4"/>
      <c r="LK550" s="4"/>
      <c r="LL550" s="4"/>
      <c r="LM550" s="4"/>
      <c r="LN550" s="4"/>
      <c r="LO550" s="4"/>
      <c r="LP550" s="4"/>
      <c r="LQ550" s="4"/>
      <c r="LR550" s="4"/>
      <c r="LS550" s="4"/>
      <c r="LT550" s="4"/>
      <c r="LU550" s="4"/>
      <c r="LV550" s="4"/>
      <c r="LW550" s="4"/>
      <c r="LX550" s="4"/>
      <c r="LY550" s="4"/>
      <c r="LZ550" s="4"/>
      <c r="MA550" s="4"/>
      <c r="MB550" s="4"/>
      <c r="MC550" s="4"/>
      <c r="MD550" s="4"/>
      <c r="ME550" s="4"/>
      <c r="MF550" s="4"/>
      <c r="MG550" s="4"/>
      <c r="MH550" s="4"/>
      <c r="MI550" s="4"/>
      <c r="MJ550" s="4"/>
      <c r="MK550" s="4"/>
      <c r="ML550" s="4"/>
      <c r="MM550" s="4"/>
      <c r="MN550" s="4"/>
      <c r="MO550" s="4"/>
      <c r="MP550" s="4"/>
      <c r="MQ550" s="4"/>
      <c r="MR550" s="4"/>
      <c r="MS550" s="4"/>
      <c r="MT550" s="4"/>
      <c r="MU550" s="3"/>
      <c r="MV550" s="3"/>
      <c r="MW550" s="3"/>
      <c r="MX550" s="3"/>
      <c r="MY550" s="3"/>
      <c r="MZ550" s="3"/>
      <c r="NA550" s="3"/>
      <c r="NB550" s="3"/>
      <c r="NC550" s="3"/>
      <c r="ND550" s="3"/>
      <c r="NE550" s="3"/>
      <c r="NF550" s="3"/>
      <c r="NG550" s="3"/>
      <c r="NH550" s="3"/>
      <c r="NI550" s="3"/>
      <c r="NJ550" s="3"/>
      <c r="NK550" s="3"/>
      <c r="NL550" s="3"/>
      <c r="NM550" s="3"/>
      <c r="NN550" s="3"/>
      <c r="NO550" s="3"/>
      <c r="NP550" s="3"/>
      <c r="NQ550" s="3"/>
      <c r="NR550" s="3"/>
      <c r="NS550" s="3"/>
      <c r="NT550" s="3"/>
      <c r="NU550" s="3"/>
      <c r="NV550" s="3"/>
      <c r="NW550" s="3"/>
      <c r="NX550" s="3"/>
      <c r="NY550" s="3"/>
      <c r="NZ550" s="3"/>
      <c r="OA550" s="3"/>
      <c r="OB550" s="3"/>
      <c r="OC550" s="3"/>
      <c r="OD550" s="3"/>
      <c r="OE550" s="3"/>
      <c r="OF550" s="3"/>
      <c r="OG550" s="3"/>
      <c r="OH550" s="3"/>
      <c r="OI550" s="3"/>
      <c r="OJ550" s="3"/>
      <c r="OK550" s="3"/>
      <c r="OL550" s="3"/>
      <c r="OM550" s="3"/>
      <c r="ON550" s="3"/>
      <c r="OO550" s="3"/>
      <c r="OP550" s="3"/>
      <c r="OQ550" s="3"/>
      <c r="OR550" s="3"/>
      <c r="OS550" s="3"/>
      <c r="OT550" s="3"/>
      <c r="OU550" s="3"/>
      <c r="OV550" s="3"/>
      <c r="OW550" s="3"/>
      <c r="OX550" s="3"/>
      <c r="OY550" s="3"/>
      <c r="OZ550" s="3"/>
      <c r="PA550" s="3"/>
      <c r="PB550" s="1"/>
      <c r="PC550" s="1"/>
      <c r="PD550" s="1"/>
      <c r="PE550" s="1"/>
      <c r="PF550" s="1"/>
      <c r="PG550" s="1"/>
      <c r="PH550" s="1"/>
      <c r="PI550" s="1"/>
      <c r="PJ550" s="1"/>
      <c r="PK550" s="1"/>
      <c r="PL550" s="1"/>
      <c r="PM550" s="1"/>
      <c r="PN550" s="1"/>
      <c r="PO550" s="1"/>
      <c r="PP550" s="1"/>
      <c r="PQ550" s="1"/>
      <c r="PR550" s="1"/>
      <c r="PS550" s="1"/>
      <c r="PT550" s="1"/>
      <c r="PU550" s="1"/>
      <c r="PV550" s="1"/>
      <c r="PW550" s="1"/>
      <c r="PX550" s="1"/>
      <c r="PY550" s="1"/>
      <c r="PZ550" s="1"/>
      <c r="QA550" s="1"/>
      <c r="QB550" s="1"/>
      <c r="QC550" s="1"/>
      <c r="QD550" s="1"/>
      <c r="QE550" s="1"/>
      <c r="QF550" s="1"/>
      <c r="QG550" s="1"/>
      <c r="QH550" s="1"/>
      <c r="QI550" s="1"/>
      <c r="QJ550" s="1"/>
      <c r="QK550" s="1"/>
      <c r="QL550" s="1"/>
      <c r="QM550" s="1"/>
      <c r="QN550" s="1"/>
      <c r="QO550" s="1"/>
      <c r="QP550" s="1"/>
      <c r="QQ550" s="1"/>
      <c r="QR550" s="1"/>
      <c r="QS550" s="1"/>
      <c r="QT550" s="1"/>
      <c r="QU550" s="1"/>
      <c r="QV550" s="1"/>
      <c r="QW550" s="1"/>
      <c r="QX550" s="1"/>
      <c r="QY550" s="1"/>
      <c r="QZ550" s="1"/>
      <c r="RA550" s="1"/>
      <c r="RB550" s="1"/>
      <c r="RC550" s="1"/>
      <c r="RD550" s="1"/>
      <c r="RE550" s="1"/>
      <c r="RF550" s="1"/>
      <c r="RG550" s="1"/>
      <c r="RH550" s="1"/>
      <c r="RI550" s="1"/>
      <c r="RJ550" s="1"/>
      <c r="RK550" s="1"/>
      <c r="RL550" s="1"/>
      <c r="RM550" s="1"/>
      <c r="RN550" s="1"/>
      <c r="RO550" s="1"/>
      <c r="RP550" s="1"/>
      <c r="RQ550" s="1"/>
      <c r="RR550" s="1"/>
      <c r="RS550" s="1"/>
      <c r="RT550" s="1"/>
      <c r="RU550" s="1"/>
      <c r="RV550" s="1"/>
      <c r="RW550" s="1"/>
      <c r="RX550" s="1"/>
      <c r="RY550" s="1"/>
      <c r="RZ550" s="1"/>
      <c r="SA550" s="1"/>
      <c r="SB550" s="1"/>
      <c r="SC550" s="1"/>
      <c r="SD550" s="1"/>
      <c r="SE550" s="1"/>
      <c r="SF550" s="1"/>
      <c r="SG550" s="1"/>
      <c r="SH550" s="1"/>
      <c r="SI550" s="1"/>
      <c r="SJ550" s="1"/>
      <c r="SK550" s="1"/>
      <c r="SL550" s="1"/>
      <c r="SM550" s="1"/>
      <c r="SN550" s="1"/>
      <c r="SO550" s="1"/>
      <c r="SP550" s="1"/>
      <c r="SQ550" s="1"/>
      <c r="SR550" s="1"/>
      <c r="SS550" s="1"/>
      <c r="ST550" s="1"/>
      <c r="SU550" s="1"/>
      <c r="SV550" s="1"/>
      <c r="SW550" s="1"/>
      <c r="SX550" s="1"/>
      <c r="SY550" s="1"/>
      <c r="SZ550" s="1"/>
      <c r="TA550" s="1"/>
      <c r="TB550" s="1"/>
      <c r="TC550" s="1"/>
      <c r="TD550" s="1"/>
      <c r="TE550" s="1"/>
      <c r="TF550" s="1"/>
      <c r="TG550" s="1"/>
      <c r="TH550" s="1"/>
      <c r="TI550" s="1"/>
      <c r="TJ550" s="1"/>
      <c r="TK550" s="1"/>
      <c r="TL550" s="1"/>
      <c r="TM550" s="1"/>
      <c r="TN550" s="1"/>
      <c r="TO550" s="1"/>
      <c r="TP550" s="1"/>
      <c r="TQ550" s="1"/>
      <c r="TR550" s="1"/>
      <c r="TS550" s="1"/>
      <c r="TT550" s="1"/>
      <c r="TU550" s="1"/>
      <c r="TV550" s="1"/>
      <c r="TW550" s="1"/>
      <c r="TX550" s="1"/>
      <c r="TY550" s="1"/>
      <c r="TZ550" s="1"/>
      <c r="UA550" s="1"/>
      <c r="UB550" s="1"/>
      <c r="UC550" s="1"/>
      <c r="UD550" s="1"/>
      <c r="UE550" s="1"/>
      <c r="UF550" s="1"/>
      <c r="UG550" s="1"/>
      <c r="UH550" s="1"/>
      <c r="UI550" s="1"/>
      <c r="UJ550" s="1"/>
      <c r="UK550" s="1"/>
      <c r="UL550" s="1"/>
      <c r="UM550" s="1"/>
      <c r="UN550" s="1"/>
      <c r="UO550" s="1"/>
      <c r="UP550" s="1"/>
      <c r="UQ550" s="1"/>
      <c r="UR550" s="1"/>
      <c r="US550" s="1"/>
      <c r="UT550" s="1"/>
      <c r="UU550" s="1"/>
      <c r="UV550" s="1"/>
      <c r="UW550" s="1"/>
      <c r="UX550" s="1"/>
      <c r="UY550" s="1"/>
      <c r="UZ550" s="1"/>
      <c r="VA550" s="1"/>
      <c r="VB550" s="1"/>
      <c r="VC550" s="1"/>
      <c r="VD550" s="1"/>
      <c r="VE550" s="1"/>
      <c r="VF550" s="1"/>
      <c r="VG550" s="1"/>
      <c r="VH550" s="1"/>
      <c r="VI550" s="1"/>
      <c r="VJ550" s="1"/>
      <c r="VK550" s="1"/>
      <c r="VL550" s="1"/>
      <c r="VM550" s="1"/>
      <c r="VN550" s="1"/>
      <c r="VO550" s="1"/>
      <c r="VP550" s="1"/>
      <c r="VQ550" s="1"/>
      <c r="VR550" s="1"/>
      <c r="VS550" s="1"/>
      <c r="VT550" s="1"/>
      <c r="VU550" s="1"/>
      <c r="VV550" s="1"/>
      <c r="VW550" s="1"/>
      <c r="VX550" s="1"/>
      <c r="VY550" s="1"/>
      <c r="VZ550" s="1"/>
      <c r="WA550" s="1"/>
      <c r="WB550" s="1"/>
      <c r="WC550" s="1"/>
      <c r="WD550" s="1"/>
      <c r="WE550" s="1"/>
      <c r="WF550" s="1"/>
      <c r="WG550" s="1"/>
      <c r="WH550" s="1"/>
      <c r="WI550" s="1"/>
      <c r="WJ550" s="1"/>
      <c r="WK550" s="1"/>
      <c r="WL550" s="1"/>
      <c r="WM550" s="1"/>
      <c r="WN550" s="1"/>
      <c r="WO550" s="1"/>
      <c r="WP550" s="1"/>
      <c r="WQ550" s="1"/>
      <c r="WR550" s="1"/>
      <c r="WS550" s="1"/>
      <c r="WT550" s="1"/>
      <c r="WU550" s="1"/>
      <c r="WV550" s="1"/>
      <c r="WW550" s="1"/>
      <c r="WX550" s="1"/>
      <c r="WY550" s="1"/>
      <c r="WZ550" s="1"/>
      <c r="XA550" s="1"/>
      <c r="XB550" s="1"/>
      <c r="XC550" s="1"/>
      <c r="XD550" s="1"/>
      <c r="XE550" s="1"/>
      <c r="XF550" s="1"/>
      <c r="XG550" s="1"/>
      <c r="XH550" s="1"/>
      <c r="XI550" s="1"/>
      <c r="XJ550" s="1"/>
      <c r="XK550" s="1"/>
      <c r="XL550" s="1"/>
      <c r="XM550" s="1"/>
      <c r="XN550" s="1"/>
      <c r="XO550" s="1"/>
      <c r="XP550" s="1"/>
      <c r="XQ550" s="1"/>
      <c r="XR550" s="1"/>
      <c r="XS550" s="1"/>
      <c r="XT550" s="1"/>
      <c r="XU550" s="1"/>
      <c r="XV550" s="1"/>
      <c r="XW550" s="1"/>
      <c r="XX550" s="1"/>
      <c r="XY550" s="1"/>
      <c r="XZ550" s="1"/>
      <c r="YA550" s="1"/>
      <c r="YB550" s="1"/>
      <c r="YC550" s="1"/>
      <c r="YD550" s="1"/>
      <c r="YE550" s="1"/>
      <c r="YF550" s="1"/>
      <c r="YG550" s="1"/>
      <c r="YH550" s="1"/>
      <c r="YI550" s="1"/>
      <c r="YJ550" s="1"/>
      <c r="YK550" s="1"/>
      <c r="YL550" s="1"/>
      <c r="YM550" s="1"/>
      <c r="YN550" s="1"/>
      <c r="YO550" s="1"/>
      <c r="YP550" s="1"/>
      <c r="YQ550" s="1"/>
      <c r="YR550" s="1"/>
      <c r="YS550" s="1"/>
      <c r="YT550" s="1"/>
      <c r="YU550" s="1"/>
      <c r="YV550" s="1"/>
      <c r="YW550" s="1"/>
      <c r="YX550" s="1"/>
      <c r="YY550" s="1"/>
      <c r="YZ550" s="1"/>
      <c r="ZA550" s="1"/>
      <c r="ZB550" s="1"/>
      <c r="ZC550" s="1"/>
      <c r="ZD550" s="1"/>
      <c r="ZE550" s="1"/>
      <c r="ZF550" s="1"/>
      <c r="ZG550" s="1"/>
      <c r="ZH550" s="1"/>
      <c r="ZI550" s="1"/>
      <c r="ZJ550" s="1"/>
      <c r="ZK550" s="1"/>
      <c r="ZL550" s="1"/>
      <c r="ZM550" s="1"/>
      <c r="ZN550" s="1"/>
      <c r="ZO550" s="1"/>
      <c r="ZP550" s="1"/>
      <c r="ZQ550" s="1"/>
      <c r="ZR550" s="1"/>
      <c r="ZS550" s="1"/>
      <c r="ZT550" s="1"/>
      <c r="ZU550" s="1"/>
      <c r="ZV550" s="1"/>
      <c r="ZW550" s="1"/>
      <c r="ZX550" s="1"/>
      <c r="ZY550" s="1"/>
      <c r="ZZ550" s="1"/>
      <c r="AAA550" s="1"/>
      <c r="AAB550" s="1"/>
      <c r="AAC550" s="1"/>
      <c r="AAD550" s="1"/>
      <c r="AAE550" s="1"/>
      <c r="AAF550" s="1"/>
      <c r="AAG550" s="1"/>
      <c r="AAH550" s="1"/>
      <c r="AAI550" s="1"/>
      <c r="AAJ550" s="1"/>
      <c r="AAK550" s="1"/>
      <c r="AAL550" s="1"/>
      <c r="AAM550" s="1"/>
      <c r="AAN550" s="1"/>
      <c r="AAO550" s="1"/>
      <c r="AAP550" s="1"/>
      <c r="AAQ550" s="1"/>
      <c r="AAR550" s="1"/>
      <c r="AAS550" s="1"/>
      <c r="AAT550" s="1"/>
      <c r="AAU550" s="1"/>
      <c r="AAV550" s="1"/>
      <c r="AAW550" s="1"/>
      <c r="AAX550" s="1"/>
      <c r="AAY550" s="1"/>
      <c r="AAZ550" s="1"/>
      <c r="ABA550" s="1"/>
      <c r="ABB550" s="1"/>
      <c r="ABC550" s="1"/>
      <c r="ABD550" s="1"/>
      <c r="ABE550" s="1"/>
      <c r="ABF550" s="1"/>
      <c r="ABG550" s="1"/>
      <c r="ABH550" s="1"/>
      <c r="ABI550" s="1"/>
      <c r="ABJ550" s="1"/>
      <c r="ABK550" s="1"/>
      <c r="ABL550" s="1"/>
      <c r="ABM550" s="1"/>
      <c r="ABN550" s="1"/>
      <c r="ABO550" s="1"/>
    </row>
    <row r="551" spans="1:743" x14ac:dyDescent="0.25">
      <c r="A551" s="93"/>
      <c r="B551" s="2"/>
      <c r="C551" s="2"/>
      <c r="D551" s="2"/>
      <c r="E551" s="2"/>
      <c r="F551" s="2"/>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c r="KA551" s="4"/>
      <c r="KB551" s="4"/>
      <c r="KC551" s="4"/>
      <c r="KD551" s="4"/>
      <c r="KE551" s="4"/>
      <c r="KF551" s="4"/>
      <c r="KG551" s="4"/>
      <c r="KH551" s="4"/>
      <c r="KI551" s="4"/>
      <c r="KJ551" s="4"/>
      <c r="KK551" s="4"/>
      <c r="KL551" s="4"/>
      <c r="KM551" s="4"/>
      <c r="KN551" s="4"/>
      <c r="KO551" s="4"/>
      <c r="KP551" s="4"/>
      <c r="KQ551" s="4"/>
      <c r="KR551" s="4"/>
      <c r="KS551" s="4"/>
      <c r="KT551" s="4"/>
      <c r="KU551" s="4"/>
      <c r="KV551" s="4"/>
      <c r="KW551" s="4"/>
      <c r="KX551" s="4"/>
      <c r="KY551" s="4"/>
      <c r="KZ551" s="4"/>
      <c r="LA551" s="4"/>
      <c r="LB551" s="4"/>
      <c r="LC551" s="4"/>
      <c r="LD551" s="4"/>
      <c r="LE551" s="4"/>
      <c r="LF551" s="4"/>
      <c r="LG551" s="4"/>
      <c r="LH551" s="4"/>
      <c r="LI551" s="4"/>
      <c r="LJ551" s="4"/>
      <c r="LK551" s="4"/>
      <c r="LL551" s="4"/>
      <c r="LM551" s="4"/>
      <c r="LN551" s="4"/>
      <c r="LO551" s="4"/>
      <c r="LP551" s="4"/>
      <c r="LQ551" s="4"/>
      <c r="LR551" s="4"/>
      <c r="LS551" s="4"/>
      <c r="LT551" s="4"/>
      <c r="LU551" s="4"/>
      <c r="LV551" s="4"/>
      <c r="LW551" s="4"/>
      <c r="LX551" s="4"/>
      <c r="LY551" s="4"/>
      <c r="LZ551" s="4"/>
      <c r="MA551" s="4"/>
      <c r="MB551" s="4"/>
      <c r="MC551" s="4"/>
      <c r="MD551" s="4"/>
      <c r="ME551" s="4"/>
      <c r="MF551" s="4"/>
      <c r="MG551" s="4"/>
      <c r="MH551" s="4"/>
      <c r="MI551" s="4"/>
      <c r="MJ551" s="4"/>
      <c r="MK551" s="4"/>
      <c r="ML551" s="4"/>
      <c r="MM551" s="4"/>
      <c r="MN551" s="4"/>
      <c r="MO551" s="4"/>
      <c r="MP551" s="4"/>
      <c r="MQ551" s="4"/>
      <c r="MR551" s="4"/>
      <c r="MS551" s="4"/>
      <c r="MT551" s="4"/>
      <c r="MU551" s="3"/>
      <c r="MV551" s="3"/>
      <c r="MW551" s="3"/>
      <c r="MX551" s="3"/>
      <c r="MY551" s="3"/>
      <c r="MZ551" s="3"/>
      <c r="NA551" s="3"/>
      <c r="NB551" s="3"/>
      <c r="NC551" s="3"/>
      <c r="ND551" s="3"/>
      <c r="NE551" s="3"/>
      <c r="NF551" s="3"/>
      <c r="NG551" s="3"/>
      <c r="NH551" s="3"/>
      <c r="NI551" s="3"/>
      <c r="NJ551" s="3"/>
      <c r="NK551" s="3"/>
      <c r="NL551" s="3"/>
      <c r="NM551" s="3"/>
      <c r="NN551" s="3"/>
      <c r="NO551" s="3"/>
      <c r="NP551" s="3"/>
      <c r="NQ551" s="3"/>
      <c r="NR551" s="3"/>
      <c r="NS551" s="3"/>
      <c r="NT551" s="3"/>
      <c r="NU551" s="3"/>
      <c r="NV551" s="3"/>
      <c r="NW551" s="3"/>
      <c r="NX551" s="3"/>
      <c r="NY551" s="3"/>
      <c r="NZ551" s="3"/>
      <c r="OA551" s="3"/>
      <c r="OB551" s="3"/>
      <c r="OC551" s="3"/>
      <c r="OD551" s="3"/>
      <c r="OE551" s="3"/>
      <c r="OF551" s="3"/>
      <c r="OG551" s="3"/>
      <c r="OH551" s="3"/>
      <c r="OI551" s="3"/>
      <c r="OJ551" s="3"/>
      <c r="OK551" s="3"/>
      <c r="OL551" s="3"/>
      <c r="OM551" s="3"/>
      <c r="ON551" s="3"/>
      <c r="OO551" s="3"/>
      <c r="OP551" s="3"/>
      <c r="OQ551" s="3"/>
      <c r="OR551" s="3"/>
      <c r="OS551" s="3"/>
      <c r="OT551" s="3"/>
      <c r="OU551" s="3"/>
      <c r="OV551" s="3"/>
      <c r="OW551" s="3"/>
      <c r="OX551" s="3"/>
      <c r="OY551" s="3"/>
      <c r="OZ551" s="3"/>
      <c r="PA551" s="3"/>
      <c r="PB551" s="1"/>
      <c r="PC551" s="1"/>
      <c r="PD551" s="1"/>
      <c r="PE551" s="1"/>
      <c r="PF551" s="1"/>
      <c r="PG551" s="1"/>
      <c r="PH551" s="1"/>
      <c r="PI551" s="1"/>
      <c r="PJ551" s="1"/>
      <c r="PK551" s="1"/>
      <c r="PL551" s="1"/>
      <c r="PM551" s="1"/>
      <c r="PN551" s="1"/>
      <c r="PO551" s="1"/>
      <c r="PP551" s="1"/>
      <c r="PQ551" s="1"/>
      <c r="PR551" s="1"/>
      <c r="PS551" s="1"/>
      <c r="PT551" s="1"/>
      <c r="PU551" s="1"/>
      <c r="PV551" s="1"/>
      <c r="PW551" s="1"/>
      <c r="PX551" s="1"/>
      <c r="PY551" s="1"/>
      <c r="PZ551" s="1"/>
      <c r="QA551" s="1"/>
      <c r="QB551" s="1"/>
      <c r="QC551" s="1"/>
      <c r="QD551" s="1"/>
      <c r="QE551" s="1"/>
      <c r="QF551" s="1"/>
      <c r="QG551" s="1"/>
      <c r="QH551" s="1"/>
      <c r="QI551" s="1"/>
      <c r="QJ551" s="1"/>
      <c r="QK551" s="1"/>
      <c r="QL551" s="1"/>
      <c r="QM551" s="1"/>
      <c r="QN551" s="1"/>
      <c r="QO551" s="1"/>
      <c r="QP551" s="1"/>
      <c r="QQ551" s="1"/>
      <c r="QR551" s="1"/>
      <c r="QS551" s="1"/>
      <c r="QT551" s="1"/>
      <c r="QU551" s="1"/>
      <c r="QV551" s="1"/>
      <c r="QW551" s="1"/>
      <c r="QX551" s="1"/>
      <c r="QY551" s="1"/>
      <c r="QZ551" s="1"/>
      <c r="RA551" s="1"/>
      <c r="RB551" s="1"/>
      <c r="RC551" s="1"/>
      <c r="RD551" s="1"/>
      <c r="RE551" s="1"/>
      <c r="RF551" s="1"/>
      <c r="RG551" s="1"/>
      <c r="RH551" s="1"/>
      <c r="RI551" s="1"/>
      <c r="RJ551" s="1"/>
      <c r="RK551" s="1"/>
      <c r="RL551" s="1"/>
      <c r="RM551" s="1"/>
      <c r="RN551" s="1"/>
      <c r="RO551" s="1"/>
      <c r="RP551" s="1"/>
      <c r="RQ551" s="1"/>
      <c r="RR551" s="1"/>
      <c r="RS551" s="1"/>
      <c r="RT551" s="1"/>
      <c r="RU551" s="1"/>
      <c r="RV551" s="1"/>
      <c r="RW551" s="1"/>
      <c r="RX551" s="1"/>
      <c r="RY551" s="1"/>
      <c r="RZ551" s="1"/>
      <c r="SA551" s="1"/>
      <c r="SB551" s="1"/>
      <c r="SC551" s="1"/>
      <c r="SD551" s="1"/>
      <c r="SE551" s="1"/>
      <c r="SF551" s="1"/>
      <c r="SG551" s="1"/>
      <c r="SH551" s="1"/>
      <c r="SI551" s="1"/>
      <c r="SJ551" s="1"/>
      <c r="SK551" s="1"/>
      <c r="SL551" s="1"/>
      <c r="SM551" s="1"/>
      <c r="SN551" s="1"/>
      <c r="SO551" s="1"/>
      <c r="SP551" s="1"/>
      <c r="SQ551" s="1"/>
      <c r="SR551" s="1"/>
      <c r="SS551" s="1"/>
      <c r="ST551" s="1"/>
      <c r="SU551" s="1"/>
      <c r="SV551" s="1"/>
      <c r="SW551" s="1"/>
      <c r="SX551" s="1"/>
      <c r="SY551" s="1"/>
      <c r="SZ551" s="1"/>
      <c r="TA551" s="1"/>
      <c r="TB551" s="1"/>
      <c r="TC551" s="1"/>
      <c r="TD551" s="1"/>
      <c r="TE551" s="1"/>
      <c r="TF551" s="1"/>
      <c r="TG551" s="1"/>
      <c r="TH551" s="1"/>
      <c r="TI551" s="1"/>
      <c r="TJ551" s="1"/>
      <c r="TK551" s="1"/>
      <c r="TL551" s="1"/>
      <c r="TM551" s="1"/>
      <c r="TN551" s="1"/>
      <c r="TO551" s="1"/>
      <c r="TP551" s="1"/>
      <c r="TQ551" s="1"/>
      <c r="TR551" s="1"/>
      <c r="TS551" s="1"/>
      <c r="TT551" s="1"/>
      <c r="TU551" s="1"/>
      <c r="TV551" s="1"/>
      <c r="TW551" s="1"/>
      <c r="TX551" s="1"/>
      <c r="TY551" s="1"/>
      <c r="TZ551" s="1"/>
      <c r="UA551" s="1"/>
      <c r="UB551" s="1"/>
      <c r="UC551" s="1"/>
      <c r="UD551" s="1"/>
      <c r="UE551" s="1"/>
      <c r="UF551" s="1"/>
      <c r="UG551" s="1"/>
      <c r="UH551" s="1"/>
      <c r="UI551" s="1"/>
      <c r="UJ551" s="1"/>
      <c r="UK551" s="1"/>
      <c r="UL551" s="1"/>
      <c r="UM551" s="1"/>
      <c r="UN551" s="1"/>
      <c r="UO551" s="1"/>
      <c r="UP551" s="1"/>
      <c r="UQ551" s="1"/>
      <c r="UR551" s="1"/>
      <c r="US551" s="1"/>
      <c r="UT551" s="1"/>
      <c r="UU551" s="1"/>
      <c r="UV551" s="1"/>
      <c r="UW551" s="1"/>
      <c r="UX551" s="1"/>
      <c r="UY551" s="1"/>
      <c r="UZ551" s="1"/>
      <c r="VA551" s="1"/>
      <c r="VB551" s="1"/>
      <c r="VC551" s="1"/>
      <c r="VD551" s="1"/>
      <c r="VE551" s="1"/>
      <c r="VF551" s="1"/>
      <c r="VG551" s="1"/>
      <c r="VH551" s="1"/>
      <c r="VI551" s="1"/>
      <c r="VJ551" s="1"/>
      <c r="VK551" s="1"/>
      <c r="VL551" s="1"/>
      <c r="VM551" s="1"/>
      <c r="VN551" s="1"/>
      <c r="VO551" s="1"/>
      <c r="VP551" s="1"/>
      <c r="VQ551" s="1"/>
      <c r="VR551" s="1"/>
      <c r="VS551" s="1"/>
      <c r="VT551" s="1"/>
      <c r="VU551" s="1"/>
      <c r="VV551" s="1"/>
      <c r="VW551" s="1"/>
      <c r="VX551" s="1"/>
      <c r="VY551" s="1"/>
      <c r="VZ551" s="1"/>
      <c r="WA551" s="1"/>
      <c r="WB551" s="1"/>
      <c r="WC551" s="1"/>
      <c r="WD551" s="1"/>
      <c r="WE551" s="1"/>
      <c r="WF551" s="1"/>
      <c r="WG551" s="1"/>
      <c r="WH551" s="1"/>
      <c r="WI551" s="1"/>
      <c r="WJ551" s="1"/>
      <c r="WK551" s="1"/>
      <c r="WL551" s="1"/>
      <c r="WM551" s="1"/>
      <c r="WN551" s="1"/>
      <c r="WO551" s="1"/>
      <c r="WP551" s="1"/>
      <c r="WQ551" s="1"/>
      <c r="WR551" s="1"/>
      <c r="WS551" s="1"/>
      <c r="WT551" s="1"/>
      <c r="WU551" s="1"/>
      <c r="WV551" s="1"/>
      <c r="WW551" s="1"/>
      <c r="WX551" s="1"/>
      <c r="WY551" s="1"/>
      <c r="WZ551" s="1"/>
      <c r="XA551" s="1"/>
      <c r="XB551" s="1"/>
      <c r="XC551" s="1"/>
      <c r="XD551" s="1"/>
      <c r="XE551" s="1"/>
      <c r="XF551" s="1"/>
      <c r="XG551" s="1"/>
      <c r="XH551" s="1"/>
      <c r="XI551" s="1"/>
      <c r="XJ551" s="1"/>
      <c r="XK551" s="1"/>
      <c r="XL551" s="1"/>
      <c r="XM551" s="1"/>
      <c r="XN551" s="1"/>
      <c r="XO551" s="1"/>
      <c r="XP551" s="1"/>
      <c r="XQ551" s="1"/>
      <c r="XR551" s="1"/>
      <c r="XS551" s="1"/>
      <c r="XT551" s="1"/>
      <c r="XU551" s="1"/>
      <c r="XV551" s="1"/>
      <c r="XW551" s="1"/>
      <c r="XX551" s="1"/>
      <c r="XY551" s="1"/>
      <c r="XZ551" s="1"/>
      <c r="YA551" s="1"/>
      <c r="YB551" s="1"/>
      <c r="YC551" s="1"/>
      <c r="YD551" s="1"/>
      <c r="YE551" s="1"/>
      <c r="YF551" s="1"/>
      <c r="YG551" s="1"/>
      <c r="YH551" s="1"/>
      <c r="YI551" s="1"/>
      <c r="YJ551" s="1"/>
      <c r="YK551" s="1"/>
      <c r="YL551" s="1"/>
      <c r="YM551" s="1"/>
      <c r="YN551" s="1"/>
      <c r="YO551" s="1"/>
      <c r="YP551" s="1"/>
      <c r="YQ551" s="1"/>
      <c r="YR551" s="1"/>
      <c r="YS551" s="1"/>
      <c r="YT551" s="1"/>
      <c r="YU551" s="1"/>
      <c r="YV551" s="1"/>
      <c r="YW551" s="1"/>
      <c r="YX551" s="1"/>
      <c r="YY551" s="1"/>
      <c r="YZ551" s="1"/>
      <c r="ZA551" s="1"/>
      <c r="ZB551" s="1"/>
      <c r="ZC551" s="1"/>
      <c r="ZD551" s="1"/>
      <c r="ZE551" s="1"/>
      <c r="ZF551" s="1"/>
      <c r="ZG551" s="1"/>
      <c r="ZH551" s="1"/>
      <c r="ZI551" s="1"/>
      <c r="ZJ551" s="1"/>
      <c r="ZK551" s="1"/>
      <c r="ZL551" s="1"/>
      <c r="ZM551" s="1"/>
      <c r="ZN551" s="1"/>
      <c r="ZO551" s="1"/>
      <c r="ZP551" s="1"/>
      <c r="ZQ551" s="1"/>
      <c r="ZR551" s="1"/>
      <c r="ZS551" s="1"/>
      <c r="ZT551" s="1"/>
      <c r="ZU551" s="1"/>
      <c r="ZV551" s="1"/>
      <c r="ZW551" s="1"/>
      <c r="ZX551" s="1"/>
      <c r="ZY551" s="1"/>
      <c r="ZZ551" s="1"/>
      <c r="AAA551" s="1"/>
      <c r="AAB551" s="1"/>
      <c r="AAC551" s="1"/>
      <c r="AAD551" s="1"/>
      <c r="AAE551" s="1"/>
      <c r="AAF551" s="1"/>
      <c r="AAG551" s="1"/>
      <c r="AAH551" s="1"/>
      <c r="AAI551" s="1"/>
      <c r="AAJ551" s="1"/>
      <c r="AAK551" s="1"/>
      <c r="AAL551" s="1"/>
      <c r="AAM551" s="1"/>
      <c r="AAN551" s="1"/>
      <c r="AAO551" s="1"/>
      <c r="AAP551" s="1"/>
      <c r="AAQ551" s="1"/>
      <c r="AAR551" s="1"/>
      <c r="AAS551" s="1"/>
      <c r="AAT551" s="1"/>
      <c r="AAU551" s="1"/>
      <c r="AAV551" s="1"/>
      <c r="AAW551" s="1"/>
      <c r="AAX551" s="1"/>
      <c r="AAY551" s="1"/>
      <c r="AAZ551" s="1"/>
      <c r="ABA551" s="1"/>
      <c r="ABB551" s="1"/>
      <c r="ABC551" s="1"/>
      <c r="ABD551" s="1"/>
      <c r="ABE551" s="1"/>
      <c r="ABF551" s="1"/>
      <c r="ABG551" s="1"/>
      <c r="ABH551" s="1"/>
      <c r="ABI551" s="1"/>
      <c r="ABJ551" s="1"/>
      <c r="ABK551" s="1"/>
      <c r="ABL551" s="1"/>
      <c r="ABM551" s="1"/>
      <c r="ABN551" s="1"/>
      <c r="ABO551" s="1"/>
    </row>
    <row r="552" spans="1:743" x14ac:dyDescent="0.25">
      <c r="A552" s="93"/>
      <c r="B552" s="2"/>
      <c r="C552" s="2"/>
      <c r="D552" s="2"/>
      <c r="E552" s="2"/>
      <c r="F552" s="2"/>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c r="KA552" s="4"/>
      <c r="KB552" s="4"/>
      <c r="KC552" s="4"/>
      <c r="KD552" s="4"/>
      <c r="KE552" s="4"/>
      <c r="KF552" s="4"/>
      <c r="KG552" s="4"/>
      <c r="KH552" s="4"/>
      <c r="KI552" s="4"/>
      <c r="KJ552" s="4"/>
      <c r="KK552" s="4"/>
      <c r="KL552" s="4"/>
      <c r="KM552" s="4"/>
      <c r="KN552" s="4"/>
      <c r="KO552" s="4"/>
      <c r="KP552" s="4"/>
      <c r="KQ552" s="4"/>
      <c r="KR552" s="4"/>
      <c r="KS552" s="4"/>
      <c r="KT552" s="4"/>
      <c r="KU552" s="4"/>
      <c r="KV552" s="4"/>
      <c r="KW552" s="4"/>
      <c r="KX552" s="4"/>
      <c r="KY552" s="4"/>
      <c r="KZ552" s="4"/>
      <c r="LA552" s="4"/>
      <c r="LB552" s="4"/>
      <c r="LC552" s="4"/>
      <c r="LD552" s="4"/>
      <c r="LE552" s="4"/>
      <c r="LF552" s="4"/>
      <c r="LG552" s="4"/>
      <c r="LH552" s="4"/>
      <c r="LI552" s="4"/>
      <c r="LJ552" s="4"/>
      <c r="LK552" s="4"/>
      <c r="LL552" s="4"/>
      <c r="LM552" s="4"/>
      <c r="LN552" s="4"/>
      <c r="LO552" s="4"/>
      <c r="LP552" s="4"/>
      <c r="LQ552" s="4"/>
      <c r="LR552" s="4"/>
      <c r="LS552" s="4"/>
      <c r="LT552" s="4"/>
      <c r="LU552" s="4"/>
      <c r="LV552" s="4"/>
      <c r="LW552" s="4"/>
      <c r="LX552" s="4"/>
      <c r="LY552" s="4"/>
      <c r="LZ552" s="4"/>
      <c r="MA552" s="4"/>
      <c r="MB552" s="4"/>
      <c r="MC552" s="4"/>
      <c r="MD552" s="4"/>
      <c r="ME552" s="4"/>
      <c r="MF552" s="4"/>
      <c r="MG552" s="4"/>
      <c r="MH552" s="4"/>
      <c r="MI552" s="4"/>
      <c r="MJ552" s="4"/>
      <c r="MK552" s="4"/>
      <c r="ML552" s="4"/>
      <c r="MM552" s="4"/>
      <c r="MN552" s="4"/>
      <c r="MO552" s="4"/>
      <c r="MP552" s="4"/>
      <c r="MQ552" s="4"/>
      <c r="MR552" s="4"/>
      <c r="MS552" s="4"/>
      <c r="MT552" s="4"/>
      <c r="MU552" s="3"/>
      <c r="MV552" s="3"/>
      <c r="MW552" s="3"/>
      <c r="MX552" s="3"/>
      <c r="MY552" s="3"/>
      <c r="MZ552" s="3"/>
      <c r="NA552" s="3"/>
      <c r="NB552" s="3"/>
      <c r="NC552" s="3"/>
      <c r="ND552" s="3"/>
      <c r="NE552" s="3"/>
      <c r="NF552" s="3"/>
      <c r="NG552" s="3"/>
      <c r="NH552" s="3"/>
      <c r="NI552" s="3"/>
      <c r="NJ552" s="3"/>
      <c r="NK552" s="3"/>
      <c r="NL552" s="3"/>
      <c r="NM552" s="3"/>
      <c r="NN552" s="3"/>
      <c r="NO552" s="3"/>
      <c r="NP552" s="3"/>
      <c r="NQ552" s="3"/>
      <c r="NR552" s="3"/>
      <c r="NS552" s="3"/>
      <c r="NT552" s="3"/>
      <c r="NU552" s="3"/>
      <c r="NV552" s="3"/>
      <c r="NW552" s="3"/>
      <c r="NX552" s="3"/>
      <c r="NY552" s="3"/>
      <c r="NZ552" s="3"/>
      <c r="OA552" s="3"/>
      <c r="OB552" s="3"/>
      <c r="OC552" s="3"/>
      <c r="OD552" s="3"/>
      <c r="OE552" s="3"/>
      <c r="OF552" s="3"/>
      <c r="OG552" s="3"/>
      <c r="OH552" s="3"/>
      <c r="OI552" s="3"/>
      <c r="OJ552" s="3"/>
      <c r="OK552" s="3"/>
      <c r="OL552" s="3"/>
      <c r="OM552" s="3"/>
      <c r="ON552" s="3"/>
      <c r="OO552" s="3"/>
      <c r="OP552" s="3"/>
      <c r="OQ552" s="3"/>
      <c r="OR552" s="3"/>
      <c r="OS552" s="3"/>
      <c r="OT552" s="3"/>
      <c r="OU552" s="3"/>
      <c r="OV552" s="3"/>
      <c r="OW552" s="3"/>
      <c r="OX552" s="3"/>
      <c r="OY552" s="3"/>
      <c r="OZ552" s="3"/>
      <c r="PA552" s="3"/>
      <c r="PB552" s="1"/>
      <c r="PC552" s="1"/>
      <c r="PD552" s="1"/>
      <c r="PE552" s="1"/>
      <c r="PF552" s="1"/>
      <c r="PG552" s="1"/>
      <c r="PH552" s="1"/>
      <c r="PI552" s="1"/>
      <c r="PJ552" s="1"/>
      <c r="PK552" s="1"/>
      <c r="PL552" s="1"/>
      <c r="PM552" s="1"/>
      <c r="PN552" s="1"/>
      <c r="PO552" s="1"/>
      <c r="PP552" s="1"/>
      <c r="PQ552" s="1"/>
      <c r="PR552" s="1"/>
      <c r="PS552" s="1"/>
      <c r="PT552" s="1"/>
      <c r="PU552" s="1"/>
      <c r="PV552" s="1"/>
      <c r="PW552" s="1"/>
      <c r="PX552" s="1"/>
      <c r="PY552" s="1"/>
      <c r="PZ552" s="1"/>
      <c r="QA552" s="1"/>
      <c r="QB552" s="1"/>
      <c r="QC552" s="1"/>
      <c r="QD552" s="1"/>
      <c r="QE552" s="1"/>
      <c r="QF552" s="1"/>
      <c r="QG552" s="1"/>
      <c r="QH552" s="1"/>
      <c r="QI552" s="1"/>
      <c r="QJ552" s="1"/>
      <c r="QK552" s="1"/>
      <c r="QL552" s="1"/>
      <c r="QM552" s="1"/>
      <c r="QN552" s="1"/>
      <c r="QO552" s="1"/>
      <c r="QP552" s="1"/>
      <c r="QQ552" s="1"/>
      <c r="QR552" s="1"/>
      <c r="QS552" s="1"/>
      <c r="QT552" s="1"/>
      <c r="QU552" s="1"/>
      <c r="QV552" s="1"/>
      <c r="QW552" s="1"/>
      <c r="QX552" s="1"/>
      <c r="QY552" s="1"/>
      <c r="QZ552" s="1"/>
      <c r="RA552" s="1"/>
      <c r="RB552" s="1"/>
      <c r="RC552" s="1"/>
      <c r="RD552" s="1"/>
      <c r="RE552" s="1"/>
      <c r="RF552" s="1"/>
      <c r="RG552" s="1"/>
      <c r="RH552" s="1"/>
      <c r="RI552" s="1"/>
      <c r="RJ552" s="1"/>
      <c r="RK552" s="1"/>
      <c r="RL552" s="1"/>
      <c r="RM552" s="1"/>
      <c r="RN552" s="1"/>
      <c r="RO552" s="1"/>
      <c r="RP552" s="1"/>
      <c r="RQ552" s="1"/>
      <c r="RR552" s="1"/>
      <c r="RS552" s="1"/>
      <c r="RT552" s="1"/>
      <c r="RU552" s="1"/>
      <c r="RV552" s="1"/>
      <c r="RW552" s="1"/>
      <c r="RX552" s="1"/>
      <c r="RY552" s="1"/>
      <c r="RZ552" s="1"/>
      <c r="SA552" s="1"/>
      <c r="SB552" s="1"/>
      <c r="SC552" s="1"/>
      <c r="SD552" s="1"/>
      <c r="SE552" s="1"/>
      <c r="SF552" s="1"/>
      <c r="SG552" s="1"/>
      <c r="SH552" s="1"/>
      <c r="SI552" s="1"/>
      <c r="SJ552" s="1"/>
      <c r="SK552" s="1"/>
      <c r="SL552" s="1"/>
      <c r="SM552" s="1"/>
      <c r="SN552" s="1"/>
      <c r="SO552" s="1"/>
      <c r="SP552" s="1"/>
      <c r="SQ552" s="1"/>
      <c r="SR552" s="1"/>
      <c r="SS552" s="1"/>
      <c r="ST552" s="1"/>
      <c r="SU552" s="1"/>
      <c r="SV552" s="1"/>
      <c r="SW552" s="1"/>
      <c r="SX552" s="1"/>
      <c r="SY552" s="1"/>
      <c r="SZ552" s="1"/>
      <c r="TA552" s="1"/>
      <c r="TB552" s="1"/>
      <c r="TC552" s="1"/>
      <c r="TD552" s="1"/>
      <c r="TE552" s="1"/>
      <c r="TF552" s="1"/>
      <c r="TG552" s="1"/>
      <c r="TH552" s="1"/>
      <c r="TI552" s="1"/>
      <c r="TJ552" s="1"/>
      <c r="TK552" s="1"/>
      <c r="TL552" s="1"/>
      <c r="TM552" s="1"/>
      <c r="TN552" s="1"/>
      <c r="TO552" s="1"/>
      <c r="TP552" s="1"/>
      <c r="TQ552" s="1"/>
      <c r="TR552" s="1"/>
      <c r="TS552" s="1"/>
      <c r="TT552" s="1"/>
      <c r="TU552" s="1"/>
      <c r="TV552" s="1"/>
      <c r="TW552" s="1"/>
      <c r="TX552" s="1"/>
      <c r="TY552" s="1"/>
      <c r="TZ552" s="1"/>
      <c r="UA552" s="1"/>
      <c r="UB552" s="1"/>
      <c r="UC552" s="1"/>
      <c r="UD552" s="1"/>
      <c r="UE552" s="1"/>
      <c r="UF552" s="1"/>
      <c r="UG552" s="1"/>
      <c r="UH552" s="1"/>
      <c r="UI552" s="1"/>
      <c r="UJ552" s="1"/>
      <c r="UK552" s="1"/>
      <c r="UL552" s="1"/>
      <c r="UM552" s="1"/>
      <c r="UN552" s="1"/>
      <c r="UO552" s="1"/>
      <c r="UP552" s="1"/>
      <c r="UQ552" s="1"/>
      <c r="UR552" s="1"/>
      <c r="US552" s="1"/>
      <c r="UT552" s="1"/>
      <c r="UU552" s="1"/>
      <c r="UV552" s="1"/>
      <c r="UW552" s="1"/>
      <c r="UX552" s="1"/>
      <c r="UY552" s="1"/>
      <c r="UZ552" s="1"/>
      <c r="VA552" s="1"/>
      <c r="VB552" s="1"/>
      <c r="VC552" s="1"/>
      <c r="VD552" s="1"/>
      <c r="VE552" s="1"/>
      <c r="VF552" s="1"/>
      <c r="VG552" s="1"/>
      <c r="VH552" s="1"/>
      <c r="VI552" s="1"/>
      <c r="VJ552" s="1"/>
      <c r="VK552" s="1"/>
      <c r="VL552" s="1"/>
      <c r="VM552" s="1"/>
      <c r="VN552" s="1"/>
      <c r="VO552" s="1"/>
      <c r="VP552" s="1"/>
      <c r="VQ552" s="1"/>
      <c r="VR552" s="1"/>
      <c r="VS552" s="1"/>
      <c r="VT552" s="1"/>
      <c r="VU552" s="1"/>
      <c r="VV552" s="1"/>
      <c r="VW552" s="1"/>
      <c r="VX552" s="1"/>
      <c r="VY552" s="1"/>
      <c r="VZ552" s="1"/>
      <c r="WA552" s="1"/>
      <c r="WB552" s="1"/>
      <c r="WC552" s="1"/>
      <c r="WD552" s="1"/>
      <c r="WE552" s="1"/>
      <c r="WF552" s="1"/>
      <c r="WG552" s="1"/>
      <c r="WH552" s="1"/>
      <c r="WI552" s="1"/>
      <c r="WJ552" s="1"/>
      <c r="WK552" s="1"/>
      <c r="WL552" s="1"/>
      <c r="WM552" s="1"/>
      <c r="WN552" s="1"/>
      <c r="WO552" s="1"/>
      <c r="WP552" s="1"/>
      <c r="WQ552" s="1"/>
      <c r="WR552" s="1"/>
      <c r="WS552" s="1"/>
      <c r="WT552" s="1"/>
      <c r="WU552" s="1"/>
      <c r="WV552" s="1"/>
      <c r="WW552" s="1"/>
      <c r="WX552" s="1"/>
      <c r="WY552" s="1"/>
      <c r="WZ552" s="1"/>
      <c r="XA552" s="1"/>
      <c r="XB552" s="1"/>
      <c r="XC552" s="1"/>
      <c r="XD552" s="1"/>
      <c r="XE552" s="1"/>
      <c r="XF552" s="1"/>
      <c r="XG552" s="1"/>
      <c r="XH552" s="1"/>
      <c r="XI552" s="1"/>
      <c r="XJ552" s="1"/>
      <c r="XK552" s="1"/>
      <c r="XL552" s="1"/>
      <c r="XM552" s="1"/>
      <c r="XN552" s="1"/>
      <c r="XO552" s="1"/>
      <c r="XP552" s="1"/>
      <c r="XQ552" s="1"/>
      <c r="XR552" s="1"/>
      <c r="XS552" s="1"/>
      <c r="XT552" s="1"/>
      <c r="XU552" s="1"/>
      <c r="XV552" s="1"/>
      <c r="XW552" s="1"/>
      <c r="XX552" s="1"/>
      <c r="XY552" s="1"/>
      <c r="XZ552" s="1"/>
      <c r="YA552" s="1"/>
      <c r="YB552" s="1"/>
      <c r="YC552" s="1"/>
      <c r="YD552" s="1"/>
      <c r="YE552" s="1"/>
      <c r="YF552" s="1"/>
      <c r="YG552" s="1"/>
      <c r="YH552" s="1"/>
      <c r="YI552" s="1"/>
      <c r="YJ552" s="1"/>
      <c r="YK552" s="1"/>
      <c r="YL552" s="1"/>
      <c r="YM552" s="1"/>
      <c r="YN552" s="1"/>
      <c r="YO552" s="1"/>
      <c r="YP552" s="1"/>
      <c r="YQ552" s="1"/>
      <c r="YR552" s="1"/>
      <c r="YS552" s="1"/>
      <c r="YT552" s="1"/>
      <c r="YU552" s="1"/>
      <c r="YV552" s="1"/>
      <c r="YW552" s="1"/>
      <c r="YX552" s="1"/>
      <c r="YY552" s="1"/>
      <c r="YZ552" s="1"/>
      <c r="ZA552" s="1"/>
      <c r="ZB552" s="1"/>
      <c r="ZC552" s="1"/>
      <c r="ZD552" s="1"/>
      <c r="ZE552" s="1"/>
      <c r="ZF552" s="1"/>
      <c r="ZG552" s="1"/>
      <c r="ZH552" s="1"/>
      <c r="ZI552" s="1"/>
      <c r="ZJ552" s="1"/>
      <c r="ZK552" s="1"/>
      <c r="ZL552" s="1"/>
      <c r="ZM552" s="1"/>
      <c r="ZN552" s="1"/>
      <c r="ZO552" s="1"/>
      <c r="ZP552" s="1"/>
      <c r="ZQ552" s="1"/>
      <c r="ZR552" s="1"/>
      <c r="ZS552" s="1"/>
      <c r="ZT552" s="1"/>
      <c r="ZU552" s="1"/>
      <c r="ZV552" s="1"/>
      <c r="ZW552" s="1"/>
      <c r="ZX552" s="1"/>
      <c r="ZY552" s="1"/>
      <c r="ZZ552" s="1"/>
      <c r="AAA552" s="1"/>
      <c r="AAB552" s="1"/>
      <c r="AAC552" s="1"/>
      <c r="AAD552" s="1"/>
      <c r="AAE552" s="1"/>
      <c r="AAF552" s="1"/>
      <c r="AAG552" s="1"/>
      <c r="AAH552" s="1"/>
      <c r="AAI552" s="1"/>
      <c r="AAJ552" s="1"/>
      <c r="AAK552" s="1"/>
      <c r="AAL552" s="1"/>
      <c r="AAM552" s="1"/>
      <c r="AAN552" s="1"/>
      <c r="AAO552" s="1"/>
      <c r="AAP552" s="1"/>
      <c r="AAQ552" s="1"/>
      <c r="AAR552" s="1"/>
      <c r="AAS552" s="1"/>
      <c r="AAT552" s="1"/>
      <c r="AAU552" s="1"/>
      <c r="AAV552" s="1"/>
      <c r="AAW552" s="1"/>
      <c r="AAX552" s="1"/>
      <c r="AAY552" s="1"/>
      <c r="AAZ552" s="1"/>
      <c r="ABA552" s="1"/>
      <c r="ABB552" s="1"/>
      <c r="ABC552" s="1"/>
      <c r="ABD552" s="1"/>
      <c r="ABE552" s="1"/>
      <c r="ABF552" s="1"/>
      <c r="ABG552" s="1"/>
      <c r="ABH552" s="1"/>
      <c r="ABI552" s="1"/>
      <c r="ABJ552" s="1"/>
      <c r="ABK552" s="1"/>
      <c r="ABL552" s="1"/>
      <c r="ABM552" s="1"/>
      <c r="ABN552" s="1"/>
      <c r="ABO552" s="1"/>
    </row>
    <row r="553" spans="1:743" x14ac:dyDescent="0.25">
      <c r="A553" s="93"/>
      <c r="B553" s="2"/>
      <c r="C553" s="2"/>
      <c r="D553" s="2"/>
      <c r="E553" s="2"/>
      <c r="F553" s="2"/>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c r="KA553" s="4"/>
      <c r="KB553" s="4"/>
      <c r="KC553" s="4"/>
      <c r="KD553" s="4"/>
      <c r="KE553" s="4"/>
      <c r="KF553" s="4"/>
      <c r="KG553" s="4"/>
      <c r="KH553" s="4"/>
      <c r="KI553" s="4"/>
      <c r="KJ553" s="4"/>
      <c r="KK553" s="4"/>
      <c r="KL553" s="4"/>
      <c r="KM553" s="4"/>
      <c r="KN553" s="4"/>
      <c r="KO553" s="4"/>
      <c r="KP553" s="4"/>
      <c r="KQ553" s="4"/>
      <c r="KR553" s="4"/>
      <c r="KS553" s="4"/>
      <c r="KT553" s="4"/>
      <c r="KU553" s="4"/>
      <c r="KV553" s="4"/>
      <c r="KW553" s="4"/>
      <c r="KX553" s="4"/>
      <c r="KY553" s="4"/>
      <c r="KZ553" s="4"/>
      <c r="LA553" s="4"/>
      <c r="LB553" s="4"/>
      <c r="LC553" s="4"/>
      <c r="LD553" s="4"/>
      <c r="LE553" s="4"/>
      <c r="LF553" s="4"/>
      <c r="LG553" s="4"/>
      <c r="LH553" s="4"/>
      <c r="LI553" s="4"/>
      <c r="LJ553" s="4"/>
      <c r="LK553" s="4"/>
      <c r="LL553" s="4"/>
      <c r="LM553" s="4"/>
      <c r="LN553" s="4"/>
      <c r="LO553" s="4"/>
      <c r="LP553" s="4"/>
      <c r="LQ553" s="4"/>
      <c r="LR553" s="4"/>
      <c r="LS553" s="4"/>
      <c r="LT553" s="4"/>
      <c r="LU553" s="4"/>
      <c r="LV553" s="4"/>
      <c r="LW553" s="4"/>
      <c r="LX553" s="4"/>
      <c r="LY553" s="4"/>
      <c r="LZ553" s="4"/>
      <c r="MA553" s="4"/>
      <c r="MB553" s="4"/>
      <c r="MC553" s="4"/>
      <c r="MD553" s="4"/>
      <c r="ME553" s="4"/>
      <c r="MF553" s="4"/>
      <c r="MG553" s="4"/>
      <c r="MH553" s="4"/>
      <c r="MI553" s="4"/>
      <c r="MJ553" s="4"/>
      <c r="MK553" s="4"/>
      <c r="ML553" s="4"/>
      <c r="MM553" s="4"/>
      <c r="MN553" s="4"/>
      <c r="MO553" s="4"/>
      <c r="MP553" s="4"/>
      <c r="MQ553" s="4"/>
      <c r="MR553" s="4"/>
      <c r="MS553" s="4"/>
      <c r="MT553" s="4"/>
      <c r="MU553" s="3"/>
      <c r="MV553" s="3"/>
      <c r="MW553" s="3"/>
      <c r="MX553" s="3"/>
      <c r="MY553" s="3"/>
      <c r="MZ553" s="3"/>
      <c r="NA553" s="3"/>
      <c r="NB553" s="3"/>
      <c r="NC553" s="3"/>
      <c r="ND553" s="3"/>
      <c r="NE553" s="3"/>
      <c r="NF553" s="3"/>
      <c r="NG553" s="3"/>
      <c r="NH553" s="3"/>
      <c r="NI553" s="3"/>
      <c r="NJ553" s="3"/>
      <c r="NK553" s="3"/>
      <c r="NL553" s="3"/>
      <c r="NM553" s="3"/>
      <c r="NN553" s="3"/>
      <c r="NO553" s="3"/>
      <c r="NP553" s="3"/>
      <c r="NQ553" s="3"/>
      <c r="NR553" s="3"/>
      <c r="NS553" s="3"/>
      <c r="NT553" s="3"/>
      <c r="NU553" s="3"/>
      <c r="NV553" s="3"/>
      <c r="NW553" s="3"/>
      <c r="NX553" s="3"/>
      <c r="NY553" s="3"/>
      <c r="NZ553" s="3"/>
      <c r="OA553" s="3"/>
      <c r="OB553" s="3"/>
      <c r="OC553" s="3"/>
      <c r="OD553" s="3"/>
      <c r="OE553" s="3"/>
      <c r="OF553" s="3"/>
      <c r="OG553" s="3"/>
      <c r="OH553" s="3"/>
      <c r="OI553" s="3"/>
      <c r="OJ553" s="3"/>
      <c r="OK553" s="3"/>
      <c r="OL553" s="3"/>
      <c r="OM553" s="3"/>
      <c r="ON553" s="3"/>
      <c r="OO553" s="3"/>
      <c r="OP553" s="3"/>
      <c r="OQ553" s="3"/>
      <c r="OR553" s="3"/>
      <c r="OS553" s="3"/>
      <c r="OT553" s="3"/>
      <c r="OU553" s="3"/>
      <c r="OV553" s="3"/>
      <c r="OW553" s="3"/>
      <c r="OX553" s="3"/>
      <c r="OY553" s="3"/>
      <c r="OZ553" s="3"/>
      <c r="PA553" s="3"/>
      <c r="PB553" s="1"/>
      <c r="PC553" s="1"/>
      <c r="PD553" s="1"/>
      <c r="PE553" s="1"/>
      <c r="PF553" s="1"/>
      <c r="PG553" s="1"/>
      <c r="PH553" s="1"/>
      <c r="PI553" s="1"/>
      <c r="PJ553" s="1"/>
      <c r="PK553" s="1"/>
      <c r="PL553" s="1"/>
      <c r="PM553" s="1"/>
      <c r="PN553" s="1"/>
      <c r="PO553" s="1"/>
      <c r="PP553" s="1"/>
      <c r="PQ553" s="1"/>
      <c r="PR553" s="1"/>
      <c r="PS553" s="1"/>
      <c r="PT553" s="1"/>
      <c r="PU553" s="1"/>
      <c r="PV553" s="1"/>
      <c r="PW553" s="1"/>
      <c r="PX553" s="1"/>
      <c r="PY553" s="1"/>
      <c r="PZ553" s="1"/>
      <c r="QA553" s="1"/>
      <c r="QB553" s="1"/>
      <c r="QC553" s="1"/>
      <c r="QD553" s="1"/>
      <c r="QE553" s="1"/>
      <c r="QF553" s="1"/>
      <c r="QG553" s="1"/>
      <c r="QH553" s="1"/>
      <c r="QI553" s="1"/>
      <c r="QJ553" s="1"/>
      <c r="QK553" s="1"/>
      <c r="QL553" s="1"/>
      <c r="QM553" s="1"/>
      <c r="QN553" s="1"/>
      <c r="QO553" s="1"/>
      <c r="QP553" s="1"/>
      <c r="QQ553" s="1"/>
      <c r="QR553" s="1"/>
      <c r="QS553" s="1"/>
      <c r="QT553" s="1"/>
      <c r="QU553" s="1"/>
      <c r="QV553" s="1"/>
      <c r="QW553" s="1"/>
      <c r="QX553" s="1"/>
      <c r="QY553" s="1"/>
      <c r="QZ553" s="1"/>
      <c r="RA553" s="1"/>
      <c r="RB553" s="1"/>
      <c r="RC553" s="1"/>
      <c r="RD553" s="1"/>
      <c r="RE553" s="1"/>
      <c r="RF553" s="1"/>
      <c r="RG553" s="1"/>
      <c r="RH553" s="1"/>
      <c r="RI553" s="1"/>
      <c r="RJ553" s="1"/>
      <c r="RK553" s="1"/>
      <c r="RL553" s="1"/>
      <c r="RM553" s="1"/>
      <c r="RN553" s="1"/>
      <c r="RO553" s="1"/>
      <c r="RP553" s="1"/>
      <c r="RQ553" s="1"/>
      <c r="RR553" s="1"/>
      <c r="RS553" s="1"/>
      <c r="RT553" s="1"/>
      <c r="RU553" s="1"/>
      <c r="RV553" s="1"/>
      <c r="RW553" s="1"/>
      <c r="RX553" s="1"/>
      <c r="RY553" s="1"/>
      <c r="RZ553" s="1"/>
      <c r="SA553" s="1"/>
      <c r="SB553" s="1"/>
      <c r="SC553" s="1"/>
      <c r="SD553" s="1"/>
      <c r="SE553" s="1"/>
      <c r="SF553" s="1"/>
      <c r="SG553" s="1"/>
      <c r="SH553" s="1"/>
      <c r="SI553" s="1"/>
      <c r="SJ553" s="1"/>
      <c r="SK553" s="1"/>
      <c r="SL553" s="1"/>
      <c r="SM553" s="1"/>
      <c r="SN553" s="1"/>
      <c r="SO553" s="1"/>
      <c r="SP553" s="1"/>
      <c r="SQ553" s="1"/>
      <c r="SR553" s="1"/>
      <c r="SS553" s="1"/>
      <c r="ST553" s="1"/>
      <c r="SU553" s="1"/>
      <c r="SV553" s="1"/>
      <c r="SW553" s="1"/>
      <c r="SX553" s="1"/>
      <c r="SY553" s="1"/>
      <c r="SZ553" s="1"/>
      <c r="TA553" s="1"/>
      <c r="TB553" s="1"/>
      <c r="TC553" s="1"/>
      <c r="TD553" s="1"/>
      <c r="TE553" s="1"/>
      <c r="TF553" s="1"/>
      <c r="TG553" s="1"/>
      <c r="TH553" s="1"/>
      <c r="TI553" s="1"/>
      <c r="TJ553" s="1"/>
      <c r="TK553" s="1"/>
      <c r="TL553" s="1"/>
      <c r="TM553" s="1"/>
      <c r="TN553" s="1"/>
      <c r="TO553" s="1"/>
      <c r="TP553" s="1"/>
      <c r="TQ553" s="1"/>
      <c r="TR553" s="1"/>
      <c r="TS553" s="1"/>
      <c r="TT553" s="1"/>
      <c r="TU553" s="1"/>
      <c r="TV553" s="1"/>
      <c r="TW553" s="1"/>
      <c r="TX553" s="1"/>
      <c r="TY553" s="1"/>
      <c r="TZ553" s="1"/>
      <c r="UA553" s="1"/>
      <c r="UB553" s="1"/>
      <c r="UC553" s="1"/>
      <c r="UD553" s="1"/>
      <c r="UE553" s="1"/>
      <c r="UF553" s="1"/>
      <c r="UG553" s="1"/>
      <c r="UH553" s="1"/>
      <c r="UI553" s="1"/>
      <c r="UJ553" s="1"/>
      <c r="UK553" s="1"/>
      <c r="UL553" s="1"/>
      <c r="UM553" s="1"/>
      <c r="UN553" s="1"/>
      <c r="UO553" s="1"/>
      <c r="UP553" s="1"/>
      <c r="UQ553" s="1"/>
      <c r="UR553" s="1"/>
      <c r="US553" s="1"/>
      <c r="UT553" s="1"/>
      <c r="UU553" s="1"/>
      <c r="UV553" s="1"/>
      <c r="UW553" s="1"/>
      <c r="UX553" s="1"/>
      <c r="UY553" s="1"/>
      <c r="UZ553" s="1"/>
      <c r="VA553" s="1"/>
      <c r="VB553" s="1"/>
      <c r="VC553" s="1"/>
      <c r="VD553" s="1"/>
      <c r="VE553" s="1"/>
      <c r="VF553" s="1"/>
      <c r="VG553" s="1"/>
      <c r="VH553" s="1"/>
      <c r="VI553" s="1"/>
      <c r="VJ553" s="1"/>
      <c r="VK553" s="1"/>
      <c r="VL553" s="1"/>
      <c r="VM553" s="1"/>
      <c r="VN553" s="1"/>
      <c r="VO553" s="1"/>
      <c r="VP553" s="1"/>
      <c r="VQ553" s="1"/>
      <c r="VR553" s="1"/>
      <c r="VS553" s="1"/>
      <c r="VT553" s="1"/>
      <c r="VU553" s="1"/>
      <c r="VV553" s="1"/>
      <c r="VW553" s="1"/>
      <c r="VX553" s="1"/>
      <c r="VY553" s="1"/>
      <c r="VZ553" s="1"/>
      <c r="WA553" s="1"/>
      <c r="WB553" s="1"/>
      <c r="WC553" s="1"/>
      <c r="WD553" s="1"/>
      <c r="WE553" s="1"/>
      <c r="WF553" s="1"/>
      <c r="WG553" s="1"/>
      <c r="WH553" s="1"/>
      <c r="WI553" s="1"/>
      <c r="WJ553" s="1"/>
      <c r="WK553" s="1"/>
      <c r="WL553" s="1"/>
      <c r="WM553" s="1"/>
      <c r="WN553" s="1"/>
      <c r="WO553" s="1"/>
      <c r="WP553" s="1"/>
      <c r="WQ553" s="1"/>
      <c r="WR553" s="1"/>
      <c r="WS553" s="1"/>
      <c r="WT553" s="1"/>
      <c r="WU553" s="1"/>
      <c r="WV553" s="1"/>
      <c r="WW553" s="1"/>
      <c r="WX553" s="1"/>
      <c r="WY553" s="1"/>
      <c r="WZ553" s="1"/>
      <c r="XA553" s="1"/>
      <c r="XB553" s="1"/>
      <c r="XC553" s="1"/>
      <c r="XD553" s="1"/>
      <c r="XE553" s="1"/>
      <c r="XF553" s="1"/>
      <c r="XG553" s="1"/>
      <c r="XH553" s="1"/>
      <c r="XI553" s="1"/>
      <c r="XJ553" s="1"/>
      <c r="XK553" s="1"/>
      <c r="XL553" s="1"/>
      <c r="XM553" s="1"/>
      <c r="XN553" s="1"/>
      <c r="XO553" s="1"/>
      <c r="XP553" s="1"/>
      <c r="XQ553" s="1"/>
      <c r="XR553" s="1"/>
      <c r="XS553" s="1"/>
      <c r="XT553" s="1"/>
      <c r="XU553" s="1"/>
      <c r="XV553" s="1"/>
      <c r="XW553" s="1"/>
      <c r="XX553" s="1"/>
      <c r="XY553" s="1"/>
      <c r="XZ553" s="1"/>
      <c r="YA553" s="1"/>
      <c r="YB553" s="1"/>
      <c r="YC553" s="1"/>
      <c r="YD553" s="1"/>
      <c r="YE553" s="1"/>
      <c r="YF553" s="1"/>
      <c r="YG553" s="1"/>
      <c r="YH553" s="1"/>
      <c r="YI553" s="1"/>
      <c r="YJ553" s="1"/>
      <c r="YK553" s="1"/>
      <c r="YL553" s="1"/>
      <c r="YM553" s="1"/>
      <c r="YN553" s="1"/>
      <c r="YO553" s="1"/>
      <c r="YP553" s="1"/>
      <c r="YQ553" s="1"/>
      <c r="YR553" s="1"/>
      <c r="YS553" s="1"/>
      <c r="YT553" s="1"/>
      <c r="YU553" s="1"/>
      <c r="YV553" s="1"/>
      <c r="YW553" s="1"/>
      <c r="YX553" s="1"/>
      <c r="YY553" s="1"/>
      <c r="YZ553" s="1"/>
      <c r="ZA553" s="1"/>
      <c r="ZB553" s="1"/>
      <c r="ZC553" s="1"/>
      <c r="ZD553" s="1"/>
      <c r="ZE553" s="1"/>
      <c r="ZF553" s="1"/>
      <c r="ZG553" s="1"/>
      <c r="ZH553" s="1"/>
      <c r="ZI553" s="1"/>
      <c r="ZJ553" s="1"/>
      <c r="ZK553" s="1"/>
      <c r="ZL553" s="1"/>
      <c r="ZM553" s="1"/>
      <c r="ZN553" s="1"/>
      <c r="ZO553" s="1"/>
      <c r="ZP553" s="1"/>
      <c r="ZQ553" s="1"/>
      <c r="ZR553" s="1"/>
      <c r="ZS553" s="1"/>
      <c r="ZT553" s="1"/>
      <c r="ZU553" s="1"/>
      <c r="ZV553" s="1"/>
      <c r="ZW553" s="1"/>
      <c r="ZX553" s="1"/>
      <c r="ZY553" s="1"/>
      <c r="ZZ553" s="1"/>
      <c r="AAA553" s="1"/>
      <c r="AAB553" s="1"/>
      <c r="AAC553" s="1"/>
      <c r="AAD553" s="1"/>
      <c r="AAE553" s="1"/>
      <c r="AAF553" s="1"/>
      <c r="AAG553" s="1"/>
      <c r="AAH553" s="1"/>
      <c r="AAI553" s="1"/>
      <c r="AAJ553" s="1"/>
      <c r="AAK553" s="1"/>
      <c r="AAL553" s="1"/>
      <c r="AAM553" s="1"/>
      <c r="AAN553" s="1"/>
      <c r="AAO553" s="1"/>
      <c r="AAP553" s="1"/>
      <c r="AAQ553" s="1"/>
      <c r="AAR553" s="1"/>
      <c r="AAS553" s="1"/>
      <c r="AAT553" s="1"/>
      <c r="AAU553" s="1"/>
      <c r="AAV553" s="1"/>
      <c r="AAW553" s="1"/>
      <c r="AAX553" s="1"/>
      <c r="AAY553" s="1"/>
      <c r="AAZ553" s="1"/>
      <c r="ABA553" s="1"/>
      <c r="ABB553" s="1"/>
      <c r="ABC553" s="1"/>
      <c r="ABD553" s="1"/>
      <c r="ABE553" s="1"/>
      <c r="ABF553" s="1"/>
      <c r="ABG553" s="1"/>
      <c r="ABH553" s="1"/>
      <c r="ABI553" s="1"/>
      <c r="ABJ553" s="1"/>
      <c r="ABK553" s="1"/>
      <c r="ABL553" s="1"/>
      <c r="ABM553" s="1"/>
      <c r="ABN553" s="1"/>
      <c r="ABO553" s="1"/>
    </row>
    <row r="554" spans="1:743" x14ac:dyDescent="0.25">
      <c r="A554" s="93"/>
      <c r="B554" s="2"/>
      <c r="C554" s="2"/>
      <c r="D554" s="2"/>
      <c r="E554" s="2"/>
      <c r="F554" s="2"/>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c r="KA554" s="4"/>
      <c r="KB554" s="4"/>
      <c r="KC554" s="4"/>
      <c r="KD554" s="4"/>
      <c r="KE554" s="4"/>
      <c r="KF554" s="4"/>
      <c r="KG554" s="4"/>
      <c r="KH554" s="4"/>
      <c r="KI554" s="4"/>
      <c r="KJ554" s="4"/>
      <c r="KK554" s="4"/>
      <c r="KL554" s="4"/>
      <c r="KM554" s="4"/>
      <c r="KN554" s="4"/>
      <c r="KO554" s="4"/>
      <c r="KP554" s="4"/>
      <c r="KQ554" s="4"/>
      <c r="KR554" s="4"/>
      <c r="KS554" s="4"/>
      <c r="KT554" s="4"/>
      <c r="KU554" s="4"/>
      <c r="KV554" s="4"/>
      <c r="KW554" s="4"/>
      <c r="KX554" s="4"/>
      <c r="KY554" s="4"/>
      <c r="KZ554" s="4"/>
      <c r="LA554" s="4"/>
      <c r="LB554" s="4"/>
      <c r="LC554" s="4"/>
      <c r="LD554" s="4"/>
      <c r="LE554" s="4"/>
      <c r="LF554" s="4"/>
      <c r="LG554" s="4"/>
      <c r="LH554" s="4"/>
      <c r="LI554" s="4"/>
      <c r="LJ554" s="4"/>
      <c r="LK554" s="4"/>
      <c r="LL554" s="4"/>
      <c r="LM554" s="4"/>
      <c r="LN554" s="4"/>
      <c r="LO554" s="4"/>
      <c r="LP554" s="4"/>
      <c r="LQ554" s="4"/>
      <c r="LR554" s="4"/>
      <c r="LS554" s="4"/>
      <c r="LT554" s="4"/>
      <c r="LU554" s="4"/>
      <c r="LV554" s="4"/>
      <c r="LW554" s="4"/>
      <c r="LX554" s="4"/>
      <c r="LY554" s="4"/>
      <c r="LZ554" s="4"/>
      <c r="MA554" s="4"/>
      <c r="MB554" s="4"/>
      <c r="MC554" s="4"/>
      <c r="MD554" s="4"/>
      <c r="ME554" s="4"/>
      <c r="MF554" s="4"/>
      <c r="MG554" s="4"/>
      <c r="MH554" s="4"/>
      <c r="MI554" s="4"/>
      <c r="MJ554" s="4"/>
      <c r="MK554" s="4"/>
      <c r="ML554" s="4"/>
      <c r="MM554" s="4"/>
      <c r="MN554" s="4"/>
      <c r="MO554" s="4"/>
      <c r="MP554" s="4"/>
      <c r="MQ554" s="4"/>
      <c r="MR554" s="4"/>
      <c r="MS554" s="4"/>
      <c r="MT554" s="4"/>
      <c r="MU554" s="3"/>
      <c r="MV554" s="3"/>
      <c r="MW554" s="3"/>
      <c r="MX554" s="3"/>
      <c r="MY554" s="3"/>
      <c r="MZ554" s="3"/>
      <c r="NA554" s="3"/>
      <c r="NB554" s="3"/>
      <c r="NC554" s="3"/>
      <c r="ND554" s="3"/>
      <c r="NE554" s="3"/>
      <c r="NF554" s="3"/>
      <c r="NG554" s="3"/>
      <c r="NH554" s="3"/>
      <c r="NI554" s="3"/>
      <c r="NJ554" s="3"/>
      <c r="NK554" s="3"/>
      <c r="NL554" s="3"/>
      <c r="NM554" s="3"/>
      <c r="NN554" s="3"/>
      <c r="NO554" s="3"/>
      <c r="NP554" s="3"/>
      <c r="NQ554" s="3"/>
      <c r="NR554" s="3"/>
      <c r="NS554" s="3"/>
      <c r="NT554" s="3"/>
      <c r="NU554" s="3"/>
      <c r="NV554" s="3"/>
      <c r="NW554" s="3"/>
      <c r="NX554" s="3"/>
      <c r="NY554" s="3"/>
      <c r="NZ554" s="3"/>
      <c r="OA554" s="3"/>
      <c r="OB554" s="3"/>
      <c r="OC554" s="3"/>
      <c r="OD554" s="3"/>
      <c r="OE554" s="3"/>
      <c r="OF554" s="3"/>
      <c r="OG554" s="3"/>
      <c r="OH554" s="3"/>
      <c r="OI554" s="3"/>
      <c r="OJ554" s="3"/>
      <c r="OK554" s="3"/>
      <c r="OL554" s="3"/>
      <c r="OM554" s="3"/>
      <c r="ON554" s="3"/>
      <c r="OO554" s="3"/>
      <c r="OP554" s="3"/>
      <c r="OQ554" s="3"/>
      <c r="OR554" s="3"/>
      <c r="OS554" s="3"/>
      <c r="OT554" s="3"/>
      <c r="OU554" s="3"/>
      <c r="OV554" s="3"/>
      <c r="OW554" s="3"/>
      <c r="OX554" s="3"/>
      <c r="OY554" s="3"/>
      <c r="OZ554" s="3"/>
      <c r="PA554" s="3"/>
      <c r="PB554" s="1"/>
      <c r="PC554" s="1"/>
      <c r="PD554" s="1"/>
      <c r="PE554" s="1"/>
      <c r="PF554" s="1"/>
      <c r="PG554" s="1"/>
      <c r="PH554" s="1"/>
      <c r="PI554" s="1"/>
      <c r="PJ554" s="1"/>
      <c r="PK554" s="1"/>
      <c r="PL554" s="1"/>
      <c r="PM554" s="1"/>
      <c r="PN554" s="1"/>
      <c r="PO554" s="1"/>
      <c r="PP554" s="1"/>
      <c r="PQ554" s="1"/>
      <c r="PR554" s="1"/>
      <c r="PS554" s="1"/>
      <c r="PT554" s="1"/>
      <c r="PU554" s="1"/>
      <c r="PV554" s="1"/>
      <c r="PW554" s="1"/>
      <c r="PX554" s="1"/>
      <c r="PY554" s="1"/>
      <c r="PZ554" s="1"/>
      <c r="QA554" s="1"/>
      <c r="QB554" s="1"/>
      <c r="QC554" s="1"/>
      <c r="QD554" s="1"/>
      <c r="QE554" s="1"/>
      <c r="QF554" s="1"/>
      <c r="QG554" s="1"/>
      <c r="QH554" s="1"/>
      <c r="QI554" s="1"/>
      <c r="QJ554" s="1"/>
      <c r="QK554" s="1"/>
      <c r="QL554" s="1"/>
      <c r="QM554" s="1"/>
      <c r="QN554" s="1"/>
      <c r="QO554" s="1"/>
      <c r="QP554" s="1"/>
      <c r="QQ554" s="1"/>
      <c r="QR554" s="1"/>
      <c r="QS554" s="1"/>
      <c r="QT554" s="1"/>
      <c r="QU554" s="1"/>
      <c r="QV554" s="1"/>
      <c r="QW554" s="1"/>
      <c r="QX554" s="1"/>
      <c r="QY554" s="1"/>
      <c r="QZ554" s="1"/>
      <c r="RA554" s="1"/>
      <c r="RB554" s="1"/>
      <c r="RC554" s="1"/>
      <c r="RD554" s="1"/>
      <c r="RE554" s="1"/>
      <c r="RF554" s="1"/>
      <c r="RG554" s="1"/>
      <c r="RH554" s="1"/>
      <c r="RI554" s="1"/>
      <c r="RJ554" s="1"/>
      <c r="RK554" s="1"/>
      <c r="RL554" s="1"/>
      <c r="RM554" s="1"/>
      <c r="RN554" s="1"/>
      <c r="RO554" s="1"/>
      <c r="RP554" s="1"/>
      <c r="RQ554" s="1"/>
      <c r="RR554" s="1"/>
      <c r="RS554" s="1"/>
      <c r="RT554" s="1"/>
      <c r="RU554" s="1"/>
      <c r="RV554" s="1"/>
      <c r="RW554" s="1"/>
      <c r="RX554" s="1"/>
      <c r="RY554" s="1"/>
      <c r="RZ554" s="1"/>
      <c r="SA554" s="1"/>
      <c r="SB554" s="1"/>
      <c r="SC554" s="1"/>
      <c r="SD554" s="1"/>
      <c r="SE554" s="1"/>
      <c r="SF554" s="1"/>
      <c r="SG554" s="1"/>
      <c r="SH554" s="1"/>
      <c r="SI554" s="1"/>
      <c r="SJ554" s="1"/>
      <c r="SK554" s="1"/>
      <c r="SL554" s="1"/>
      <c r="SM554" s="1"/>
      <c r="SN554" s="1"/>
      <c r="SO554" s="1"/>
      <c r="SP554" s="1"/>
      <c r="SQ554" s="1"/>
      <c r="SR554" s="1"/>
      <c r="SS554" s="1"/>
      <c r="ST554" s="1"/>
      <c r="SU554" s="1"/>
      <c r="SV554" s="1"/>
      <c r="SW554" s="1"/>
      <c r="SX554" s="1"/>
      <c r="SY554" s="1"/>
      <c r="SZ554" s="1"/>
      <c r="TA554" s="1"/>
      <c r="TB554" s="1"/>
      <c r="TC554" s="1"/>
      <c r="TD554" s="1"/>
      <c r="TE554" s="1"/>
      <c r="TF554" s="1"/>
      <c r="TG554" s="1"/>
      <c r="TH554" s="1"/>
      <c r="TI554" s="1"/>
      <c r="TJ554" s="1"/>
      <c r="TK554" s="1"/>
      <c r="TL554" s="1"/>
      <c r="TM554" s="1"/>
      <c r="TN554" s="1"/>
      <c r="TO554" s="1"/>
      <c r="TP554" s="1"/>
      <c r="TQ554" s="1"/>
      <c r="TR554" s="1"/>
      <c r="TS554" s="1"/>
      <c r="TT554" s="1"/>
      <c r="TU554" s="1"/>
      <c r="TV554" s="1"/>
      <c r="TW554" s="1"/>
      <c r="TX554" s="1"/>
      <c r="TY554" s="1"/>
      <c r="TZ554" s="1"/>
      <c r="UA554" s="1"/>
      <c r="UB554" s="1"/>
      <c r="UC554" s="1"/>
      <c r="UD554" s="1"/>
      <c r="UE554" s="1"/>
      <c r="UF554" s="1"/>
      <c r="UG554" s="1"/>
      <c r="UH554" s="1"/>
      <c r="UI554" s="1"/>
      <c r="UJ554" s="1"/>
      <c r="UK554" s="1"/>
      <c r="UL554" s="1"/>
      <c r="UM554" s="1"/>
      <c r="UN554" s="1"/>
      <c r="UO554" s="1"/>
      <c r="UP554" s="1"/>
      <c r="UQ554" s="1"/>
      <c r="UR554" s="1"/>
      <c r="US554" s="1"/>
      <c r="UT554" s="1"/>
      <c r="UU554" s="1"/>
      <c r="UV554" s="1"/>
      <c r="UW554" s="1"/>
      <c r="UX554" s="1"/>
      <c r="UY554" s="1"/>
      <c r="UZ554" s="1"/>
      <c r="VA554" s="1"/>
      <c r="VB554" s="1"/>
      <c r="VC554" s="1"/>
      <c r="VD554" s="1"/>
      <c r="VE554" s="1"/>
      <c r="VF554" s="1"/>
      <c r="VG554" s="1"/>
      <c r="VH554" s="1"/>
      <c r="VI554" s="1"/>
      <c r="VJ554" s="1"/>
      <c r="VK554" s="1"/>
      <c r="VL554" s="1"/>
      <c r="VM554" s="1"/>
      <c r="VN554" s="1"/>
      <c r="VO554" s="1"/>
      <c r="VP554" s="1"/>
      <c r="VQ554" s="1"/>
      <c r="VR554" s="1"/>
      <c r="VS554" s="1"/>
      <c r="VT554" s="1"/>
      <c r="VU554" s="1"/>
      <c r="VV554" s="1"/>
      <c r="VW554" s="1"/>
      <c r="VX554" s="1"/>
      <c r="VY554" s="1"/>
      <c r="VZ554" s="1"/>
      <c r="WA554" s="1"/>
      <c r="WB554" s="1"/>
      <c r="WC554" s="1"/>
      <c r="WD554" s="1"/>
      <c r="WE554" s="1"/>
      <c r="WF554" s="1"/>
      <c r="WG554" s="1"/>
      <c r="WH554" s="1"/>
      <c r="WI554" s="1"/>
      <c r="WJ554" s="1"/>
      <c r="WK554" s="1"/>
      <c r="WL554" s="1"/>
      <c r="WM554" s="1"/>
      <c r="WN554" s="1"/>
      <c r="WO554" s="1"/>
      <c r="WP554" s="1"/>
      <c r="WQ554" s="1"/>
      <c r="WR554" s="1"/>
      <c r="WS554" s="1"/>
      <c r="WT554" s="1"/>
      <c r="WU554" s="1"/>
      <c r="WV554" s="1"/>
      <c r="WW554" s="1"/>
      <c r="WX554" s="1"/>
      <c r="WY554" s="1"/>
      <c r="WZ554" s="1"/>
      <c r="XA554" s="1"/>
      <c r="XB554" s="1"/>
      <c r="XC554" s="1"/>
      <c r="XD554" s="1"/>
      <c r="XE554" s="1"/>
      <c r="XF554" s="1"/>
      <c r="XG554" s="1"/>
      <c r="XH554" s="1"/>
      <c r="XI554" s="1"/>
      <c r="XJ554" s="1"/>
      <c r="XK554" s="1"/>
      <c r="XL554" s="1"/>
      <c r="XM554" s="1"/>
      <c r="XN554" s="1"/>
      <c r="XO554" s="1"/>
      <c r="XP554" s="1"/>
      <c r="XQ554" s="1"/>
      <c r="XR554" s="1"/>
      <c r="XS554" s="1"/>
      <c r="XT554" s="1"/>
      <c r="XU554" s="1"/>
      <c r="XV554" s="1"/>
      <c r="XW554" s="1"/>
      <c r="XX554" s="1"/>
      <c r="XY554" s="1"/>
      <c r="XZ554" s="1"/>
      <c r="YA554" s="1"/>
      <c r="YB554" s="1"/>
      <c r="YC554" s="1"/>
      <c r="YD554" s="1"/>
      <c r="YE554" s="1"/>
      <c r="YF554" s="1"/>
      <c r="YG554" s="1"/>
      <c r="YH554" s="1"/>
      <c r="YI554" s="1"/>
      <c r="YJ554" s="1"/>
      <c r="YK554" s="1"/>
      <c r="YL554" s="1"/>
      <c r="YM554" s="1"/>
      <c r="YN554" s="1"/>
      <c r="YO554" s="1"/>
      <c r="YP554" s="1"/>
      <c r="YQ554" s="1"/>
      <c r="YR554" s="1"/>
      <c r="YS554" s="1"/>
      <c r="YT554" s="1"/>
      <c r="YU554" s="1"/>
      <c r="YV554" s="1"/>
      <c r="YW554" s="1"/>
      <c r="YX554" s="1"/>
      <c r="YY554" s="1"/>
      <c r="YZ554" s="1"/>
      <c r="ZA554" s="1"/>
      <c r="ZB554" s="1"/>
      <c r="ZC554" s="1"/>
      <c r="ZD554" s="1"/>
      <c r="ZE554" s="1"/>
      <c r="ZF554" s="1"/>
      <c r="ZG554" s="1"/>
      <c r="ZH554" s="1"/>
      <c r="ZI554" s="1"/>
      <c r="ZJ554" s="1"/>
      <c r="ZK554" s="1"/>
      <c r="ZL554" s="1"/>
      <c r="ZM554" s="1"/>
      <c r="ZN554" s="1"/>
      <c r="ZO554" s="1"/>
      <c r="ZP554" s="1"/>
      <c r="ZQ554" s="1"/>
      <c r="ZR554" s="1"/>
      <c r="ZS554" s="1"/>
      <c r="ZT554" s="1"/>
      <c r="ZU554" s="1"/>
      <c r="ZV554" s="1"/>
      <c r="ZW554" s="1"/>
      <c r="ZX554" s="1"/>
      <c r="ZY554" s="1"/>
      <c r="ZZ554" s="1"/>
      <c r="AAA554" s="1"/>
      <c r="AAB554" s="1"/>
      <c r="AAC554" s="1"/>
      <c r="AAD554" s="1"/>
      <c r="AAE554" s="1"/>
      <c r="AAF554" s="1"/>
      <c r="AAG554" s="1"/>
      <c r="AAH554" s="1"/>
      <c r="AAI554" s="1"/>
      <c r="AAJ554" s="1"/>
      <c r="AAK554" s="1"/>
      <c r="AAL554" s="1"/>
      <c r="AAM554" s="1"/>
      <c r="AAN554" s="1"/>
      <c r="AAO554" s="1"/>
      <c r="AAP554" s="1"/>
      <c r="AAQ554" s="1"/>
      <c r="AAR554" s="1"/>
      <c r="AAS554" s="1"/>
      <c r="AAT554" s="1"/>
      <c r="AAU554" s="1"/>
      <c r="AAV554" s="1"/>
      <c r="AAW554" s="1"/>
      <c r="AAX554" s="1"/>
      <c r="AAY554" s="1"/>
      <c r="AAZ554" s="1"/>
      <c r="ABA554" s="1"/>
      <c r="ABB554" s="1"/>
      <c r="ABC554" s="1"/>
      <c r="ABD554" s="1"/>
      <c r="ABE554" s="1"/>
      <c r="ABF554" s="1"/>
      <c r="ABG554" s="1"/>
      <c r="ABH554" s="1"/>
      <c r="ABI554" s="1"/>
      <c r="ABJ554" s="1"/>
      <c r="ABK554" s="1"/>
      <c r="ABL554" s="1"/>
      <c r="ABM554" s="1"/>
      <c r="ABN554" s="1"/>
      <c r="ABO554" s="1"/>
    </row>
    <row r="555" spans="1:743" x14ac:dyDescent="0.25">
      <c r="A555" s="93"/>
      <c r="B555" s="2"/>
      <c r="C555" s="2"/>
      <c r="D555" s="2"/>
      <c r="E555" s="2"/>
      <c r="F555" s="2"/>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c r="KA555" s="4"/>
      <c r="KB555" s="4"/>
      <c r="KC555" s="4"/>
      <c r="KD555" s="4"/>
      <c r="KE555" s="4"/>
      <c r="KF555" s="4"/>
      <c r="KG555" s="4"/>
      <c r="KH555" s="4"/>
      <c r="KI555" s="4"/>
      <c r="KJ555" s="4"/>
      <c r="KK555" s="4"/>
      <c r="KL555" s="4"/>
      <c r="KM555" s="4"/>
      <c r="KN555" s="4"/>
      <c r="KO555" s="4"/>
      <c r="KP555" s="4"/>
      <c r="KQ555" s="4"/>
      <c r="KR555" s="4"/>
      <c r="KS555" s="4"/>
      <c r="KT555" s="4"/>
      <c r="KU555" s="4"/>
      <c r="KV555" s="4"/>
      <c r="KW555" s="4"/>
      <c r="KX555" s="4"/>
      <c r="KY555" s="4"/>
      <c r="KZ555" s="4"/>
      <c r="LA555" s="4"/>
      <c r="LB555" s="4"/>
      <c r="LC555" s="4"/>
      <c r="LD555" s="4"/>
      <c r="LE555" s="4"/>
      <c r="LF555" s="4"/>
      <c r="LG555" s="4"/>
      <c r="LH555" s="4"/>
      <c r="LI555" s="4"/>
      <c r="LJ555" s="4"/>
      <c r="LK555" s="4"/>
      <c r="LL555" s="4"/>
      <c r="LM555" s="4"/>
      <c r="LN555" s="4"/>
      <c r="LO555" s="4"/>
      <c r="LP555" s="4"/>
      <c r="LQ555" s="4"/>
      <c r="LR555" s="4"/>
      <c r="LS555" s="4"/>
      <c r="LT555" s="4"/>
      <c r="LU555" s="4"/>
      <c r="LV555" s="4"/>
      <c r="LW555" s="4"/>
      <c r="LX555" s="4"/>
      <c r="LY555" s="4"/>
      <c r="LZ555" s="4"/>
      <c r="MA555" s="4"/>
      <c r="MB555" s="4"/>
      <c r="MC555" s="4"/>
      <c r="MD555" s="4"/>
      <c r="ME555" s="4"/>
      <c r="MF555" s="4"/>
      <c r="MG555" s="4"/>
      <c r="MH555" s="4"/>
      <c r="MI555" s="4"/>
      <c r="MJ555" s="4"/>
      <c r="MK555" s="4"/>
      <c r="ML555" s="4"/>
      <c r="MM555" s="4"/>
      <c r="MN555" s="4"/>
      <c r="MO555" s="4"/>
      <c r="MP555" s="4"/>
      <c r="MQ555" s="4"/>
      <c r="MR555" s="4"/>
      <c r="MS555" s="4"/>
      <c r="MT555" s="4"/>
      <c r="MU555" s="3"/>
      <c r="MV555" s="3"/>
      <c r="MW555" s="3"/>
      <c r="MX555" s="3"/>
      <c r="MY555" s="3"/>
      <c r="MZ555" s="3"/>
      <c r="NA555" s="3"/>
      <c r="NB555" s="3"/>
      <c r="NC555" s="3"/>
      <c r="ND555" s="3"/>
      <c r="NE555" s="3"/>
      <c r="NF555" s="3"/>
      <c r="NG555" s="3"/>
      <c r="NH555" s="3"/>
      <c r="NI555" s="3"/>
      <c r="NJ555" s="3"/>
      <c r="NK555" s="3"/>
      <c r="NL555" s="3"/>
      <c r="NM555" s="3"/>
      <c r="NN555" s="3"/>
      <c r="NO555" s="3"/>
      <c r="NP555" s="3"/>
      <c r="NQ555" s="3"/>
      <c r="NR555" s="3"/>
      <c r="NS555" s="3"/>
      <c r="NT555" s="3"/>
      <c r="NU555" s="3"/>
      <c r="NV555" s="3"/>
      <c r="NW555" s="3"/>
      <c r="NX555" s="3"/>
      <c r="NY555" s="3"/>
      <c r="NZ555" s="3"/>
      <c r="OA555" s="3"/>
      <c r="OB555" s="3"/>
      <c r="OC555" s="3"/>
      <c r="OD555" s="3"/>
      <c r="OE555" s="3"/>
      <c r="OF555" s="3"/>
      <c r="OG555" s="3"/>
      <c r="OH555" s="3"/>
      <c r="OI555" s="3"/>
      <c r="OJ555" s="3"/>
      <c r="OK555" s="3"/>
      <c r="OL555" s="3"/>
      <c r="OM555" s="3"/>
      <c r="ON555" s="3"/>
      <c r="OO555" s="3"/>
      <c r="OP555" s="3"/>
      <c r="OQ555" s="3"/>
      <c r="OR555" s="3"/>
      <c r="OS555" s="3"/>
      <c r="OT555" s="3"/>
      <c r="OU555" s="3"/>
      <c r="OV555" s="3"/>
      <c r="OW555" s="3"/>
      <c r="OX555" s="3"/>
      <c r="OY555" s="3"/>
      <c r="OZ555" s="3"/>
      <c r="PA555" s="3"/>
      <c r="PB555" s="1"/>
      <c r="PC555" s="1"/>
      <c r="PD555" s="1"/>
      <c r="PE555" s="1"/>
      <c r="PF555" s="1"/>
      <c r="PG555" s="1"/>
      <c r="PH555" s="1"/>
      <c r="PI555" s="1"/>
      <c r="PJ555" s="1"/>
      <c r="PK555" s="1"/>
      <c r="PL555" s="1"/>
      <c r="PM555" s="1"/>
      <c r="PN555" s="1"/>
      <c r="PO555" s="1"/>
      <c r="PP555" s="1"/>
      <c r="PQ555" s="1"/>
      <c r="PR555" s="1"/>
      <c r="PS555" s="1"/>
      <c r="PT555" s="1"/>
      <c r="PU555" s="1"/>
      <c r="PV555" s="1"/>
      <c r="PW555" s="1"/>
      <c r="PX555" s="1"/>
      <c r="PY555" s="1"/>
      <c r="PZ555" s="1"/>
      <c r="QA555" s="1"/>
      <c r="QB555" s="1"/>
      <c r="QC555" s="1"/>
      <c r="QD555" s="1"/>
      <c r="QE555" s="1"/>
      <c r="QF555" s="1"/>
      <c r="QG555" s="1"/>
      <c r="QH555" s="1"/>
      <c r="QI555" s="1"/>
      <c r="QJ555" s="1"/>
      <c r="QK555" s="1"/>
      <c r="QL555" s="1"/>
      <c r="QM555" s="1"/>
      <c r="QN555" s="1"/>
      <c r="QO555" s="1"/>
      <c r="QP555" s="1"/>
      <c r="QQ555" s="1"/>
      <c r="QR555" s="1"/>
      <c r="QS555" s="1"/>
      <c r="QT555" s="1"/>
      <c r="QU555" s="1"/>
      <c r="QV555" s="1"/>
      <c r="QW555" s="1"/>
      <c r="QX555" s="1"/>
      <c r="QY555" s="1"/>
      <c r="QZ555" s="1"/>
      <c r="RA555" s="1"/>
      <c r="RB555" s="1"/>
      <c r="RC555" s="1"/>
      <c r="RD555" s="1"/>
      <c r="RE555" s="1"/>
      <c r="RF555" s="1"/>
      <c r="RG555" s="1"/>
      <c r="RH555" s="1"/>
      <c r="RI555" s="1"/>
      <c r="RJ555" s="1"/>
      <c r="RK555" s="1"/>
      <c r="RL555" s="1"/>
      <c r="RM555" s="1"/>
      <c r="RN555" s="1"/>
      <c r="RO555" s="1"/>
      <c r="RP555" s="1"/>
      <c r="RQ555" s="1"/>
      <c r="RR555" s="1"/>
      <c r="RS555" s="1"/>
      <c r="RT555" s="1"/>
      <c r="RU555" s="1"/>
      <c r="RV555" s="1"/>
      <c r="RW555" s="1"/>
      <c r="RX555" s="1"/>
      <c r="RY555" s="1"/>
      <c r="RZ555" s="1"/>
      <c r="SA555" s="1"/>
      <c r="SB555" s="1"/>
      <c r="SC555" s="1"/>
      <c r="SD555" s="1"/>
      <c r="SE555" s="1"/>
      <c r="SF555" s="1"/>
      <c r="SG555" s="1"/>
      <c r="SH555" s="1"/>
      <c r="SI555" s="1"/>
      <c r="SJ555" s="1"/>
      <c r="SK555" s="1"/>
      <c r="SL555" s="1"/>
      <c r="SM555" s="1"/>
      <c r="SN555" s="1"/>
      <c r="SO555" s="1"/>
      <c r="SP555" s="1"/>
      <c r="SQ555" s="1"/>
      <c r="SR555" s="1"/>
      <c r="SS555" s="1"/>
      <c r="ST555" s="1"/>
      <c r="SU555" s="1"/>
      <c r="SV555" s="1"/>
      <c r="SW555" s="1"/>
      <c r="SX555" s="1"/>
      <c r="SY555" s="1"/>
      <c r="SZ555" s="1"/>
      <c r="TA555" s="1"/>
      <c r="TB555" s="1"/>
      <c r="TC555" s="1"/>
      <c r="TD555" s="1"/>
      <c r="TE555" s="1"/>
      <c r="TF555" s="1"/>
      <c r="TG555" s="1"/>
      <c r="TH555" s="1"/>
      <c r="TI555" s="1"/>
      <c r="TJ555" s="1"/>
      <c r="TK555" s="1"/>
      <c r="TL555" s="1"/>
      <c r="TM555" s="1"/>
      <c r="TN555" s="1"/>
      <c r="TO555" s="1"/>
      <c r="TP555" s="1"/>
      <c r="TQ555" s="1"/>
      <c r="TR555" s="1"/>
      <c r="TS555" s="1"/>
      <c r="TT555" s="1"/>
      <c r="TU555" s="1"/>
      <c r="TV555" s="1"/>
      <c r="TW555" s="1"/>
      <c r="TX555" s="1"/>
      <c r="TY555" s="1"/>
      <c r="TZ555" s="1"/>
      <c r="UA555" s="1"/>
      <c r="UB555" s="1"/>
      <c r="UC555" s="1"/>
      <c r="UD555" s="1"/>
      <c r="UE555" s="1"/>
      <c r="UF555" s="1"/>
      <c r="UG555" s="1"/>
      <c r="UH555" s="1"/>
      <c r="UI555" s="1"/>
      <c r="UJ555" s="1"/>
      <c r="UK555" s="1"/>
      <c r="UL555" s="1"/>
      <c r="UM555" s="1"/>
      <c r="UN555" s="1"/>
      <c r="UO555" s="1"/>
      <c r="UP555" s="1"/>
      <c r="UQ555" s="1"/>
      <c r="UR555" s="1"/>
      <c r="US555" s="1"/>
      <c r="UT555" s="1"/>
      <c r="UU555" s="1"/>
      <c r="UV555" s="1"/>
      <c r="UW555" s="1"/>
      <c r="UX555" s="1"/>
      <c r="UY555" s="1"/>
      <c r="UZ555" s="1"/>
      <c r="VA555" s="1"/>
      <c r="VB555" s="1"/>
      <c r="VC555" s="1"/>
      <c r="VD555" s="1"/>
      <c r="VE555" s="1"/>
      <c r="VF555" s="1"/>
      <c r="VG555" s="1"/>
      <c r="VH555" s="1"/>
      <c r="VI555" s="1"/>
      <c r="VJ555" s="1"/>
      <c r="VK555" s="1"/>
      <c r="VL555" s="1"/>
      <c r="VM555" s="1"/>
      <c r="VN555" s="1"/>
      <c r="VO555" s="1"/>
      <c r="VP555" s="1"/>
      <c r="VQ555" s="1"/>
      <c r="VR555" s="1"/>
      <c r="VS555" s="1"/>
      <c r="VT555" s="1"/>
      <c r="VU555" s="1"/>
      <c r="VV555" s="1"/>
      <c r="VW555" s="1"/>
      <c r="VX555" s="1"/>
      <c r="VY555" s="1"/>
      <c r="VZ555" s="1"/>
      <c r="WA555" s="1"/>
      <c r="WB555" s="1"/>
      <c r="WC555" s="1"/>
      <c r="WD555" s="1"/>
      <c r="WE555" s="1"/>
      <c r="WF555" s="1"/>
      <c r="WG555" s="1"/>
      <c r="WH555" s="1"/>
      <c r="WI555" s="1"/>
      <c r="WJ555" s="1"/>
      <c r="WK555" s="1"/>
      <c r="WL555" s="1"/>
      <c r="WM555" s="1"/>
      <c r="WN555" s="1"/>
      <c r="WO555" s="1"/>
      <c r="WP555" s="1"/>
      <c r="WQ555" s="1"/>
      <c r="WR555" s="1"/>
      <c r="WS555" s="1"/>
      <c r="WT555" s="1"/>
      <c r="WU555" s="1"/>
      <c r="WV555" s="1"/>
      <c r="WW555" s="1"/>
      <c r="WX555" s="1"/>
      <c r="WY555" s="1"/>
      <c r="WZ555" s="1"/>
      <c r="XA555" s="1"/>
      <c r="XB555" s="1"/>
      <c r="XC555" s="1"/>
      <c r="XD555" s="1"/>
      <c r="XE555" s="1"/>
      <c r="XF555" s="1"/>
      <c r="XG555" s="1"/>
      <c r="XH555" s="1"/>
      <c r="XI555" s="1"/>
      <c r="XJ555" s="1"/>
      <c r="XK555" s="1"/>
      <c r="XL555" s="1"/>
      <c r="XM555" s="1"/>
      <c r="XN555" s="1"/>
      <c r="XO555" s="1"/>
      <c r="XP555" s="1"/>
      <c r="XQ555" s="1"/>
      <c r="XR555" s="1"/>
      <c r="XS555" s="1"/>
      <c r="XT555" s="1"/>
      <c r="XU555" s="1"/>
      <c r="XV555" s="1"/>
      <c r="XW555" s="1"/>
      <c r="XX555" s="1"/>
      <c r="XY555" s="1"/>
      <c r="XZ555" s="1"/>
      <c r="YA555" s="1"/>
      <c r="YB555" s="1"/>
      <c r="YC555" s="1"/>
      <c r="YD555" s="1"/>
      <c r="YE555" s="1"/>
      <c r="YF555" s="1"/>
      <c r="YG555" s="1"/>
      <c r="YH555" s="1"/>
      <c r="YI555" s="1"/>
      <c r="YJ555" s="1"/>
      <c r="YK555" s="1"/>
      <c r="YL555" s="1"/>
      <c r="YM555" s="1"/>
      <c r="YN555" s="1"/>
      <c r="YO555" s="1"/>
      <c r="YP555" s="1"/>
      <c r="YQ555" s="1"/>
      <c r="YR555" s="1"/>
      <c r="YS555" s="1"/>
      <c r="YT555" s="1"/>
      <c r="YU555" s="1"/>
      <c r="YV555" s="1"/>
      <c r="YW555" s="1"/>
      <c r="YX555" s="1"/>
      <c r="YY555" s="1"/>
      <c r="YZ555" s="1"/>
      <c r="ZA555" s="1"/>
      <c r="ZB555" s="1"/>
      <c r="ZC555" s="1"/>
      <c r="ZD555" s="1"/>
      <c r="ZE555" s="1"/>
      <c r="ZF555" s="1"/>
      <c r="ZG555" s="1"/>
      <c r="ZH555" s="1"/>
      <c r="ZI555" s="1"/>
      <c r="ZJ555" s="1"/>
      <c r="ZK555" s="1"/>
      <c r="ZL555" s="1"/>
      <c r="ZM555" s="1"/>
      <c r="ZN555" s="1"/>
      <c r="ZO555" s="1"/>
      <c r="ZP555" s="1"/>
      <c r="ZQ555" s="1"/>
      <c r="ZR555" s="1"/>
      <c r="ZS555" s="1"/>
      <c r="ZT555" s="1"/>
      <c r="ZU555" s="1"/>
      <c r="ZV555" s="1"/>
      <c r="ZW555" s="1"/>
      <c r="ZX555" s="1"/>
      <c r="ZY555" s="1"/>
      <c r="ZZ555" s="1"/>
      <c r="AAA555" s="1"/>
      <c r="AAB555" s="1"/>
      <c r="AAC555" s="1"/>
      <c r="AAD555" s="1"/>
      <c r="AAE555" s="1"/>
      <c r="AAF555" s="1"/>
      <c r="AAG555" s="1"/>
      <c r="AAH555" s="1"/>
      <c r="AAI555" s="1"/>
      <c r="AAJ555" s="1"/>
      <c r="AAK555" s="1"/>
      <c r="AAL555" s="1"/>
      <c r="AAM555" s="1"/>
      <c r="AAN555" s="1"/>
      <c r="AAO555" s="1"/>
      <c r="AAP555" s="1"/>
      <c r="AAQ555" s="1"/>
      <c r="AAR555" s="1"/>
      <c r="AAS555" s="1"/>
      <c r="AAT555" s="1"/>
      <c r="AAU555" s="1"/>
      <c r="AAV555" s="1"/>
      <c r="AAW555" s="1"/>
      <c r="AAX555" s="1"/>
      <c r="AAY555" s="1"/>
      <c r="AAZ555" s="1"/>
      <c r="ABA555" s="1"/>
      <c r="ABB555" s="1"/>
      <c r="ABC555" s="1"/>
      <c r="ABD555" s="1"/>
      <c r="ABE555" s="1"/>
      <c r="ABF555" s="1"/>
      <c r="ABG555" s="1"/>
      <c r="ABH555" s="1"/>
      <c r="ABI555" s="1"/>
      <c r="ABJ555" s="1"/>
      <c r="ABK555" s="1"/>
      <c r="ABL555" s="1"/>
      <c r="ABM555" s="1"/>
      <c r="ABN555" s="1"/>
      <c r="ABO555" s="1"/>
    </row>
    <row r="556" spans="1:743" x14ac:dyDescent="0.25">
      <c r="A556" s="93"/>
      <c r="B556" s="2"/>
      <c r="C556" s="2"/>
      <c r="D556" s="2"/>
      <c r="E556" s="2"/>
      <c r="F556" s="2"/>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c r="KA556" s="4"/>
      <c r="KB556" s="4"/>
      <c r="KC556" s="4"/>
      <c r="KD556" s="4"/>
      <c r="KE556" s="4"/>
      <c r="KF556" s="4"/>
      <c r="KG556" s="4"/>
      <c r="KH556" s="4"/>
      <c r="KI556" s="4"/>
      <c r="KJ556" s="4"/>
      <c r="KK556" s="4"/>
      <c r="KL556" s="4"/>
      <c r="KM556" s="4"/>
      <c r="KN556" s="4"/>
      <c r="KO556" s="4"/>
      <c r="KP556" s="4"/>
      <c r="KQ556" s="4"/>
      <c r="KR556" s="4"/>
      <c r="KS556" s="4"/>
      <c r="KT556" s="4"/>
      <c r="KU556" s="4"/>
      <c r="KV556" s="4"/>
      <c r="KW556" s="4"/>
      <c r="KX556" s="4"/>
      <c r="KY556" s="4"/>
      <c r="KZ556" s="4"/>
      <c r="LA556" s="4"/>
      <c r="LB556" s="4"/>
      <c r="LC556" s="4"/>
      <c r="LD556" s="4"/>
      <c r="LE556" s="4"/>
      <c r="LF556" s="4"/>
      <c r="LG556" s="4"/>
      <c r="LH556" s="4"/>
      <c r="LI556" s="4"/>
      <c r="LJ556" s="4"/>
      <c r="LK556" s="4"/>
      <c r="LL556" s="4"/>
      <c r="LM556" s="4"/>
      <c r="LN556" s="4"/>
      <c r="LO556" s="4"/>
      <c r="LP556" s="4"/>
      <c r="LQ556" s="4"/>
      <c r="LR556" s="4"/>
      <c r="LS556" s="4"/>
      <c r="LT556" s="4"/>
      <c r="LU556" s="4"/>
      <c r="LV556" s="4"/>
      <c r="LW556" s="4"/>
      <c r="LX556" s="4"/>
      <c r="LY556" s="4"/>
      <c r="LZ556" s="4"/>
      <c r="MA556" s="4"/>
      <c r="MB556" s="4"/>
      <c r="MC556" s="4"/>
      <c r="MD556" s="4"/>
      <c r="ME556" s="4"/>
      <c r="MF556" s="4"/>
      <c r="MG556" s="4"/>
      <c r="MH556" s="4"/>
      <c r="MI556" s="4"/>
      <c r="MJ556" s="4"/>
      <c r="MK556" s="4"/>
      <c r="ML556" s="4"/>
      <c r="MM556" s="4"/>
      <c r="MN556" s="4"/>
      <c r="MO556" s="4"/>
      <c r="MP556" s="4"/>
      <c r="MQ556" s="4"/>
      <c r="MR556" s="4"/>
      <c r="MS556" s="4"/>
      <c r="MT556" s="4"/>
      <c r="MU556" s="3"/>
      <c r="MV556" s="3"/>
      <c r="MW556" s="3"/>
      <c r="MX556" s="3"/>
      <c r="MY556" s="3"/>
      <c r="MZ556" s="3"/>
      <c r="NA556" s="3"/>
      <c r="NB556" s="3"/>
      <c r="NC556" s="3"/>
      <c r="ND556" s="3"/>
      <c r="NE556" s="3"/>
      <c r="NF556" s="3"/>
      <c r="NG556" s="3"/>
      <c r="NH556" s="3"/>
      <c r="NI556" s="3"/>
      <c r="NJ556" s="3"/>
      <c r="NK556" s="3"/>
      <c r="NL556" s="3"/>
      <c r="NM556" s="3"/>
      <c r="NN556" s="3"/>
      <c r="NO556" s="3"/>
      <c r="NP556" s="3"/>
      <c r="NQ556" s="3"/>
      <c r="NR556" s="3"/>
      <c r="NS556" s="3"/>
      <c r="NT556" s="3"/>
      <c r="NU556" s="3"/>
      <c r="NV556" s="3"/>
      <c r="NW556" s="3"/>
      <c r="NX556" s="3"/>
      <c r="NY556" s="3"/>
      <c r="NZ556" s="3"/>
      <c r="OA556" s="3"/>
      <c r="OB556" s="3"/>
      <c r="OC556" s="3"/>
      <c r="OD556" s="3"/>
      <c r="OE556" s="3"/>
      <c r="OF556" s="3"/>
      <c r="OG556" s="3"/>
      <c r="OH556" s="3"/>
      <c r="OI556" s="3"/>
      <c r="OJ556" s="3"/>
      <c r="OK556" s="3"/>
      <c r="OL556" s="3"/>
      <c r="OM556" s="3"/>
      <c r="ON556" s="3"/>
      <c r="OO556" s="3"/>
      <c r="OP556" s="3"/>
      <c r="OQ556" s="3"/>
      <c r="OR556" s="3"/>
      <c r="OS556" s="3"/>
      <c r="OT556" s="3"/>
      <c r="OU556" s="3"/>
      <c r="OV556" s="3"/>
      <c r="OW556" s="3"/>
      <c r="OX556" s="3"/>
      <c r="OY556" s="3"/>
      <c r="OZ556" s="3"/>
      <c r="PA556" s="3"/>
      <c r="PB556" s="1"/>
      <c r="PC556" s="1"/>
      <c r="PD556" s="1"/>
      <c r="PE556" s="1"/>
      <c r="PF556" s="1"/>
      <c r="PG556" s="1"/>
      <c r="PH556" s="1"/>
      <c r="PI556" s="1"/>
      <c r="PJ556" s="1"/>
      <c r="PK556" s="1"/>
      <c r="PL556" s="1"/>
      <c r="PM556" s="1"/>
      <c r="PN556" s="1"/>
      <c r="PO556" s="1"/>
      <c r="PP556" s="1"/>
      <c r="PQ556" s="1"/>
      <c r="PR556" s="1"/>
      <c r="PS556" s="1"/>
      <c r="PT556" s="1"/>
      <c r="PU556" s="1"/>
      <c r="PV556" s="1"/>
      <c r="PW556" s="1"/>
      <c r="PX556" s="1"/>
      <c r="PY556" s="1"/>
      <c r="PZ556" s="1"/>
      <c r="QA556" s="1"/>
      <c r="QB556" s="1"/>
      <c r="QC556" s="1"/>
      <c r="QD556" s="1"/>
      <c r="QE556" s="1"/>
      <c r="QF556" s="1"/>
      <c r="QG556" s="1"/>
      <c r="QH556" s="1"/>
      <c r="QI556" s="1"/>
      <c r="QJ556" s="1"/>
      <c r="QK556" s="1"/>
      <c r="QL556" s="1"/>
      <c r="QM556" s="1"/>
      <c r="QN556" s="1"/>
      <c r="QO556" s="1"/>
      <c r="QP556" s="1"/>
      <c r="QQ556" s="1"/>
      <c r="QR556" s="1"/>
      <c r="QS556" s="1"/>
      <c r="QT556" s="1"/>
      <c r="QU556" s="1"/>
      <c r="QV556" s="1"/>
      <c r="QW556" s="1"/>
      <c r="QX556" s="1"/>
      <c r="QY556" s="1"/>
      <c r="QZ556" s="1"/>
      <c r="RA556" s="1"/>
      <c r="RB556" s="1"/>
      <c r="RC556" s="1"/>
      <c r="RD556" s="1"/>
      <c r="RE556" s="1"/>
      <c r="RF556" s="1"/>
      <c r="RG556" s="1"/>
      <c r="RH556" s="1"/>
      <c r="RI556" s="1"/>
      <c r="RJ556" s="1"/>
      <c r="RK556" s="1"/>
      <c r="RL556" s="1"/>
      <c r="RM556" s="1"/>
      <c r="RN556" s="1"/>
      <c r="RO556" s="1"/>
      <c r="RP556" s="1"/>
      <c r="RQ556" s="1"/>
      <c r="RR556" s="1"/>
      <c r="RS556" s="1"/>
      <c r="RT556" s="1"/>
      <c r="RU556" s="1"/>
      <c r="RV556" s="1"/>
      <c r="RW556" s="1"/>
      <c r="RX556" s="1"/>
      <c r="RY556" s="1"/>
      <c r="RZ556" s="1"/>
      <c r="SA556" s="1"/>
      <c r="SB556" s="1"/>
      <c r="SC556" s="1"/>
      <c r="SD556" s="1"/>
      <c r="SE556" s="1"/>
      <c r="SF556" s="1"/>
      <c r="SG556" s="1"/>
      <c r="SH556" s="1"/>
      <c r="SI556" s="1"/>
      <c r="SJ556" s="1"/>
      <c r="SK556" s="1"/>
      <c r="SL556" s="1"/>
      <c r="SM556" s="1"/>
      <c r="SN556" s="1"/>
      <c r="SO556" s="1"/>
      <c r="SP556" s="1"/>
      <c r="SQ556" s="1"/>
      <c r="SR556" s="1"/>
      <c r="SS556" s="1"/>
      <c r="ST556" s="1"/>
      <c r="SU556" s="1"/>
      <c r="SV556" s="1"/>
      <c r="SW556" s="1"/>
      <c r="SX556" s="1"/>
      <c r="SY556" s="1"/>
      <c r="SZ556" s="1"/>
      <c r="TA556" s="1"/>
      <c r="TB556" s="1"/>
      <c r="TC556" s="1"/>
      <c r="TD556" s="1"/>
      <c r="TE556" s="1"/>
      <c r="TF556" s="1"/>
      <c r="TG556" s="1"/>
      <c r="TH556" s="1"/>
      <c r="TI556" s="1"/>
      <c r="TJ556" s="1"/>
      <c r="TK556" s="1"/>
      <c r="TL556" s="1"/>
      <c r="TM556" s="1"/>
      <c r="TN556" s="1"/>
      <c r="TO556" s="1"/>
      <c r="TP556" s="1"/>
      <c r="TQ556" s="1"/>
      <c r="TR556" s="1"/>
      <c r="TS556" s="1"/>
      <c r="TT556" s="1"/>
      <c r="TU556" s="1"/>
      <c r="TV556" s="1"/>
      <c r="TW556" s="1"/>
      <c r="TX556" s="1"/>
      <c r="TY556" s="1"/>
      <c r="TZ556" s="1"/>
      <c r="UA556" s="1"/>
      <c r="UB556" s="1"/>
      <c r="UC556" s="1"/>
      <c r="UD556" s="1"/>
      <c r="UE556" s="1"/>
      <c r="UF556" s="1"/>
      <c r="UG556" s="1"/>
      <c r="UH556" s="1"/>
      <c r="UI556" s="1"/>
      <c r="UJ556" s="1"/>
      <c r="UK556" s="1"/>
      <c r="UL556" s="1"/>
      <c r="UM556" s="1"/>
      <c r="UN556" s="1"/>
      <c r="UO556" s="1"/>
      <c r="UP556" s="1"/>
      <c r="UQ556" s="1"/>
      <c r="UR556" s="1"/>
      <c r="US556" s="1"/>
      <c r="UT556" s="1"/>
      <c r="UU556" s="1"/>
      <c r="UV556" s="1"/>
      <c r="UW556" s="1"/>
      <c r="UX556" s="1"/>
      <c r="UY556" s="1"/>
      <c r="UZ556" s="1"/>
      <c r="VA556" s="1"/>
      <c r="VB556" s="1"/>
      <c r="VC556" s="1"/>
      <c r="VD556" s="1"/>
      <c r="VE556" s="1"/>
      <c r="VF556" s="1"/>
      <c r="VG556" s="1"/>
      <c r="VH556" s="1"/>
      <c r="VI556" s="1"/>
      <c r="VJ556" s="1"/>
      <c r="VK556" s="1"/>
      <c r="VL556" s="1"/>
      <c r="VM556" s="1"/>
      <c r="VN556" s="1"/>
      <c r="VO556" s="1"/>
      <c r="VP556" s="1"/>
      <c r="VQ556" s="1"/>
      <c r="VR556" s="1"/>
      <c r="VS556" s="1"/>
      <c r="VT556" s="1"/>
      <c r="VU556" s="1"/>
      <c r="VV556" s="1"/>
      <c r="VW556" s="1"/>
      <c r="VX556" s="1"/>
      <c r="VY556" s="1"/>
      <c r="VZ556" s="1"/>
      <c r="WA556" s="1"/>
      <c r="WB556" s="1"/>
      <c r="WC556" s="1"/>
      <c r="WD556" s="1"/>
      <c r="WE556" s="1"/>
      <c r="WF556" s="1"/>
      <c r="WG556" s="1"/>
      <c r="WH556" s="1"/>
      <c r="WI556" s="1"/>
      <c r="WJ556" s="1"/>
      <c r="WK556" s="1"/>
      <c r="WL556" s="1"/>
      <c r="WM556" s="1"/>
      <c r="WN556" s="1"/>
      <c r="WO556" s="1"/>
      <c r="WP556" s="1"/>
      <c r="WQ556" s="1"/>
      <c r="WR556" s="1"/>
      <c r="WS556" s="1"/>
      <c r="WT556" s="1"/>
      <c r="WU556" s="1"/>
      <c r="WV556" s="1"/>
      <c r="WW556" s="1"/>
      <c r="WX556" s="1"/>
      <c r="WY556" s="1"/>
      <c r="WZ556" s="1"/>
      <c r="XA556" s="1"/>
      <c r="XB556" s="1"/>
      <c r="XC556" s="1"/>
      <c r="XD556" s="1"/>
      <c r="XE556" s="1"/>
      <c r="XF556" s="1"/>
      <c r="XG556" s="1"/>
      <c r="XH556" s="1"/>
      <c r="XI556" s="1"/>
      <c r="XJ556" s="1"/>
      <c r="XK556" s="1"/>
      <c r="XL556" s="1"/>
      <c r="XM556" s="1"/>
      <c r="XN556" s="1"/>
      <c r="XO556" s="1"/>
      <c r="XP556" s="1"/>
      <c r="XQ556" s="1"/>
      <c r="XR556" s="1"/>
      <c r="XS556" s="1"/>
      <c r="XT556" s="1"/>
      <c r="XU556" s="1"/>
      <c r="XV556" s="1"/>
      <c r="XW556" s="1"/>
      <c r="XX556" s="1"/>
      <c r="XY556" s="1"/>
      <c r="XZ556" s="1"/>
      <c r="YA556" s="1"/>
      <c r="YB556" s="1"/>
      <c r="YC556" s="1"/>
      <c r="YD556" s="1"/>
      <c r="YE556" s="1"/>
      <c r="YF556" s="1"/>
      <c r="YG556" s="1"/>
      <c r="YH556" s="1"/>
      <c r="YI556" s="1"/>
      <c r="YJ556" s="1"/>
      <c r="YK556" s="1"/>
      <c r="YL556" s="1"/>
      <c r="YM556" s="1"/>
      <c r="YN556" s="1"/>
      <c r="YO556" s="1"/>
      <c r="YP556" s="1"/>
      <c r="YQ556" s="1"/>
      <c r="YR556" s="1"/>
      <c r="YS556" s="1"/>
      <c r="YT556" s="1"/>
      <c r="YU556" s="1"/>
      <c r="YV556" s="1"/>
      <c r="YW556" s="1"/>
      <c r="YX556" s="1"/>
      <c r="YY556" s="1"/>
      <c r="YZ556" s="1"/>
      <c r="ZA556" s="1"/>
      <c r="ZB556" s="1"/>
      <c r="ZC556" s="1"/>
      <c r="ZD556" s="1"/>
      <c r="ZE556" s="1"/>
      <c r="ZF556" s="1"/>
      <c r="ZG556" s="1"/>
      <c r="ZH556" s="1"/>
      <c r="ZI556" s="1"/>
      <c r="ZJ556" s="1"/>
      <c r="ZK556" s="1"/>
      <c r="ZL556" s="1"/>
      <c r="ZM556" s="1"/>
      <c r="ZN556" s="1"/>
      <c r="ZO556" s="1"/>
      <c r="ZP556" s="1"/>
      <c r="ZQ556" s="1"/>
      <c r="ZR556" s="1"/>
      <c r="ZS556" s="1"/>
      <c r="ZT556" s="1"/>
      <c r="ZU556" s="1"/>
      <c r="ZV556" s="1"/>
      <c r="ZW556" s="1"/>
      <c r="ZX556" s="1"/>
      <c r="ZY556" s="1"/>
      <c r="ZZ556" s="1"/>
      <c r="AAA556" s="1"/>
      <c r="AAB556" s="1"/>
      <c r="AAC556" s="1"/>
      <c r="AAD556" s="1"/>
      <c r="AAE556" s="1"/>
      <c r="AAF556" s="1"/>
      <c r="AAG556" s="1"/>
      <c r="AAH556" s="1"/>
      <c r="AAI556" s="1"/>
      <c r="AAJ556" s="1"/>
      <c r="AAK556" s="1"/>
      <c r="AAL556" s="1"/>
      <c r="AAM556" s="1"/>
      <c r="AAN556" s="1"/>
      <c r="AAO556" s="1"/>
      <c r="AAP556" s="1"/>
      <c r="AAQ556" s="1"/>
      <c r="AAR556" s="1"/>
      <c r="AAS556" s="1"/>
      <c r="AAT556" s="1"/>
      <c r="AAU556" s="1"/>
      <c r="AAV556" s="1"/>
      <c r="AAW556" s="1"/>
      <c r="AAX556" s="1"/>
      <c r="AAY556" s="1"/>
      <c r="AAZ556" s="1"/>
      <c r="ABA556" s="1"/>
      <c r="ABB556" s="1"/>
      <c r="ABC556" s="1"/>
      <c r="ABD556" s="1"/>
      <c r="ABE556" s="1"/>
      <c r="ABF556" s="1"/>
      <c r="ABG556" s="1"/>
      <c r="ABH556" s="1"/>
      <c r="ABI556" s="1"/>
      <c r="ABJ556" s="1"/>
      <c r="ABK556" s="1"/>
      <c r="ABL556" s="1"/>
      <c r="ABM556" s="1"/>
      <c r="ABN556" s="1"/>
      <c r="ABO556" s="1"/>
    </row>
    <row r="557" spans="1:743" x14ac:dyDescent="0.25">
      <c r="A557" s="93"/>
      <c r="B557" s="2"/>
      <c r="C557" s="2"/>
      <c r="D557" s="2"/>
      <c r="E557" s="2"/>
      <c r="F557" s="2"/>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c r="KA557" s="4"/>
      <c r="KB557" s="4"/>
      <c r="KC557" s="4"/>
      <c r="KD557" s="4"/>
      <c r="KE557" s="4"/>
      <c r="KF557" s="4"/>
      <c r="KG557" s="4"/>
      <c r="KH557" s="4"/>
      <c r="KI557" s="4"/>
      <c r="KJ557" s="4"/>
      <c r="KK557" s="4"/>
      <c r="KL557" s="4"/>
      <c r="KM557" s="4"/>
      <c r="KN557" s="4"/>
      <c r="KO557" s="4"/>
      <c r="KP557" s="4"/>
      <c r="KQ557" s="4"/>
      <c r="KR557" s="4"/>
      <c r="KS557" s="4"/>
      <c r="KT557" s="4"/>
      <c r="KU557" s="4"/>
      <c r="KV557" s="4"/>
      <c r="KW557" s="4"/>
      <c r="KX557" s="4"/>
      <c r="KY557" s="4"/>
      <c r="KZ557" s="4"/>
      <c r="LA557" s="4"/>
      <c r="LB557" s="4"/>
      <c r="LC557" s="4"/>
      <c r="LD557" s="4"/>
      <c r="LE557" s="4"/>
      <c r="LF557" s="4"/>
      <c r="LG557" s="4"/>
      <c r="LH557" s="4"/>
      <c r="LI557" s="4"/>
      <c r="LJ557" s="4"/>
      <c r="LK557" s="4"/>
      <c r="LL557" s="4"/>
      <c r="LM557" s="4"/>
      <c r="LN557" s="4"/>
      <c r="LO557" s="4"/>
      <c r="LP557" s="4"/>
      <c r="LQ557" s="4"/>
      <c r="LR557" s="4"/>
      <c r="LS557" s="4"/>
      <c r="LT557" s="4"/>
      <c r="LU557" s="4"/>
      <c r="LV557" s="4"/>
      <c r="LW557" s="4"/>
      <c r="LX557" s="4"/>
      <c r="LY557" s="4"/>
      <c r="LZ557" s="4"/>
      <c r="MA557" s="4"/>
      <c r="MB557" s="4"/>
      <c r="MC557" s="4"/>
      <c r="MD557" s="4"/>
      <c r="ME557" s="4"/>
      <c r="MF557" s="4"/>
      <c r="MG557" s="4"/>
      <c r="MH557" s="4"/>
      <c r="MI557" s="4"/>
      <c r="MJ557" s="4"/>
      <c r="MK557" s="4"/>
      <c r="ML557" s="4"/>
      <c r="MM557" s="4"/>
      <c r="MN557" s="4"/>
      <c r="MO557" s="4"/>
      <c r="MP557" s="4"/>
      <c r="MQ557" s="4"/>
      <c r="MR557" s="4"/>
      <c r="MS557" s="4"/>
      <c r="MT557" s="4"/>
      <c r="MU557" s="3"/>
      <c r="MV557" s="3"/>
      <c r="MW557" s="3"/>
      <c r="MX557" s="3"/>
      <c r="MY557" s="3"/>
      <c r="MZ557" s="3"/>
      <c r="NA557" s="3"/>
      <c r="NB557" s="3"/>
      <c r="NC557" s="3"/>
      <c r="ND557" s="3"/>
      <c r="NE557" s="3"/>
      <c r="NF557" s="3"/>
      <c r="NG557" s="3"/>
      <c r="NH557" s="3"/>
      <c r="NI557" s="3"/>
      <c r="NJ557" s="3"/>
      <c r="NK557" s="3"/>
      <c r="NL557" s="3"/>
      <c r="NM557" s="3"/>
      <c r="NN557" s="3"/>
      <c r="NO557" s="3"/>
      <c r="NP557" s="3"/>
      <c r="NQ557" s="3"/>
      <c r="NR557" s="3"/>
      <c r="NS557" s="3"/>
      <c r="NT557" s="3"/>
      <c r="NU557" s="3"/>
      <c r="NV557" s="3"/>
      <c r="NW557" s="3"/>
      <c r="NX557" s="3"/>
      <c r="NY557" s="3"/>
      <c r="NZ557" s="3"/>
      <c r="OA557" s="3"/>
      <c r="OB557" s="3"/>
      <c r="OC557" s="3"/>
      <c r="OD557" s="3"/>
      <c r="OE557" s="3"/>
      <c r="OF557" s="3"/>
      <c r="OG557" s="3"/>
      <c r="OH557" s="3"/>
      <c r="OI557" s="3"/>
      <c r="OJ557" s="3"/>
      <c r="OK557" s="3"/>
      <c r="OL557" s="3"/>
      <c r="OM557" s="3"/>
      <c r="ON557" s="3"/>
      <c r="OO557" s="3"/>
      <c r="OP557" s="3"/>
      <c r="OQ557" s="3"/>
      <c r="OR557" s="3"/>
      <c r="OS557" s="3"/>
      <c r="OT557" s="3"/>
      <c r="OU557" s="3"/>
      <c r="OV557" s="3"/>
      <c r="OW557" s="3"/>
      <c r="OX557" s="3"/>
      <c r="OY557" s="3"/>
      <c r="OZ557" s="3"/>
      <c r="PA557" s="3"/>
      <c r="PB557" s="1"/>
      <c r="PC557" s="1"/>
      <c r="PD557" s="1"/>
      <c r="PE557" s="1"/>
      <c r="PF557" s="1"/>
      <c r="PG557" s="1"/>
      <c r="PH557" s="1"/>
      <c r="PI557" s="1"/>
      <c r="PJ557" s="1"/>
      <c r="PK557" s="1"/>
      <c r="PL557" s="1"/>
      <c r="PM557" s="1"/>
      <c r="PN557" s="1"/>
      <c r="PO557" s="1"/>
      <c r="PP557" s="1"/>
      <c r="PQ557" s="1"/>
      <c r="PR557" s="1"/>
      <c r="PS557" s="1"/>
      <c r="PT557" s="1"/>
      <c r="PU557" s="1"/>
      <c r="PV557" s="1"/>
      <c r="PW557" s="1"/>
      <c r="PX557" s="1"/>
      <c r="PY557" s="1"/>
      <c r="PZ557" s="1"/>
      <c r="QA557" s="1"/>
      <c r="QB557" s="1"/>
      <c r="QC557" s="1"/>
      <c r="QD557" s="1"/>
      <c r="QE557" s="1"/>
      <c r="QF557" s="1"/>
      <c r="QG557" s="1"/>
      <c r="QH557" s="1"/>
      <c r="QI557" s="1"/>
      <c r="QJ557" s="1"/>
      <c r="QK557" s="1"/>
      <c r="QL557" s="1"/>
      <c r="QM557" s="1"/>
      <c r="QN557" s="1"/>
      <c r="QO557" s="1"/>
      <c r="QP557" s="1"/>
      <c r="QQ557" s="1"/>
      <c r="QR557" s="1"/>
      <c r="QS557" s="1"/>
      <c r="QT557" s="1"/>
      <c r="QU557" s="1"/>
      <c r="QV557" s="1"/>
      <c r="QW557" s="1"/>
      <c r="QX557" s="1"/>
      <c r="QY557" s="1"/>
      <c r="QZ557" s="1"/>
      <c r="RA557" s="1"/>
      <c r="RB557" s="1"/>
      <c r="RC557" s="1"/>
      <c r="RD557" s="1"/>
      <c r="RE557" s="1"/>
      <c r="RF557" s="1"/>
      <c r="RG557" s="1"/>
      <c r="RH557" s="1"/>
      <c r="RI557" s="1"/>
      <c r="RJ557" s="1"/>
      <c r="RK557" s="1"/>
      <c r="RL557" s="1"/>
      <c r="RM557" s="1"/>
      <c r="RN557" s="1"/>
      <c r="RO557" s="1"/>
      <c r="RP557" s="1"/>
      <c r="RQ557" s="1"/>
      <c r="RR557" s="1"/>
      <c r="RS557" s="1"/>
      <c r="RT557" s="1"/>
      <c r="RU557" s="1"/>
      <c r="RV557" s="1"/>
      <c r="RW557" s="1"/>
      <c r="RX557" s="1"/>
      <c r="RY557" s="1"/>
      <c r="RZ557" s="1"/>
      <c r="SA557" s="1"/>
      <c r="SB557" s="1"/>
      <c r="SC557" s="1"/>
      <c r="SD557" s="1"/>
      <c r="SE557" s="1"/>
      <c r="SF557" s="1"/>
      <c r="SG557" s="1"/>
      <c r="SH557" s="1"/>
      <c r="SI557" s="1"/>
      <c r="SJ557" s="1"/>
      <c r="SK557" s="1"/>
      <c r="SL557" s="1"/>
      <c r="SM557" s="1"/>
      <c r="SN557" s="1"/>
      <c r="SO557" s="1"/>
      <c r="SP557" s="1"/>
      <c r="SQ557" s="1"/>
      <c r="SR557" s="1"/>
      <c r="SS557" s="1"/>
      <c r="ST557" s="1"/>
      <c r="SU557" s="1"/>
      <c r="SV557" s="1"/>
      <c r="SW557" s="1"/>
      <c r="SX557" s="1"/>
      <c r="SY557" s="1"/>
      <c r="SZ557" s="1"/>
      <c r="TA557" s="1"/>
      <c r="TB557" s="1"/>
      <c r="TC557" s="1"/>
      <c r="TD557" s="1"/>
      <c r="TE557" s="1"/>
      <c r="TF557" s="1"/>
      <c r="TG557" s="1"/>
      <c r="TH557" s="1"/>
      <c r="TI557" s="1"/>
      <c r="TJ557" s="1"/>
      <c r="TK557" s="1"/>
      <c r="TL557" s="1"/>
      <c r="TM557" s="1"/>
      <c r="TN557" s="1"/>
      <c r="TO557" s="1"/>
      <c r="TP557" s="1"/>
      <c r="TQ557" s="1"/>
      <c r="TR557" s="1"/>
      <c r="TS557" s="1"/>
      <c r="TT557" s="1"/>
      <c r="TU557" s="1"/>
      <c r="TV557" s="1"/>
      <c r="TW557" s="1"/>
      <c r="TX557" s="1"/>
      <c r="TY557" s="1"/>
      <c r="TZ557" s="1"/>
      <c r="UA557" s="1"/>
      <c r="UB557" s="1"/>
      <c r="UC557" s="1"/>
      <c r="UD557" s="1"/>
      <c r="UE557" s="1"/>
      <c r="UF557" s="1"/>
      <c r="UG557" s="1"/>
      <c r="UH557" s="1"/>
      <c r="UI557" s="1"/>
      <c r="UJ557" s="1"/>
      <c r="UK557" s="1"/>
      <c r="UL557" s="1"/>
      <c r="UM557" s="1"/>
      <c r="UN557" s="1"/>
      <c r="UO557" s="1"/>
      <c r="UP557" s="1"/>
      <c r="UQ557" s="1"/>
      <c r="UR557" s="1"/>
      <c r="US557" s="1"/>
      <c r="UT557" s="1"/>
      <c r="UU557" s="1"/>
      <c r="UV557" s="1"/>
      <c r="UW557" s="1"/>
      <c r="UX557" s="1"/>
      <c r="UY557" s="1"/>
      <c r="UZ557" s="1"/>
      <c r="VA557" s="1"/>
      <c r="VB557" s="1"/>
      <c r="VC557" s="1"/>
      <c r="VD557" s="1"/>
      <c r="VE557" s="1"/>
      <c r="VF557" s="1"/>
      <c r="VG557" s="1"/>
      <c r="VH557" s="1"/>
      <c r="VI557" s="1"/>
      <c r="VJ557" s="1"/>
      <c r="VK557" s="1"/>
      <c r="VL557" s="1"/>
      <c r="VM557" s="1"/>
      <c r="VN557" s="1"/>
      <c r="VO557" s="1"/>
      <c r="VP557" s="1"/>
      <c r="VQ557" s="1"/>
      <c r="VR557" s="1"/>
      <c r="VS557" s="1"/>
      <c r="VT557" s="1"/>
      <c r="VU557" s="1"/>
      <c r="VV557" s="1"/>
      <c r="VW557" s="1"/>
      <c r="VX557" s="1"/>
      <c r="VY557" s="1"/>
      <c r="VZ557" s="1"/>
      <c r="WA557" s="1"/>
      <c r="WB557" s="1"/>
      <c r="WC557" s="1"/>
      <c r="WD557" s="1"/>
      <c r="WE557" s="1"/>
      <c r="WF557" s="1"/>
      <c r="WG557" s="1"/>
      <c r="WH557" s="1"/>
      <c r="WI557" s="1"/>
      <c r="WJ557" s="1"/>
      <c r="WK557" s="1"/>
      <c r="WL557" s="1"/>
      <c r="WM557" s="1"/>
      <c r="WN557" s="1"/>
      <c r="WO557" s="1"/>
      <c r="WP557" s="1"/>
      <c r="WQ557" s="1"/>
      <c r="WR557" s="1"/>
      <c r="WS557" s="1"/>
      <c r="WT557" s="1"/>
      <c r="WU557" s="1"/>
      <c r="WV557" s="1"/>
      <c r="WW557" s="1"/>
      <c r="WX557" s="1"/>
      <c r="WY557" s="1"/>
      <c r="WZ557" s="1"/>
      <c r="XA557" s="1"/>
      <c r="XB557" s="1"/>
      <c r="XC557" s="1"/>
      <c r="XD557" s="1"/>
      <c r="XE557" s="1"/>
      <c r="XF557" s="1"/>
      <c r="XG557" s="1"/>
      <c r="XH557" s="1"/>
      <c r="XI557" s="1"/>
      <c r="XJ557" s="1"/>
      <c r="XK557" s="1"/>
      <c r="XL557" s="1"/>
      <c r="XM557" s="1"/>
      <c r="XN557" s="1"/>
      <c r="XO557" s="1"/>
      <c r="XP557" s="1"/>
      <c r="XQ557" s="1"/>
      <c r="XR557" s="1"/>
      <c r="XS557" s="1"/>
      <c r="XT557" s="1"/>
      <c r="XU557" s="1"/>
      <c r="XV557" s="1"/>
      <c r="XW557" s="1"/>
      <c r="XX557" s="1"/>
      <c r="XY557" s="1"/>
      <c r="XZ557" s="1"/>
      <c r="YA557" s="1"/>
      <c r="YB557" s="1"/>
      <c r="YC557" s="1"/>
      <c r="YD557" s="1"/>
      <c r="YE557" s="1"/>
      <c r="YF557" s="1"/>
      <c r="YG557" s="1"/>
      <c r="YH557" s="1"/>
      <c r="YI557" s="1"/>
      <c r="YJ557" s="1"/>
      <c r="YK557" s="1"/>
      <c r="YL557" s="1"/>
      <c r="YM557" s="1"/>
      <c r="YN557" s="1"/>
      <c r="YO557" s="1"/>
      <c r="YP557" s="1"/>
      <c r="YQ557" s="1"/>
      <c r="YR557" s="1"/>
      <c r="YS557" s="1"/>
      <c r="YT557" s="1"/>
      <c r="YU557" s="1"/>
      <c r="YV557" s="1"/>
      <c r="YW557" s="1"/>
      <c r="YX557" s="1"/>
      <c r="YY557" s="1"/>
      <c r="YZ557" s="1"/>
      <c r="ZA557" s="1"/>
      <c r="ZB557" s="1"/>
      <c r="ZC557" s="1"/>
      <c r="ZD557" s="1"/>
      <c r="ZE557" s="1"/>
      <c r="ZF557" s="1"/>
      <c r="ZG557" s="1"/>
      <c r="ZH557" s="1"/>
      <c r="ZI557" s="1"/>
      <c r="ZJ557" s="1"/>
      <c r="ZK557" s="1"/>
      <c r="ZL557" s="1"/>
      <c r="ZM557" s="1"/>
      <c r="ZN557" s="1"/>
      <c r="ZO557" s="1"/>
      <c r="ZP557" s="1"/>
      <c r="ZQ557" s="1"/>
      <c r="ZR557" s="1"/>
      <c r="ZS557" s="1"/>
      <c r="ZT557" s="1"/>
      <c r="ZU557" s="1"/>
      <c r="ZV557" s="1"/>
      <c r="ZW557" s="1"/>
      <c r="ZX557" s="1"/>
      <c r="ZY557" s="1"/>
      <c r="ZZ557" s="1"/>
      <c r="AAA557" s="1"/>
      <c r="AAB557" s="1"/>
      <c r="AAC557" s="1"/>
      <c r="AAD557" s="1"/>
      <c r="AAE557" s="1"/>
      <c r="AAF557" s="1"/>
      <c r="AAG557" s="1"/>
      <c r="AAH557" s="1"/>
      <c r="AAI557" s="1"/>
      <c r="AAJ557" s="1"/>
      <c r="AAK557" s="1"/>
      <c r="AAL557" s="1"/>
      <c r="AAM557" s="1"/>
      <c r="AAN557" s="1"/>
      <c r="AAO557" s="1"/>
      <c r="AAP557" s="1"/>
      <c r="AAQ557" s="1"/>
      <c r="AAR557" s="1"/>
      <c r="AAS557" s="1"/>
      <c r="AAT557" s="1"/>
      <c r="AAU557" s="1"/>
      <c r="AAV557" s="1"/>
      <c r="AAW557" s="1"/>
      <c r="AAX557" s="1"/>
      <c r="AAY557" s="1"/>
      <c r="AAZ557" s="1"/>
      <c r="ABA557" s="1"/>
      <c r="ABB557" s="1"/>
      <c r="ABC557" s="1"/>
      <c r="ABD557" s="1"/>
      <c r="ABE557" s="1"/>
      <c r="ABF557" s="1"/>
      <c r="ABG557" s="1"/>
      <c r="ABH557" s="1"/>
      <c r="ABI557" s="1"/>
      <c r="ABJ557" s="1"/>
      <c r="ABK557" s="1"/>
      <c r="ABL557" s="1"/>
      <c r="ABM557" s="1"/>
      <c r="ABN557" s="1"/>
      <c r="ABO557" s="1"/>
    </row>
    <row r="558" spans="1:743" x14ac:dyDescent="0.25">
      <c r="A558" s="93"/>
      <c r="B558" s="2"/>
      <c r="C558" s="2"/>
      <c r="D558" s="2"/>
      <c r="E558" s="2"/>
      <c r="F558" s="2"/>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c r="KB558" s="4"/>
      <c r="KC558" s="4"/>
      <c r="KD558" s="4"/>
      <c r="KE558" s="4"/>
      <c r="KF558" s="4"/>
      <c r="KG558" s="4"/>
      <c r="KH558" s="4"/>
      <c r="KI558" s="4"/>
      <c r="KJ558" s="4"/>
      <c r="KK558" s="4"/>
      <c r="KL558" s="4"/>
      <c r="KM558" s="4"/>
      <c r="KN558" s="4"/>
      <c r="KO558" s="4"/>
      <c r="KP558" s="4"/>
      <c r="KQ558" s="4"/>
      <c r="KR558" s="4"/>
      <c r="KS558" s="4"/>
      <c r="KT558" s="4"/>
      <c r="KU558" s="4"/>
      <c r="KV558" s="4"/>
      <c r="KW558" s="4"/>
      <c r="KX558" s="4"/>
      <c r="KY558" s="4"/>
      <c r="KZ558" s="4"/>
      <c r="LA558" s="4"/>
      <c r="LB558" s="4"/>
      <c r="LC558" s="4"/>
      <c r="LD558" s="4"/>
      <c r="LE558" s="4"/>
      <c r="LF558" s="4"/>
      <c r="LG558" s="4"/>
      <c r="LH558" s="4"/>
      <c r="LI558" s="4"/>
      <c r="LJ558" s="4"/>
      <c r="LK558" s="4"/>
      <c r="LL558" s="4"/>
      <c r="LM558" s="4"/>
      <c r="LN558" s="4"/>
      <c r="LO558" s="4"/>
      <c r="LP558" s="4"/>
      <c r="LQ558" s="4"/>
      <c r="LR558" s="4"/>
      <c r="LS558" s="4"/>
      <c r="LT558" s="4"/>
      <c r="LU558" s="4"/>
      <c r="LV558" s="4"/>
      <c r="LW558" s="4"/>
      <c r="LX558" s="4"/>
      <c r="LY558" s="4"/>
      <c r="LZ558" s="4"/>
      <c r="MA558" s="4"/>
      <c r="MB558" s="4"/>
      <c r="MC558" s="4"/>
      <c r="MD558" s="4"/>
      <c r="ME558" s="4"/>
      <c r="MF558" s="4"/>
      <c r="MG558" s="4"/>
      <c r="MH558" s="4"/>
      <c r="MI558" s="4"/>
      <c r="MJ558" s="4"/>
      <c r="MK558" s="4"/>
      <c r="ML558" s="4"/>
      <c r="MM558" s="4"/>
      <c r="MN558" s="4"/>
      <c r="MO558" s="4"/>
      <c r="MP558" s="4"/>
      <c r="MQ558" s="4"/>
      <c r="MR558" s="4"/>
      <c r="MS558" s="4"/>
      <c r="MT558" s="4"/>
      <c r="MU558" s="3"/>
      <c r="MV558" s="3"/>
      <c r="MW558" s="3"/>
      <c r="MX558" s="3"/>
      <c r="MY558" s="3"/>
      <c r="MZ558" s="3"/>
      <c r="NA558" s="3"/>
      <c r="NB558" s="3"/>
      <c r="NC558" s="3"/>
      <c r="ND558" s="3"/>
      <c r="NE558" s="3"/>
      <c r="NF558" s="3"/>
      <c r="NG558" s="3"/>
      <c r="NH558" s="3"/>
      <c r="NI558" s="3"/>
      <c r="NJ558" s="3"/>
      <c r="NK558" s="3"/>
      <c r="NL558" s="3"/>
      <c r="NM558" s="3"/>
      <c r="NN558" s="3"/>
      <c r="NO558" s="3"/>
      <c r="NP558" s="3"/>
      <c r="NQ558" s="3"/>
      <c r="NR558" s="3"/>
      <c r="NS558" s="3"/>
      <c r="NT558" s="3"/>
      <c r="NU558" s="3"/>
      <c r="NV558" s="3"/>
      <c r="NW558" s="3"/>
      <c r="NX558" s="3"/>
      <c r="NY558" s="3"/>
      <c r="NZ558" s="3"/>
      <c r="OA558" s="3"/>
      <c r="OB558" s="3"/>
      <c r="OC558" s="3"/>
      <c r="OD558" s="3"/>
      <c r="OE558" s="3"/>
      <c r="OF558" s="3"/>
      <c r="OG558" s="3"/>
      <c r="OH558" s="3"/>
      <c r="OI558" s="3"/>
      <c r="OJ558" s="3"/>
      <c r="OK558" s="3"/>
      <c r="OL558" s="3"/>
      <c r="OM558" s="3"/>
      <c r="ON558" s="3"/>
      <c r="OO558" s="3"/>
      <c r="OP558" s="3"/>
      <c r="OQ558" s="3"/>
      <c r="OR558" s="3"/>
      <c r="OS558" s="3"/>
      <c r="OT558" s="3"/>
      <c r="OU558" s="3"/>
      <c r="OV558" s="3"/>
      <c r="OW558" s="3"/>
      <c r="OX558" s="3"/>
      <c r="OY558" s="3"/>
      <c r="OZ558" s="3"/>
      <c r="PA558" s="3"/>
      <c r="PB558" s="1"/>
      <c r="PC558" s="1"/>
      <c r="PD558" s="1"/>
      <c r="PE558" s="1"/>
      <c r="PF558" s="1"/>
      <c r="PG558" s="1"/>
      <c r="PH558" s="1"/>
      <c r="PI558" s="1"/>
      <c r="PJ558" s="1"/>
      <c r="PK558" s="1"/>
      <c r="PL558" s="1"/>
      <c r="PM558" s="1"/>
      <c r="PN558" s="1"/>
      <c r="PO558" s="1"/>
      <c r="PP558" s="1"/>
      <c r="PQ558" s="1"/>
      <c r="PR558" s="1"/>
      <c r="PS558" s="1"/>
      <c r="PT558" s="1"/>
      <c r="PU558" s="1"/>
      <c r="PV558" s="1"/>
      <c r="PW558" s="1"/>
      <c r="PX558" s="1"/>
      <c r="PY558" s="1"/>
      <c r="PZ558" s="1"/>
      <c r="QA558" s="1"/>
      <c r="QB558" s="1"/>
      <c r="QC558" s="1"/>
      <c r="QD558" s="1"/>
      <c r="QE558" s="1"/>
      <c r="QF558" s="1"/>
      <c r="QG558" s="1"/>
      <c r="QH558" s="1"/>
      <c r="QI558" s="1"/>
      <c r="QJ558" s="1"/>
      <c r="QK558" s="1"/>
      <c r="QL558" s="1"/>
      <c r="QM558" s="1"/>
      <c r="QN558" s="1"/>
      <c r="QO558" s="1"/>
      <c r="QP558" s="1"/>
      <c r="QQ558" s="1"/>
      <c r="QR558" s="1"/>
      <c r="QS558" s="1"/>
      <c r="QT558" s="1"/>
      <c r="QU558" s="1"/>
      <c r="QV558" s="1"/>
      <c r="QW558" s="1"/>
      <c r="QX558" s="1"/>
      <c r="QY558" s="1"/>
      <c r="QZ558" s="1"/>
      <c r="RA558" s="1"/>
      <c r="RB558" s="1"/>
      <c r="RC558" s="1"/>
      <c r="RD558" s="1"/>
      <c r="RE558" s="1"/>
      <c r="RF558" s="1"/>
      <c r="RG558" s="1"/>
      <c r="RH558" s="1"/>
      <c r="RI558" s="1"/>
      <c r="RJ558" s="1"/>
      <c r="RK558" s="1"/>
      <c r="RL558" s="1"/>
      <c r="RM558" s="1"/>
      <c r="RN558" s="1"/>
      <c r="RO558" s="1"/>
      <c r="RP558" s="1"/>
      <c r="RQ558" s="1"/>
      <c r="RR558" s="1"/>
      <c r="RS558" s="1"/>
      <c r="RT558" s="1"/>
      <c r="RU558" s="1"/>
      <c r="RV558" s="1"/>
      <c r="RW558" s="1"/>
      <c r="RX558" s="1"/>
      <c r="RY558" s="1"/>
      <c r="RZ558" s="1"/>
      <c r="SA558" s="1"/>
      <c r="SB558" s="1"/>
      <c r="SC558" s="1"/>
      <c r="SD558" s="1"/>
      <c r="SE558" s="1"/>
      <c r="SF558" s="1"/>
      <c r="SG558" s="1"/>
      <c r="SH558" s="1"/>
      <c r="SI558" s="1"/>
      <c r="SJ558" s="1"/>
      <c r="SK558" s="1"/>
      <c r="SL558" s="1"/>
      <c r="SM558" s="1"/>
      <c r="SN558" s="1"/>
      <c r="SO558" s="1"/>
      <c r="SP558" s="1"/>
      <c r="SQ558" s="1"/>
      <c r="SR558" s="1"/>
      <c r="SS558" s="1"/>
      <c r="ST558" s="1"/>
      <c r="SU558" s="1"/>
      <c r="SV558" s="1"/>
      <c r="SW558" s="1"/>
      <c r="SX558" s="1"/>
      <c r="SY558" s="1"/>
      <c r="SZ558" s="1"/>
      <c r="TA558" s="1"/>
      <c r="TB558" s="1"/>
      <c r="TC558" s="1"/>
      <c r="TD558" s="1"/>
      <c r="TE558" s="1"/>
      <c r="TF558" s="1"/>
      <c r="TG558" s="1"/>
      <c r="TH558" s="1"/>
      <c r="TI558" s="1"/>
      <c r="TJ558" s="1"/>
      <c r="TK558" s="1"/>
      <c r="TL558" s="1"/>
      <c r="TM558" s="1"/>
      <c r="TN558" s="1"/>
      <c r="TO558" s="1"/>
      <c r="TP558" s="1"/>
      <c r="TQ558" s="1"/>
      <c r="TR558" s="1"/>
      <c r="TS558" s="1"/>
      <c r="TT558" s="1"/>
      <c r="TU558" s="1"/>
      <c r="TV558" s="1"/>
      <c r="TW558" s="1"/>
      <c r="TX558" s="1"/>
      <c r="TY558" s="1"/>
      <c r="TZ558" s="1"/>
      <c r="UA558" s="1"/>
      <c r="UB558" s="1"/>
      <c r="UC558" s="1"/>
      <c r="UD558" s="1"/>
      <c r="UE558" s="1"/>
      <c r="UF558" s="1"/>
      <c r="UG558" s="1"/>
      <c r="UH558" s="1"/>
      <c r="UI558" s="1"/>
      <c r="UJ558" s="1"/>
      <c r="UK558" s="1"/>
      <c r="UL558" s="1"/>
      <c r="UM558" s="1"/>
      <c r="UN558" s="1"/>
      <c r="UO558" s="1"/>
      <c r="UP558" s="1"/>
      <c r="UQ558" s="1"/>
      <c r="UR558" s="1"/>
      <c r="US558" s="1"/>
      <c r="UT558" s="1"/>
      <c r="UU558" s="1"/>
      <c r="UV558" s="1"/>
      <c r="UW558" s="1"/>
      <c r="UX558" s="1"/>
      <c r="UY558" s="1"/>
      <c r="UZ558" s="1"/>
      <c r="VA558" s="1"/>
      <c r="VB558" s="1"/>
      <c r="VC558" s="1"/>
      <c r="VD558" s="1"/>
      <c r="VE558" s="1"/>
      <c r="VF558" s="1"/>
      <c r="VG558" s="1"/>
      <c r="VH558" s="1"/>
      <c r="VI558" s="1"/>
      <c r="VJ558" s="1"/>
      <c r="VK558" s="1"/>
      <c r="VL558" s="1"/>
      <c r="VM558" s="1"/>
      <c r="VN558" s="1"/>
      <c r="VO558" s="1"/>
      <c r="VP558" s="1"/>
      <c r="VQ558" s="1"/>
      <c r="VR558" s="1"/>
      <c r="VS558" s="1"/>
      <c r="VT558" s="1"/>
      <c r="VU558" s="1"/>
      <c r="VV558" s="1"/>
      <c r="VW558" s="1"/>
      <c r="VX558" s="1"/>
      <c r="VY558" s="1"/>
      <c r="VZ558" s="1"/>
      <c r="WA558" s="1"/>
      <c r="WB558" s="1"/>
      <c r="WC558" s="1"/>
      <c r="WD558" s="1"/>
      <c r="WE558" s="1"/>
      <c r="WF558" s="1"/>
      <c r="WG558" s="1"/>
      <c r="WH558" s="1"/>
      <c r="WI558" s="1"/>
      <c r="WJ558" s="1"/>
      <c r="WK558" s="1"/>
      <c r="WL558" s="1"/>
      <c r="WM558" s="1"/>
      <c r="WN558" s="1"/>
      <c r="WO558" s="1"/>
      <c r="WP558" s="1"/>
      <c r="WQ558" s="1"/>
      <c r="WR558" s="1"/>
      <c r="WS558" s="1"/>
      <c r="WT558" s="1"/>
      <c r="WU558" s="1"/>
      <c r="WV558" s="1"/>
      <c r="WW558" s="1"/>
      <c r="WX558" s="1"/>
      <c r="WY558" s="1"/>
      <c r="WZ558" s="1"/>
      <c r="XA558" s="1"/>
      <c r="XB558" s="1"/>
      <c r="XC558" s="1"/>
      <c r="XD558" s="1"/>
      <c r="XE558" s="1"/>
      <c r="XF558" s="1"/>
      <c r="XG558" s="1"/>
      <c r="XH558" s="1"/>
      <c r="XI558" s="1"/>
      <c r="XJ558" s="1"/>
      <c r="XK558" s="1"/>
      <c r="XL558" s="1"/>
      <c r="XM558" s="1"/>
      <c r="XN558" s="1"/>
      <c r="XO558" s="1"/>
      <c r="XP558" s="1"/>
      <c r="XQ558" s="1"/>
      <c r="XR558" s="1"/>
      <c r="XS558" s="1"/>
      <c r="XT558" s="1"/>
      <c r="XU558" s="1"/>
      <c r="XV558" s="1"/>
      <c r="XW558" s="1"/>
      <c r="XX558" s="1"/>
      <c r="XY558" s="1"/>
      <c r="XZ558" s="1"/>
      <c r="YA558" s="1"/>
      <c r="YB558" s="1"/>
      <c r="YC558" s="1"/>
      <c r="YD558" s="1"/>
      <c r="YE558" s="1"/>
      <c r="YF558" s="1"/>
      <c r="YG558" s="1"/>
      <c r="YH558" s="1"/>
      <c r="YI558" s="1"/>
      <c r="YJ558" s="1"/>
      <c r="YK558" s="1"/>
      <c r="YL558" s="1"/>
      <c r="YM558" s="1"/>
      <c r="YN558" s="1"/>
      <c r="YO558" s="1"/>
      <c r="YP558" s="1"/>
      <c r="YQ558" s="1"/>
      <c r="YR558" s="1"/>
      <c r="YS558" s="1"/>
      <c r="YT558" s="1"/>
      <c r="YU558" s="1"/>
      <c r="YV558" s="1"/>
      <c r="YW558" s="1"/>
      <c r="YX558" s="1"/>
      <c r="YY558" s="1"/>
      <c r="YZ558" s="1"/>
      <c r="ZA558" s="1"/>
      <c r="ZB558" s="1"/>
      <c r="ZC558" s="1"/>
      <c r="ZD558" s="1"/>
      <c r="ZE558" s="1"/>
      <c r="ZF558" s="1"/>
      <c r="ZG558" s="1"/>
      <c r="ZH558" s="1"/>
      <c r="ZI558" s="1"/>
      <c r="ZJ558" s="1"/>
      <c r="ZK558" s="1"/>
      <c r="ZL558" s="1"/>
      <c r="ZM558" s="1"/>
      <c r="ZN558" s="1"/>
      <c r="ZO558" s="1"/>
      <c r="ZP558" s="1"/>
      <c r="ZQ558" s="1"/>
      <c r="ZR558" s="1"/>
      <c r="ZS558" s="1"/>
      <c r="ZT558" s="1"/>
      <c r="ZU558" s="1"/>
      <c r="ZV558" s="1"/>
      <c r="ZW558" s="1"/>
      <c r="ZX558" s="1"/>
      <c r="ZY558" s="1"/>
      <c r="ZZ558" s="1"/>
      <c r="AAA558" s="1"/>
      <c r="AAB558" s="1"/>
      <c r="AAC558" s="1"/>
      <c r="AAD558" s="1"/>
      <c r="AAE558" s="1"/>
      <c r="AAF558" s="1"/>
      <c r="AAG558" s="1"/>
      <c r="AAH558" s="1"/>
      <c r="AAI558" s="1"/>
      <c r="AAJ558" s="1"/>
      <c r="AAK558" s="1"/>
      <c r="AAL558" s="1"/>
      <c r="AAM558" s="1"/>
      <c r="AAN558" s="1"/>
      <c r="AAO558" s="1"/>
      <c r="AAP558" s="1"/>
      <c r="AAQ558" s="1"/>
      <c r="AAR558" s="1"/>
      <c r="AAS558" s="1"/>
      <c r="AAT558" s="1"/>
      <c r="AAU558" s="1"/>
      <c r="AAV558" s="1"/>
      <c r="AAW558" s="1"/>
      <c r="AAX558" s="1"/>
      <c r="AAY558" s="1"/>
      <c r="AAZ558" s="1"/>
      <c r="ABA558" s="1"/>
      <c r="ABB558" s="1"/>
      <c r="ABC558" s="1"/>
      <c r="ABD558" s="1"/>
      <c r="ABE558" s="1"/>
      <c r="ABF558" s="1"/>
      <c r="ABG558" s="1"/>
      <c r="ABH558" s="1"/>
      <c r="ABI558" s="1"/>
      <c r="ABJ558" s="1"/>
      <c r="ABK558" s="1"/>
      <c r="ABL558" s="1"/>
      <c r="ABM558" s="1"/>
      <c r="ABN558" s="1"/>
      <c r="ABO558" s="1"/>
    </row>
    <row r="559" spans="1:743" x14ac:dyDescent="0.25">
      <c r="A559" s="93"/>
      <c r="B559" s="2"/>
      <c r="C559" s="2"/>
      <c r="D559" s="2"/>
      <c r="E559" s="2"/>
      <c r="F559" s="2"/>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c r="KB559" s="4"/>
      <c r="KC559" s="4"/>
      <c r="KD559" s="4"/>
      <c r="KE559" s="4"/>
      <c r="KF559" s="4"/>
      <c r="KG559" s="4"/>
      <c r="KH559" s="4"/>
      <c r="KI559" s="4"/>
      <c r="KJ559" s="4"/>
      <c r="KK559" s="4"/>
      <c r="KL559" s="4"/>
      <c r="KM559" s="4"/>
      <c r="KN559" s="4"/>
      <c r="KO559" s="4"/>
      <c r="KP559" s="4"/>
      <c r="KQ559" s="4"/>
      <c r="KR559" s="4"/>
      <c r="KS559" s="4"/>
      <c r="KT559" s="4"/>
      <c r="KU559" s="4"/>
      <c r="KV559" s="4"/>
      <c r="KW559" s="4"/>
      <c r="KX559" s="4"/>
      <c r="KY559" s="4"/>
      <c r="KZ559" s="4"/>
      <c r="LA559" s="4"/>
      <c r="LB559" s="4"/>
      <c r="LC559" s="4"/>
      <c r="LD559" s="4"/>
      <c r="LE559" s="4"/>
      <c r="LF559" s="4"/>
      <c r="LG559" s="4"/>
      <c r="LH559" s="4"/>
      <c r="LI559" s="4"/>
      <c r="LJ559" s="4"/>
      <c r="LK559" s="4"/>
      <c r="LL559" s="4"/>
      <c r="LM559" s="4"/>
      <c r="LN559" s="4"/>
      <c r="LO559" s="4"/>
      <c r="LP559" s="4"/>
      <c r="LQ559" s="4"/>
      <c r="LR559" s="4"/>
      <c r="LS559" s="4"/>
      <c r="LT559" s="4"/>
      <c r="LU559" s="4"/>
      <c r="LV559" s="4"/>
      <c r="LW559" s="4"/>
      <c r="LX559" s="4"/>
      <c r="LY559" s="4"/>
      <c r="LZ559" s="4"/>
      <c r="MA559" s="4"/>
      <c r="MB559" s="4"/>
      <c r="MC559" s="4"/>
      <c r="MD559" s="4"/>
      <c r="ME559" s="4"/>
      <c r="MF559" s="4"/>
      <c r="MG559" s="4"/>
      <c r="MH559" s="4"/>
      <c r="MI559" s="4"/>
      <c r="MJ559" s="4"/>
      <c r="MK559" s="4"/>
      <c r="ML559" s="4"/>
      <c r="MM559" s="4"/>
      <c r="MN559" s="4"/>
      <c r="MO559" s="4"/>
      <c r="MP559" s="4"/>
      <c r="MQ559" s="4"/>
      <c r="MR559" s="4"/>
      <c r="MS559" s="4"/>
      <c r="MT559" s="4"/>
      <c r="MU559" s="3"/>
      <c r="MV559" s="3"/>
      <c r="MW559" s="3"/>
      <c r="MX559" s="3"/>
      <c r="MY559" s="3"/>
      <c r="MZ559" s="3"/>
      <c r="NA559" s="3"/>
      <c r="NB559" s="3"/>
      <c r="NC559" s="3"/>
      <c r="ND559" s="3"/>
      <c r="NE559" s="3"/>
      <c r="NF559" s="3"/>
      <c r="NG559" s="3"/>
      <c r="NH559" s="3"/>
      <c r="NI559" s="3"/>
      <c r="NJ559" s="3"/>
      <c r="NK559" s="3"/>
      <c r="NL559" s="3"/>
      <c r="NM559" s="3"/>
      <c r="NN559" s="3"/>
      <c r="NO559" s="3"/>
      <c r="NP559" s="3"/>
      <c r="NQ559" s="3"/>
      <c r="NR559" s="3"/>
      <c r="NS559" s="3"/>
      <c r="NT559" s="3"/>
      <c r="NU559" s="3"/>
      <c r="NV559" s="3"/>
      <c r="NW559" s="3"/>
      <c r="NX559" s="3"/>
      <c r="NY559" s="3"/>
      <c r="NZ559" s="3"/>
      <c r="OA559" s="3"/>
      <c r="OB559" s="3"/>
      <c r="OC559" s="3"/>
      <c r="OD559" s="3"/>
      <c r="OE559" s="3"/>
      <c r="OF559" s="3"/>
      <c r="OG559" s="3"/>
      <c r="OH559" s="3"/>
      <c r="OI559" s="3"/>
      <c r="OJ559" s="3"/>
      <c r="OK559" s="3"/>
      <c r="OL559" s="3"/>
      <c r="OM559" s="3"/>
      <c r="ON559" s="3"/>
      <c r="OO559" s="3"/>
      <c r="OP559" s="3"/>
      <c r="OQ559" s="3"/>
      <c r="OR559" s="3"/>
      <c r="OS559" s="3"/>
      <c r="OT559" s="3"/>
      <c r="OU559" s="3"/>
      <c r="OV559" s="3"/>
      <c r="OW559" s="3"/>
      <c r="OX559" s="3"/>
      <c r="OY559" s="3"/>
      <c r="OZ559" s="3"/>
      <c r="PA559" s="3"/>
      <c r="PB559" s="1"/>
      <c r="PC559" s="1"/>
      <c r="PD559" s="1"/>
      <c r="PE559" s="1"/>
      <c r="PF559" s="1"/>
      <c r="PG559" s="1"/>
      <c r="PH559" s="1"/>
      <c r="PI559" s="1"/>
      <c r="PJ559" s="1"/>
      <c r="PK559" s="1"/>
      <c r="PL559" s="1"/>
      <c r="PM559" s="1"/>
      <c r="PN559" s="1"/>
      <c r="PO559" s="1"/>
      <c r="PP559" s="1"/>
      <c r="PQ559" s="1"/>
      <c r="PR559" s="1"/>
      <c r="PS559" s="1"/>
      <c r="PT559" s="1"/>
      <c r="PU559" s="1"/>
      <c r="PV559" s="1"/>
      <c r="PW559" s="1"/>
      <c r="PX559" s="1"/>
      <c r="PY559" s="1"/>
      <c r="PZ559" s="1"/>
      <c r="QA559" s="1"/>
      <c r="QB559" s="1"/>
      <c r="QC559" s="1"/>
      <c r="QD559" s="1"/>
      <c r="QE559" s="1"/>
      <c r="QF559" s="1"/>
      <c r="QG559" s="1"/>
      <c r="QH559" s="1"/>
      <c r="QI559" s="1"/>
      <c r="QJ559" s="1"/>
      <c r="QK559" s="1"/>
      <c r="QL559" s="1"/>
      <c r="QM559" s="1"/>
      <c r="QN559" s="1"/>
      <c r="QO559" s="1"/>
      <c r="QP559" s="1"/>
      <c r="QQ559" s="1"/>
      <c r="QR559" s="1"/>
      <c r="QS559" s="1"/>
      <c r="QT559" s="1"/>
      <c r="QU559" s="1"/>
      <c r="QV559" s="1"/>
      <c r="QW559" s="1"/>
      <c r="QX559" s="1"/>
      <c r="QY559" s="1"/>
      <c r="QZ559" s="1"/>
      <c r="RA559" s="1"/>
      <c r="RB559" s="1"/>
      <c r="RC559" s="1"/>
      <c r="RD559" s="1"/>
      <c r="RE559" s="1"/>
      <c r="RF559" s="1"/>
      <c r="RG559" s="1"/>
      <c r="RH559" s="1"/>
      <c r="RI559" s="1"/>
      <c r="RJ559" s="1"/>
      <c r="RK559" s="1"/>
      <c r="RL559" s="1"/>
      <c r="RM559" s="1"/>
      <c r="RN559" s="1"/>
      <c r="RO559" s="1"/>
      <c r="RP559" s="1"/>
      <c r="RQ559" s="1"/>
      <c r="RR559" s="1"/>
      <c r="RS559" s="1"/>
      <c r="RT559" s="1"/>
      <c r="RU559" s="1"/>
      <c r="RV559" s="1"/>
      <c r="RW559" s="1"/>
      <c r="RX559" s="1"/>
      <c r="RY559" s="1"/>
      <c r="RZ559" s="1"/>
      <c r="SA559" s="1"/>
      <c r="SB559" s="1"/>
      <c r="SC559" s="1"/>
      <c r="SD559" s="1"/>
      <c r="SE559" s="1"/>
      <c r="SF559" s="1"/>
      <c r="SG559" s="1"/>
      <c r="SH559" s="1"/>
      <c r="SI559" s="1"/>
      <c r="SJ559" s="1"/>
      <c r="SK559" s="1"/>
      <c r="SL559" s="1"/>
      <c r="SM559" s="1"/>
      <c r="SN559" s="1"/>
      <c r="SO559" s="1"/>
      <c r="SP559" s="1"/>
      <c r="SQ559" s="1"/>
      <c r="SR559" s="1"/>
      <c r="SS559" s="1"/>
      <c r="ST559" s="1"/>
      <c r="SU559" s="1"/>
      <c r="SV559" s="1"/>
      <c r="SW559" s="1"/>
      <c r="SX559" s="1"/>
      <c r="SY559" s="1"/>
      <c r="SZ559" s="1"/>
      <c r="TA559" s="1"/>
      <c r="TB559" s="1"/>
      <c r="TC559" s="1"/>
      <c r="TD559" s="1"/>
      <c r="TE559" s="1"/>
      <c r="TF559" s="1"/>
      <c r="TG559" s="1"/>
      <c r="TH559" s="1"/>
      <c r="TI559" s="1"/>
      <c r="TJ559" s="1"/>
      <c r="TK559" s="1"/>
      <c r="TL559" s="1"/>
      <c r="TM559" s="1"/>
      <c r="TN559" s="1"/>
      <c r="TO559" s="1"/>
      <c r="TP559" s="1"/>
      <c r="TQ559" s="1"/>
      <c r="TR559" s="1"/>
      <c r="TS559" s="1"/>
      <c r="TT559" s="1"/>
      <c r="TU559" s="1"/>
      <c r="TV559" s="1"/>
      <c r="TW559" s="1"/>
      <c r="TX559" s="1"/>
      <c r="TY559" s="1"/>
      <c r="TZ559" s="1"/>
      <c r="UA559" s="1"/>
      <c r="UB559" s="1"/>
      <c r="UC559" s="1"/>
      <c r="UD559" s="1"/>
      <c r="UE559" s="1"/>
      <c r="UF559" s="1"/>
      <c r="UG559" s="1"/>
      <c r="UH559" s="1"/>
      <c r="UI559" s="1"/>
      <c r="UJ559" s="1"/>
      <c r="UK559" s="1"/>
      <c r="UL559" s="1"/>
      <c r="UM559" s="1"/>
      <c r="UN559" s="1"/>
      <c r="UO559" s="1"/>
      <c r="UP559" s="1"/>
      <c r="UQ559" s="1"/>
      <c r="UR559" s="1"/>
      <c r="US559" s="1"/>
      <c r="UT559" s="1"/>
      <c r="UU559" s="1"/>
      <c r="UV559" s="1"/>
      <c r="UW559" s="1"/>
      <c r="UX559" s="1"/>
      <c r="UY559" s="1"/>
      <c r="UZ559" s="1"/>
      <c r="VA559" s="1"/>
      <c r="VB559" s="1"/>
      <c r="VC559" s="1"/>
      <c r="VD559" s="1"/>
      <c r="VE559" s="1"/>
      <c r="VF559" s="1"/>
      <c r="VG559" s="1"/>
      <c r="VH559" s="1"/>
      <c r="VI559" s="1"/>
      <c r="VJ559" s="1"/>
      <c r="VK559" s="1"/>
      <c r="VL559" s="1"/>
      <c r="VM559" s="1"/>
      <c r="VN559" s="1"/>
      <c r="VO559" s="1"/>
      <c r="VP559" s="1"/>
      <c r="VQ559" s="1"/>
      <c r="VR559" s="1"/>
      <c r="VS559" s="1"/>
      <c r="VT559" s="1"/>
      <c r="VU559" s="1"/>
      <c r="VV559" s="1"/>
      <c r="VW559" s="1"/>
      <c r="VX559" s="1"/>
      <c r="VY559" s="1"/>
      <c r="VZ559" s="1"/>
      <c r="WA559" s="1"/>
      <c r="WB559" s="1"/>
      <c r="WC559" s="1"/>
      <c r="WD559" s="1"/>
      <c r="WE559" s="1"/>
      <c r="WF559" s="1"/>
      <c r="WG559" s="1"/>
      <c r="WH559" s="1"/>
      <c r="WI559" s="1"/>
      <c r="WJ559" s="1"/>
      <c r="WK559" s="1"/>
      <c r="WL559" s="1"/>
      <c r="WM559" s="1"/>
      <c r="WN559" s="1"/>
      <c r="WO559" s="1"/>
      <c r="WP559" s="1"/>
      <c r="WQ559" s="1"/>
      <c r="WR559" s="1"/>
      <c r="WS559" s="1"/>
      <c r="WT559" s="1"/>
      <c r="WU559" s="1"/>
      <c r="WV559" s="1"/>
      <c r="WW559" s="1"/>
      <c r="WX559" s="1"/>
      <c r="WY559" s="1"/>
      <c r="WZ559" s="1"/>
      <c r="XA559" s="1"/>
      <c r="XB559" s="1"/>
      <c r="XC559" s="1"/>
      <c r="XD559" s="1"/>
      <c r="XE559" s="1"/>
      <c r="XF559" s="1"/>
      <c r="XG559" s="1"/>
      <c r="XH559" s="1"/>
      <c r="XI559" s="1"/>
      <c r="XJ559" s="1"/>
      <c r="XK559" s="1"/>
      <c r="XL559" s="1"/>
      <c r="XM559" s="1"/>
      <c r="XN559" s="1"/>
      <c r="XO559" s="1"/>
      <c r="XP559" s="1"/>
      <c r="XQ559" s="1"/>
      <c r="XR559" s="1"/>
      <c r="XS559" s="1"/>
      <c r="XT559" s="1"/>
      <c r="XU559" s="1"/>
      <c r="XV559" s="1"/>
      <c r="XW559" s="1"/>
      <c r="XX559" s="1"/>
      <c r="XY559" s="1"/>
      <c r="XZ559" s="1"/>
      <c r="YA559" s="1"/>
      <c r="YB559" s="1"/>
      <c r="YC559" s="1"/>
      <c r="YD559" s="1"/>
      <c r="YE559" s="1"/>
      <c r="YF559" s="1"/>
      <c r="YG559" s="1"/>
      <c r="YH559" s="1"/>
      <c r="YI559" s="1"/>
      <c r="YJ559" s="1"/>
      <c r="YK559" s="1"/>
      <c r="YL559" s="1"/>
      <c r="YM559" s="1"/>
      <c r="YN559" s="1"/>
      <c r="YO559" s="1"/>
      <c r="YP559" s="1"/>
      <c r="YQ559" s="1"/>
      <c r="YR559" s="1"/>
      <c r="YS559" s="1"/>
      <c r="YT559" s="1"/>
      <c r="YU559" s="1"/>
      <c r="YV559" s="1"/>
      <c r="YW559" s="1"/>
      <c r="YX559" s="1"/>
      <c r="YY559" s="1"/>
      <c r="YZ559" s="1"/>
      <c r="ZA559" s="1"/>
      <c r="ZB559" s="1"/>
      <c r="ZC559" s="1"/>
      <c r="ZD559" s="1"/>
      <c r="ZE559" s="1"/>
      <c r="ZF559" s="1"/>
      <c r="ZG559" s="1"/>
      <c r="ZH559" s="1"/>
      <c r="ZI559" s="1"/>
      <c r="ZJ559" s="1"/>
      <c r="ZK559" s="1"/>
      <c r="ZL559" s="1"/>
      <c r="ZM559" s="1"/>
      <c r="ZN559" s="1"/>
      <c r="ZO559" s="1"/>
      <c r="ZP559" s="1"/>
      <c r="ZQ559" s="1"/>
      <c r="ZR559" s="1"/>
      <c r="ZS559" s="1"/>
      <c r="ZT559" s="1"/>
      <c r="ZU559" s="1"/>
      <c r="ZV559" s="1"/>
      <c r="ZW559" s="1"/>
      <c r="ZX559" s="1"/>
      <c r="ZY559" s="1"/>
      <c r="ZZ559" s="1"/>
      <c r="AAA559" s="1"/>
      <c r="AAB559" s="1"/>
      <c r="AAC559" s="1"/>
      <c r="AAD559" s="1"/>
      <c r="AAE559" s="1"/>
      <c r="AAF559" s="1"/>
      <c r="AAG559" s="1"/>
      <c r="AAH559" s="1"/>
      <c r="AAI559" s="1"/>
      <c r="AAJ559" s="1"/>
      <c r="AAK559" s="1"/>
      <c r="AAL559" s="1"/>
      <c r="AAM559" s="1"/>
      <c r="AAN559" s="1"/>
      <c r="AAO559" s="1"/>
      <c r="AAP559" s="1"/>
      <c r="AAQ559" s="1"/>
      <c r="AAR559" s="1"/>
      <c r="AAS559" s="1"/>
      <c r="AAT559" s="1"/>
      <c r="AAU559" s="1"/>
      <c r="AAV559" s="1"/>
      <c r="AAW559" s="1"/>
      <c r="AAX559" s="1"/>
      <c r="AAY559" s="1"/>
      <c r="AAZ559" s="1"/>
      <c r="ABA559" s="1"/>
      <c r="ABB559" s="1"/>
      <c r="ABC559" s="1"/>
      <c r="ABD559" s="1"/>
      <c r="ABE559" s="1"/>
      <c r="ABF559" s="1"/>
      <c r="ABG559" s="1"/>
      <c r="ABH559" s="1"/>
      <c r="ABI559" s="1"/>
      <c r="ABJ559" s="1"/>
      <c r="ABK559" s="1"/>
      <c r="ABL559" s="1"/>
      <c r="ABM559" s="1"/>
      <c r="ABN559" s="1"/>
      <c r="ABO559" s="1"/>
    </row>
    <row r="560" spans="1:743" x14ac:dyDescent="0.25">
      <c r="A560" s="93"/>
      <c r="B560" s="2"/>
      <c r="C560" s="2"/>
      <c r="D560" s="2"/>
      <c r="E560" s="2"/>
      <c r="F560" s="2"/>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c r="KA560" s="4"/>
      <c r="KB560" s="4"/>
      <c r="KC560" s="4"/>
      <c r="KD560" s="4"/>
      <c r="KE560" s="4"/>
      <c r="KF560" s="4"/>
      <c r="KG560" s="4"/>
      <c r="KH560" s="4"/>
      <c r="KI560" s="4"/>
      <c r="KJ560" s="4"/>
      <c r="KK560" s="4"/>
      <c r="KL560" s="4"/>
      <c r="KM560" s="4"/>
      <c r="KN560" s="4"/>
      <c r="KO560" s="4"/>
      <c r="KP560" s="4"/>
      <c r="KQ560" s="4"/>
      <c r="KR560" s="4"/>
      <c r="KS560" s="4"/>
      <c r="KT560" s="4"/>
      <c r="KU560" s="4"/>
      <c r="KV560" s="4"/>
      <c r="KW560" s="4"/>
      <c r="KX560" s="4"/>
      <c r="KY560" s="4"/>
      <c r="KZ560" s="4"/>
      <c r="LA560" s="4"/>
      <c r="LB560" s="4"/>
      <c r="LC560" s="4"/>
      <c r="LD560" s="4"/>
      <c r="LE560" s="4"/>
      <c r="LF560" s="4"/>
      <c r="LG560" s="4"/>
      <c r="LH560" s="4"/>
      <c r="LI560" s="4"/>
      <c r="LJ560" s="4"/>
      <c r="LK560" s="4"/>
      <c r="LL560" s="4"/>
      <c r="LM560" s="4"/>
      <c r="LN560" s="4"/>
      <c r="LO560" s="4"/>
      <c r="LP560" s="4"/>
      <c r="LQ560" s="4"/>
      <c r="LR560" s="4"/>
      <c r="LS560" s="4"/>
      <c r="LT560" s="4"/>
      <c r="LU560" s="4"/>
      <c r="LV560" s="4"/>
      <c r="LW560" s="4"/>
      <c r="LX560" s="4"/>
      <c r="LY560" s="4"/>
      <c r="LZ560" s="4"/>
      <c r="MA560" s="4"/>
      <c r="MB560" s="4"/>
      <c r="MC560" s="4"/>
      <c r="MD560" s="4"/>
      <c r="ME560" s="4"/>
      <c r="MF560" s="4"/>
      <c r="MG560" s="4"/>
      <c r="MH560" s="4"/>
      <c r="MI560" s="4"/>
      <c r="MJ560" s="4"/>
      <c r="MK560" s="4"/>
      <c r="ML560" s="4"/>
      <c r="MM560" s="4"/>
      <c r="MN560" s="4"/>
      <c r="MO560" s="4"/>
      <c r="MP560" s="4"/>
      <c r="MQ560" s="4"/>
      <c r="MR560" s="4"/>
      <c r="MS560" s="4"/>
      <c r="MT560" s="4"/>
      <c r="MU560" s="3"/>
      <c r="MV560" s="3"/>
      <c r="MW560" s="3"/>
      <c r="MX560" s="3"/>
      <c r="MY560" s="3"/>
      <c r="MZ560" s="3"/>
      <c r="NA560" s="3"/>
      <c r="NB560" s="3"/>
      <c r="NC560" s="3"/>
      <c r="ND560" s="3"/>
      <c r="NE560" s="3"/>
      <c r="NF560" s="3"/>
      <c r="NG560" s="3"/>
      <c r="NH560" s="3"/>
      <c r="NI560" s="3"/>
      <c r="NJ560" s="3"/>
      <c r="NK560" s="3"/>
      <c r="NL560" s="3"/>
      <c r="NM560" s="3"/>
      <c r="NN560" s="3"/>
      <c r="NO560" s="3"/>
      <c r="NP560" s="3"/>
      <c r="NQ560" s="3"/>
      <c r="NR560" s="3"/>
      <c r="NS560" s="3"/>
      <c r="NT560" s="3"/>
      <c r="NU560" s="3"/>
      <c r="NV560" s="3"/>
      <c r="NW560" s="3"/>
      <c r="NX560" s="3"/>
      <c r="NY560" s="3"/>
      <c r="NZ560" s="3"/>
      <c r="OA560" s="3"/>
      <c r="OB560" s="3"/>
      <c r="OC560" s="3"/>
      <c r="OD560" s="3"/>
      <c r="OE560" s="3"/>
      <c r="OF560" s="3"/>
      <c r="OG560" s="3"/>
      <c r="OH560" s="3"/>
      <c r="OI560" s="3"/>
      <c r="OJ560" s="3"/>
      <c r="OK560" s="3"/>
      <c r="OL560" s="3"/>
      <c r="OM560" s="3"/>
      <c r="ON560" s="3"/>
      <c r="OO560" s="3"/>
      <c r="OP560" s="3"/>
      <c r="OQ560" s="3"/>
      <c r="OR560" s="3"/>
      <c r="OS560" s="3"/>
      <c r="OT560" s="3"/>
      <c r="OU560" s="3"/>
      <c r="OV560" s="3"/>
      <c r="OW560" s="3"/>
      <c r="OX560" s="3"/>
      <c r="OY560" s="3"/>
      <c r="OZ560" s="3"/>
      <c r="PA560" s="3"/>
      <c r="PB560" s="1"/>
      <c r="PC560" s="1"/>
      <c r="PD560" s="1"/>
      <c r="PE560" s="1"/>
      <c r="PF560" s="1"/>
      <c r="PG560" s="1"/>
      <c r="PH560" s="1"/>
      <c r="PI560" s="1"/>
      <c r="PJ560" s="1"/>
      <c r="PK560" s="1"/>
      <c r="PL560" s="1"/>
      <c r="PM560" s="1"/>
      <c r="PN560" s="1"/>
      <c r="PO560" s="1"/>
      <c r="PP560" s="1"/>
      <c r="PQ560" s="1"/>
      <c r="PR560" s="1"/>
      <c r="PS560" s="1"/>
      <c r="PT560" s="1"/>
      <c r="PU560" s="1"/>
      <c r="PV560" s="1"/>
      <c r="PW560" s="1"/>
      <c r="PX560" s="1"/>
      <c r="PY560" s="1"/>
      <c r="PZ560" s="1"/>
      <c r="QA560" s="1"/>
      <c r="QB560" s="1"/>
      <c r="QC560" s="1"/>
      <c r="QD560" s="1"/>
      <c r="QE560" s="1"/>
      <c r="QF560" s="1"/>
      <c r="QG560" s="1"/>
      <c r="QH560" s="1"/>
      <c r="QI560" s="1"/>
      <c r="QJ560" s="1"/>
      <c r="QK560" s="1"/>
      <c r="QL560" s="1"/>
      <c r="QM560" s="1"/>
      <c r="QN560" s="1"/>
      <c r="QO560" s="1"/>
      <c r="QP560" s="1"/>
      <c r="QQ560" s="1"/>
      <c r="QR560" s="1"/>
      <c r="QS560" s="1"/>
      <c r="QT560" s="1"/>
      <c r="QU560" s="1"/>
      <c r="QV560" s="1"/>
      <c r="QW560" s="1"/>
      <c r="QX560" s="1"/>
      <c r="QY560" s="1"/>
      <c r="QZ560" s="1"/>
      <c r="RA560" s="1"/>
      <c r="RB560" s="1"/>
      <c r="RC560" s="1"/>
      <c r="RD560" s="1"/>
      <c r="RE560" s="1"/>
      <c r="RF560" s="1"/>
      <c r="RG560" s="1"/>
      <c r="RH560" s="1"/>
      <c r="RI560" s="1"/>
      <c r="RJ560" s="1"/>
      <c r="RK560" s="1"/>
      <c r="RL560" s="1"/>
      <c r="RM560" s="1"/>
      <c r="RN560" s="1"/>
      <c r="RO560" s="1"/>
      <c r="RP560" s="1"/>
      <c r="RQ560" s="1"/>
      <c r="RR560" s="1"/>
      <c r="RS560" s="1"/>
      <c r="RT560" s="1"/>
      <c r="RU560" s="1"/>
      <c r="RV560" s="1"/>
      <c r="RW560" s="1"/>
      <c r="RX560" s="1"/>
      <c r="RY560" s="1"/>
      <c r="RZ560" s="1"/>
      <c r="SA560" s="1"/>
      <c r="SB560" s="1"/>
      <c r="SC560" s="1"/>
      <c r="SD560" s="1"/>
      <c r="SE560" s="1"/>
      <c r="SF560" s="1"/>
      <c r="SG560" s="1"/>
      <c r="SH560" s="1"/>
      <c r="SI560" s="1"/>
      <c r="SJ560" s="1"/>
      <c r="SK560" s="1"/>
      <c r="SL560" s="1"/>
      <c r="SM560" s="1"/>
      <c r="SN560" s="1"/>
      <c r="SO560" s="1"/>
      <c r="SP560" s="1"/>
      <c r="SQ560" s="1"/>
      <c r="SR560" s="1"/>
      <c r="SS560" s="1"/>
      <c r="ST560" s="1"/>
      <c r="SU560" s="1"/>
      <c r="SV560" s="1"/>
      <c r="SW560" s="1"/>
      <c r="SX560" s="1"/>
      <c r="SY560" s="1"/>
      <c r="SZ560" s="1"/>
      <c r="TA560" s="1"/>
      <c r="TB560" s="1"/>
      <c r="TC560" s="1"/>
      <c r="TD560" s="1"/>
      <c r="TE560" s="1"/>
      <c r="TF560" s="1"/>
      <c r="TG560" s="1"/>
      <c r="TH560" s="1"/>
      <c r="TI560" s="1"/>
      <c r="TJ560" s="1"/>
      <c r="TK560" s="1"/>
      <c r="TL560" s="1"/>
      <c r="TM560" s="1"/>
      <c r="TN560" s="1"/>
      <c r="TO560" s="1"/>
      <c r="TP560" s="1"/>
      <c r="TQ560" s="1"/>
      <c r="TR560" s="1"/>
      <c r="TS560" s="1"/>
      <c r="TT560" s="1"/>
      <c r="TU560" s="1"/>
      <c r="TV560" s="1"/>
      <c r="TW560" s="1"/>
      <c r="TX560" s="1"/>
      <c r="TY560" s="1"/>
      <c r="TZ560" s="1"/>
      <c r="UA560" s="1"/>
      <c r="UB560" s="1"/>
      <c r="UC560" s="1"/>
      <c r="UD560" s="1"/>
      <c r="UE560" s="1"/>
      <c r="UF560" s="1"/>
      <c r="UG560" s="1"/>
      <c r="UH560" s="1"/>
      <c r="UI560" s="1"/>
      <c r="UJ560" s="1"/>
      <c r="UK560" s="1"/>
      <c r="UL560" s="1"/>
      <c r="UM560" s="1"/>
      <c r="UN560" s="1"/>
      <c r="UO560" s="1"/>
      <c r="UP560" s="1"/>
      <c r="UQ560" s="1"/>
      <c r="UR560" s="1"/>
      <c r="US560" s="1"/>
      <c r="UT560" s="1"/>
      <c r="UU560" s="1"/>
      <c r="UV560" s="1"/>
      <c r="UW560" s="1"/>
      <c r="UX560" s="1"/>
      <c r="UY560" s="1"/>
      <c r="UZ560" s="1"/>
      <c r="VA560" s="1"/>
      <c r="VB560" s="1"/>
      <c r="VC560" s="1"/>
      <c r="VD560" s="1"/>
      <c r="VE560" s="1"/>
      <c r="VF560" s="1"/>
      <c r="VG560" s="1"/>
      <c r="VH560" s="1"/>
      <c r="VI560" s="1"/>
      <c r="VJ560" s="1"/>
      <c r="VK560" s="1"/>
      <c r="VL560" s="1"/>
      <c r="VM560" s="1"/>
      <c r="VN560" s="1"/>
      <c r="VO560" s="1"/>
      <c r="VP560" s="1"/>
      <c r="VQ560" s="1"/>
      <c r="VR560" s="1"/>
      <c r="VS560" s="1"/>
      <c r="VT560" s="1"/>
      <c r="VU560" s="1"/>
      <c r="VV560" s="1"/>
      <c r="VW560" s="1"/>
      <c r="VX560" s="1"/>
      <c r="VY560" s="1"/>
      <c r="VZ560" s="1"/>
      <c r="WA560" s="1"/>
      <c r="WB560" s="1"/>
      <c r="WC560" s="1"/>
      <c r="WD560" s="1"/>
      <c r="WE560" s="1"/>
      <c r="WF560" s="1"/>
      <c r="WG560" s="1"/>
      <c r="WH560" s="1"/>
      <c r="WI560" s="1"/>
      <c r="WJ560" s="1"/>
      <c r="WK560" s="1"/>
      <c r="WL560" s="1"/>
      <c r="WM560" s="1"/>
      <c r="WN560" s="1"/>
      <c r="WO560" s="1"/>
      <c r="WP560" s="1"/>
      <c r="WQ560" s="1"/>
      <c r="WR560" s="1"/>
      <c r="WS560" s="1"/>
      <c r="WT560" s="1"/>
      <c r="WU560" s="1"/>
      <c r="WV560" s="1"/>
      <c r="WW560" s="1"/>
      <c r="WX560" s="1"/>
      <c r="WY560" s="1"/>
      <c r="WZ560" s="1"/>
      <c r="XA560" s="1"/>
      <c r="XB560" s="1"/>
      <c r="XC560" s="1"/>
      <c r="XD560" s="1"/>
      <c r="XE560" s="1"/>
      <c r="XF560" s="1"/>
      <c r="XG560" s="1"/>
      <c r="XH560" s="1"/>
      <c r="XI560" s="1"/>
      <c r="XJ560" s="1"/>
      <c r="XK560" s="1"/>
      <c r="XL560" s="1"/>
      <c r="XM560" s="1"/>
      <c r="XN560" s="1"/>
      <c r="XO560" s="1"/>
      <c r="XP560" s="1"/>
      <c r="XQ560" s="1"/>
      <c r="XR560" s="1"/>
      <c r="XS560" s="1"/>
      <c r="XT560" s="1"/>
      <c r="XU560" s="1"/>
      <c r="XV560" s="1"/>
      <c r="XW560" s="1"/>
      <c r="XX560" s="1"/>
      <c r="XY560" s="1"/>
      <c r="XZ560" s="1"/>
      <c r="YA560" s="1"/>
      <c r="YB560" s="1"/>
      <c r="YC560" s="1"/>
      <c r="YD560" s="1"/>
      <c r="YE560" s="1"/>
      <c r="YF560" s="1"/>
      <c r="YG560" s="1"/>
      <c r="YH560" s="1"/>
      <c r="YI560" s="1"/>
      <c r="YJ560" s="1"/>
      <c r="YK560" s="1"/>
      <c r="YL560" s="1"/>
      <c r="YM560" s="1"/>
      <c r="YN560" s="1"/>
      <c r="YO560" s="1"/>
      <c r="YP560" s="1"/>
      <c r="YQ560" s="1"/>
      <c r="YR560" s="1"/>
      <c r="YS560" s="1"/>
      <c r="YT560" s="1"/>
      <c r="YU560" s="1"/>
      <c r="YV560" s="1"/>
      <c r="YW560" s="1"/>
      <c r="YX560" s="1"/>
      <c r="YY560" s="1"/>
      <c r="YZ560" s="1"/>
      <c r="ZA560" s="1"/>
      <c r="ZB560" s="1"/>
      <c r="ZC560" s="1"/>
      <c r="ZD560" s="1"/>
      <c r="ZE560" s="1"/>
      <c r="ZF560" s="1"/>
      <c r="ZG560" s="1"/>
      <c r="ZH560" s="1"/>
      <c r="ZI560" s="1"/>
      <c r="ZJ560" s="1"/>
      <c r="ZK560" s="1"/>
      <c r="ZL560" s="1"/>
      <c r="ZM560" s="1"/>
      <c r="ZN560" s="1"/>
      <c r="ZO560" s="1"/>
      <c r="ZP560" s="1"/>
      <c r="ZQ560" s="1"/>
      <c r="ZR560" s="1"/>
      <c r="ZS560" s="1"/>
      <c r="ZT560" s="1"/>
      <c r="ZU560" s="1"/>
      <c r="ZV560" s="1"/>
      <c r="ZW560" s="1"/>
      <c r="ZX560" s="1"/>
      <c r="ZY560" s="1"/>
      <c r="ZZ560" s="1"/>
      <c r="AAA560" s="1"/>
      <c r="AAB560" s="1"/>
      <c r="AAC560" s="1"/>
      <c r="AAD560" s="1"/>
      <c r="AAE560" s="1"/>
      <c r="AAF560" s="1"/>
      <c r="AAG560" s="1"/>
      <c r="AAH560" s="1"/>
      <c r="AAI560" s="1"/>
      <c r="AAJ560" s="1"/>
      <c r="AAK560" s="1"/>
      <c r="AAL560" s="1"/>
      <c r="AAM560" s="1"/>
      <c r="AAN560" s="1"/>
      <c r="AAO560" s="1"/>
      <c r="AAP560" s="1"/>
      <c r="AAQ560" s="1"/>
      <c r="AAR560" s="1"/>
      <c r="AAS560" s="1"/>
      <c r="AAT560" s="1"/>
      <c r="AAU560" s="1"/>
      <c r="AAV560" s="1"/>
      <c r="AAW560" s="1"/>
      <c r="AAX560" s="1"/>
      <c r="AAY560" s="1"/>
      <c r="AAZ560" s="1"/>
      <c r="ABA560" s="1"/>
      <c r="ABB560" s="1"/>
      <c r="ABC560" s="1"/>
      <c r="ABD560" s="1"/>
      <c r="ABE560" s="1"/>
      <c r="ABF560" s="1"/>
      <c r="ABG560" s="1"/>
      <c r="ABH560" s="1"/>
      <c r="ABI560" s="1"/>
      <c r="ABJ560" s="1"/>
      <c r="ABK560" s="1"/>
      <c r="ABL560" s="1"/>
      <c r="ABM560" s="1"/>
      <c r="ABN560" s="1"/>
      <c r="ABO560" s="1"/>
    </row>
    <row r="561" spans="1:743" x14ac:dyDescent="0.25">
      <c r="A561" s="93"/>
      <c r="B561" s="2"/>
      <c r="C561" s="2"/>
      <c r="D561" s="2"/>
      <c r="E561" s="2"/>
      <c r="F561" s="2"/>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c r="KA561" s="4"/>
      <c r="KB561" s="4"/>
      <c r="KC561" s="4"/>
      <c r="KD561" s="4"/>
      <c r="KE561" s="4"/>
      <c r="KF561" s="4"/>
      <c r="KG561" s="4"/>
      <c r="KH561" s="4"/>
      <c r="KI561" s="4"/>
      <c r="KJ561" s="4"/>
      <c r="KK561" s="4"/>
      <c r="KL561" s="4"/>
      <c r="KM561" s="4"/>
      <c r="KN561" s="4"/>
      <c r="KO561" s="4"/>
      <c r="KP561" s="4"/>
      <c r="KQ561" s="4"/>
      <c r="KR561" s="4"/>
      <c r="KS561" s="4"/>
      <c r="KT561" s="4"/>
      <c r="KU561" s="4"/>
      <c r="KV561" s="4"/>
      <c r="KW561" s="4"/>
      <c r="KX561" s="4"/>
      <c r="KY561" s="4"/>
      <c r="KZ561" s="4"/>
      <c r="LA561" s="4"/>
      <c r="LB561" s="4"/>
      <c r="LC561" s="4"/>
      <c r="LD561" s="4"/>
      <c r="LE561" s="4"/>
      <c r="LF561" s="4"/>
      <c r="LG561" s="4"/>
      <c r="LH561" s="4"/>
      <c r="LI561" s="4"/>
      <c r="LJ561" s="4"/>
      <c r="LK561" s="4"/>
      <c r="LL561" s="4"/>
      <c r="LM561" s="4"/>
      <c r="LN561" s="4"/>
      <c r="LO561" s="4"/>
      <c r="LP561" s="4"/>
      <c r="LQ561" s="4"/>
      <c r="LR561" s="4"/>
      <c r="LS561" s="4"/>
      <c r="LT561" s="4"/>
      <c r="LU561" s="4"/>
      <c r="LV561" s="4"/>
      <c r="LW561" s="4"/>
      <c r="LX561" s="4"/>
      <c r="LY561" s="4"/>
      <c r="LZ561" s="4"/>
      <c r="MA561" s="4"/>
      <c r="MB561" s="4"/>
      <c r="MC561" s="4"/>
      <c r="MD561" s="4"/>
      <c r="ME561" s="4"/>
      <c r="MF561" s="4"/>
      <c r="MG561" s="4"/>
      <c r="MH561" s="4"/>
      <c r="MI561" s="4"/>
      <c r="MJ561" s="4"/>
      <c r="MK561" s="4"/>
      <c r="ML561" s="4"/>
      <c r="MM561" s="4"/>
      <c r="MN561" s="4"/>
      <c r="MO561" s="4"/>
      <c r="MP561" s="4"/>
      <c r="MQ561" s="4"/>
      <c r="MR561" s="4"/>
      <c r="MS561" s="4"/>
      <c r="MT561" s="4"/>
      <c r="MU561" s="3"/>
      <c r="MV561" s="3"/>
      <c r="MW561" s="3"/>
      <c r="MX561" s="3"/>
      <c r="MY561" s="3"/>
      <c r="MZ561" s="3"/>
      <c r="NA561" s="3"/>
      <c r="NB561" s="3"/>
      <c r="NC561" s="3"/>
      <c r="ND561" s="3"/>
      <c r="NE561" s="3"/>
      <c r="NF561" s="3"/>
      <c r="NG561" s="3"/>
      <c r="NH561" s="3"/>
      <c r="NI561" s="3"/>
      <c r="NJ561" s="3"/>
      <c r="NK561" s="3"/>
      <c r="NL561" s="3"/>
      <c r="NM561" s="3"/>
      <c r="NN561" s="3"/>
      <c r="NO561" s="3"/>
      <c r="NP561" s="3"/>
      <c r="NQ561" s="3"/>
      <c r="NR561" s="3"/>
      <c r="NS561" s="3"/>
      <c r="NT561" s="3"/>
      <c r="NU561" s="3"/>
      <c r="NV561" s="3"/>
      <c r="NW561" s="3"/>
      <c r="NX561" s="3"/>
      <c r="NY561" s="3"/>
      <c r="NZ561" s="3"/>
      <c r="OA561" s="3"/>
      <c r="OB561" s="3"/>
      <c r="OC561" s="3"/>
      <c r="OD561" s="3"/>
      <c r="OE561" s="3"/>
      <c r="OF561" s="3"/>
      <c r="OG561" s="3"/>
      <c r="OH561" s="3"/>
      <c r="OI561" s="3"/>
      <c r="OJ561" s="3"/>
      <c r="OK561" s="3"/>
      <c r="OL561" s="3"/>
      <c r="OM561" s="3"/>
      <c r="ON561" s="3"/>
      <c r="OO561" s="3"/>
      <c r="OP561" s="3"/>
      <c r="OQ561" s="3"/>
      <c r="OR561" s="3"/>
      <c r="OS561" s="3"/>
      <c r="OT561" s="3"/>
      <c r="OU561" s="3"/>
      <c r="OV561" s="3"/>
      <c r="OW561" s="3"/>
      <c r="OX561" s="3"/>
      <c r="OY561" s="3"/>
      <c r="OZ561" s="3"/>
      <c r="PA561" s="3"/>
      <c r="PB561" s="1"/>
      <c r="PC561" s="1"/>
      <c r="PD561" s="1"/>
      <c r="PE561" s="1"/>
      <c r="PF561" s="1"/>
      <c r="PG561" s="1"/>
      <c r="PH561" s="1"/>
      <c r="PI561" s="1"/>
      <c r="PJ561" s="1"/>
      <c r="PK561" s="1"/>
      <c r="PL561" s="1"/>
      <c r="PM561" s="1"/>
      <c r="PN561" s="1"/>
      <c r="PO561" s="1"/>
      <c r="PP561" s="1"/>
      <c r="PQ561" s="1"/>
      <c r="PR561" s="1"/>
      <c r="PS561" s="1"/>
      <c r="PT561" s="1"/>
      <c r="PU561" s="1"/>
      <c r="PV561" s="1"/>
      <c r="PW561" s="1"/>
      <c r="PX561" s="1"/>
      <c r="PY561" s="1"/>
      <c r="PZ561" s="1"/>
      <c r="QA561" s="1"/>
      <c r="QB561" s="1"/>
      <c r="QC561" s="1"/>
      <c r="QD561" s="1"/>
      <c r="QE561" s="1"/>
      <c r="QF561" s="1"/>
      <c r="QG561" s="1"/>
      <c r="QH561" s="1"/>
      <c r="QI561" s="1"/>
      <c r="QJ561" s="1"/>
      <c r="QK561" s="1"/>
      <c r="QL561" s="1"/>
      <c r="QM561" s="1"/>
      <c r="QN561" s="1"/>
      <c r="QO561" s="1"/>
      <c r="QP561" s="1"/>
      <c r="QQ561" s="1"/>
      <c r="QR561" s="1"/>
      <c r="QS561" s="1"/>
      <c r="QT561" s="1"/>
      <c r="QU561" s="1"/>
      <c r="QV561" s="1"/>
      <c r="QW561" s="1"/>
      <c r="QX561" s="1"/>
      <c r="QY561" s="1"/>
      <c r="QZ561" s="1"/>
      <c r="RA561" s="1"/>
      <c r="RB561" s="1"/>
      <c r="RC561" s="1"/>
      <c r="RD561" s="1"/>
      <c r="RE561" s="1"/>
      <c r="RF561" s="1"/>
      <c r="RG561" s="1"/>
      <c r="RH561" s="1"/>
      <c r="RI561" s="1"/>
      <c r="RJ561" s="1"/>
      <c r="RK561" s="1"/>
      <c r="RL561" s="1"/>
      <c r="RM561" s="1"/>
      <c r="RN561" s="1"/>
      <c r="RO561" s="1"/>
      <c r="RP561" s="1"/>
      <c r="RQ561" s="1"/>
      <c r="RR561" s="1"/>
      <c r="RS561" s="1"/>
      <c r="RT561" s="1"/>
      <c r="RU561" s="1"/>
      <c r="RV561" s="1"/>
      <c r="RW561" s="1"/>
      <c r="RX561" s="1"/>
      <c r="RY561" s="1"/>
      <c r="RZ561" s="1"/>
      <c r="SA561" s="1"/>
      <c r="SB561" s="1"/>
      <c r="SC561" s="1"/>
      <c r="SD561" s="1"/>
      <c r="SE561" s="1"/>
      <c r="SF561" s="1"/>
      <c r="SG561" s="1"/>
      <c r="SH561" s="1"/>
      <c r="SI561" s="1"/>
      <c r="SJ561" s="1"/>
      <c r="SK561" s="1"/>
      <c r="SL561" s="1"/>
      <c r="SM561" s="1"/>
      <c r="SN561" s="1"/>
      <c r="SO561" s="1"/>
      <c r="SP561" s="1"/>
      <c r="SQ561" s="1"/>
      <c r="SR561" s="1"/>
      <c r="SS561" s="1"/>
      <c r="ST561" s="1"/>
      <c r="SU561" s="1"/>
      <c r="SV561" s="1"/>
      <c r="SW561" s="1"/>
      <c r="SX561" s="1"/>
      <c r="SY561" s="1"/>
      <c r="SZ561" s="1"/>
      <c r="TA561" s="1"/>
      <c r="TB561" s="1"/>
      <c r="TC561" s="1"/>
      <c r="TD561" s="1"/>
      <c r="TE561" s="1"/>
      <c r="TF561" s="1"/>
      <c r="TG561" s="1"/>
      <c r="TH561" s="1"/>
      <c r="TI561" s="1"/>
      <c r="TJ561" s="1"/>
      <c r="TK561" s="1"/>
      <c r="TL561" s="1"/>
      <c r="TM561" s="1"/>
      <c r="TN561" s="1"/>
      <c r="TO561" s="1"/>
      <c r="TP561" s="1"/>
      <c r="TQ561" s="1"/>
      <c r="TR561" s="1"/>
      <c r="TS561" s="1"/>
      <c r="TT561" s="1"/>
      <c r="TU561" s="1"/>
      <c r="TV561" s="1"/>
      <c r="TW561" s="1"/>
      <c r="TX561" s="1"/>
      <c r="TY561" s="1"/>
      <c r="TZ561" s="1"/>
      <c r="UA561" s="1"/>
      <c r="UB561" s="1"/>
      <c r="UC561" s="1"/>
      <c r="UD561" s="1"/>
      <c r="UE561" s="1"/>
      <c r="UF561" s="1"/>
      <c r="UG561" s="1"/>
      <c r="UH561" s="1"/>
      <c r="UI561" s="1"/>
      <c r="UJ561" s="1"/>
      <c r="UK561" s="1"/>
      <c r="UL561" s="1"/>
      <c r="UM561" s="1"/>
      <c r="UN561" s="1"/>
      <c r="UO561" s="1"/>
      <c r="UP561" s="1"/>
      <c r="UQ561" s="1"/>
      <c r="UR561" s="1"/>
      <c r="US561" s="1"/>
      <c r="UT561" s="1"/>
      <c r="UU561" s="1"/>
      <c r="UV561" s="1"/>
      <c r="UW561" s="1"/>
      <c r="UX561" s="1"/>
      <c r="UY561" s="1"/>
      <c r="UZ561" s="1"/>
      <c r="VA561" s="1"/>
      <c r="VB561" s="1"/>
      <c r="VC561" s="1"/>
      <c r="VD561" s="1"/>
      <c r="VE561" s="1"/>
      <c r="VF561" s="1"/>
      <c r="VG561" s="1"/>
      <c r="VH561" s="1"/>
      <c r="VI561" s="1"/>
      <c r="VJ561" s="1"/>
      <c r="VK561" s="1"/>
      <c r="VL561" s="1"/>
      <c r="VM561" s="1"/>
      <c r="VN561" s="1"/>
      <c r="VO561" s="1"/>
      <c r="VP561" s="1"/>
      <c r="VQ561" s="1"/>
      <c r="VR561" s="1"/>
      <c r="VS561" s="1"/>
      <c r="VT561" s="1"/>
      <c r="VU561" s="1"/>
      <c r="VV561" s="1"/>
      <c r="VW561" s="1"/>
      <c r="VX561" s="1"/>
      <c r="VY561" s="1"/>
      <c r="VZ561" s="1"/>
      <c r="WA561" s="1"/>
      <c r="WB561" s="1"/>
      <c r="WC561" s="1"/>
      <c r="WD561" s="1"/>
      <c r="WE561" s="1"/>
      <c r="WF561" s="1"/>
      <c r="WG561" s="1"/>
      <c r="WH561" s="1"/>
      <c r="WI561" s="1"/>
      <c r="WJ561" s="1"/>
      <c r="WK561" s="1"/>
      <c r="WL561" s="1"/>
      <c r="WM561" s="1"/>
      <c r="WN561" s="1"/>
      <c r="WO561" s="1"/>
      <c r="WP561" s="1"/>
      <c r="WQ561" s="1"/>
      <c r="WR561" s="1"/>
      <c r="WS561" s="1"/>
      <c r="WT561" s="1"/>
      <c r="WU561" s="1"/>
      <c r="WV561" s="1"/>
      <c r="WW561" s="1"/>
      <c r="WX561" s="1"/>
      <c r="WY561" s="1"/>
      <c r="WZ561" s="1"/>
      <c r="XA561" s="1"/>
      <c r="XB561" s="1"/>
      <c r="XC561" s="1"/>
      <c r="XD561" s="1"/>
      <c r="XE561" s="1"/>
      <c r="XF561" s="1"/>
      <c r="XG561" s="1"/>
      <c r="XH561" s="1"/>
      <c r="XI561" s="1"/>
      <c r="XJ561" s="1"/>
      <c r="XK561" s="1"/>
      <c r="XL561" s="1"/>
      <c r="XM561" s="1"/>
      <c r="XN561" s="1"/>
      <c r="XO561" s="1"/>
      <c r="XP561" s="1"/>
      <c r="XQ561" s="1"/>
      <c r="XR561" s="1"/>
      <c r="XS561" s="1"/>
      <c r="XT561" s="1"/>
      <c r="XU561" s="1"/>
      <c r="XV561" s="1"/>
      <c r="XW561" s="1"/>
      <c r="XX561" s="1"/>
      <c r="XY561" s="1"/>
      <c r="XZ561" s="1"/>
      <c r="YA561" s="1"/>
      <c r="YB561" s="1"/>
      <c r="YC561" s="1"/>
      <c r="YD561" s="1"/>
      <c r="YE561" s="1"/>
      <c r="YF561" s="1"/>
      <c r="YG561" s="1"/>
      <c r="YH561" s="1"/>
      <c r="YI561" s="1"/>
      <c r="YJ561" s="1"/>
      <c r="YK561" s="1"/>
      <c r="YL561" s="1"/>
      <c r="YM561" s="1"/>
      <c r="YN561" s="1"/>
      <c r="YO561" s="1"/>
      <c r="YP561" s="1"/>
      <c r="YQ561" s="1"/>
      <c r="YR561" s="1"/>
      <c r="YS561" s="1"/>
      <c r="YT561" s="1"/>
      <c r="YU561" s="1"/>
      <c r="YV561" s="1"/>
      <c r="YW561" s="1"/>
      <c r="YX561" s="1"/>
      <c r="YY561" s="1"/>
      <c r="YZ561" s="1"/>
      <c r="ZA561" s="1"/>
      <c r="ZB561" s="1"/>
      <c r="ZC561" s="1"/>
      <c r="ZD561" s="1"/>
      <c r="ZE561" s="1"/>
      <c r="ZF561" s="1"/>
      <c r="ZG561" s="1"/>
      <c r="ZH561" s="1"/>
      <c r="ZI561" s="1"/>
      <c r="ZJ561" s="1"/>
      <c r="ZK561" s="1"/>
      <c r="ZL561" s="1"/>
      <c r="ZM561" s="1"/>
      <c r="ZN561" s="1"/>
      <c r="ZO561" s="1"/>
      <c r="ZP561" s="1"/>
      <c r="ZQ561" s="1"/>
      <c r="ZR561" s="1"/>
      <c r="ZS561" s="1"/>
      <c r="ZT561" s="1"/>
      <c r="ZU561" s="1"/>
      <c r="ZV561" s="1"/>
      <c r="ZW561" s="1"/>
      <c r="ZX561" s="1"/>
      <c r="ZY561" s="1"/>
      <c r="ZZ561" s="1"/>
      <c r="AAA561" s="1"/>
      <c r="AAB561" s="1"/>
      <c r="AAC561" s="1"/>
      <c r="AAD561" s="1"/>
      <c r="AAE561" s="1"/>
      <c r="AAF561" s="1"/>
      <c r="AAG561" s="1"/>
      <c r="AAH561" s="1"/>
      <c r="AAI561" s="1"/>
      <c r="AAJ561" s="1"/>
      <c r="AAK561" s="1"/>
      <c r="AAL561" s="1"/>
      <c r="AAM561" s="1"/>
      <c r="AAN561" s="1"/>
      <c r="AAO561" s="1"/>
      <c r="AAP561" s="1"/>
      <c r="AAQ561" s="1"/>
      <c r="AAR561" s="1"/>
      <c r="AAS561" s="1"/>
      <c r="AAT561" s="1"/>
      <c r="AAU561" s="1"/>
      <c r="AAV561" s="1"/>
      <c r="AAW561" s="1"/>
      <c r="AAX561" s="1"/>
      <c r="AAY561" s="1"/>
      <c r="AAZ561" s="1"/>
      <c r="ABA561" s="1"/>
      <c r="ABB561" s="1"/>
      <c r="ABC561" s="1"/>
      <c r="ABD561" s="1"/>
      <c r="ABE561" s="1"/>
      <c r="ABF561" s="1"/>
      <c r="ABG561" s="1"/>
      <c r="ABH561" s="1"/>
      <c r="ABI561" s="1"/>
      <c r="ABJ561" s="1"/>
      <c r="ABK561" s="1"/>
      <c r="ABL561" s="1"/>
      <c r="ABM561" s="1"/>
      <c r="ABN561" s="1"/>
      <c r="ABO561" s="1"/>
    </row>
    <row r="562" spans="1:743" x14ac:dyDescent="0.25">
      <c r="A562" s="93"/>
      <c r="B562" s="2"/>
      <c r="C562" s="2"/>
      <c r="D562" s="2"/>
      <c r="E562" s="2"/>
      <c r="F562" s="2"/>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c r="KA562" s="4"/>
      <c r="KB562" s="4"/>
      <c r="KC562" s="4"/>
      <c r="KD562" s="4"/>
      <c r="KE562" s="4"/>
      <c r="KF562" s="4"/>
      <c r="KG562" s="4"/>
      <c r="KH562" s="4"/>
      <c r="KI562" s="4"/>
      <c r="KJ562" s="4"/>
      <c r="KK562" s="4"/>
      <c r="KL562" s="4"/>
      <c r="KM562" s="4"/>
      <c r="KN562" s="4"/>
      <c r="KO562" s="4"/>
      <c r="KP562" s="4"/>
      <c r="KQ562" s="4"/>
      <c r="KR562" s="4"/>
      <c r="KS562" s="4"/>
      <c r="KT562" s="4"/>
      <c r="KU562" s="4"/>
      <c r="KV562" s="4"/>
      <c r="KW562" s="4"/>
      <c r="KX562" s="4"/>
      <c r="KY562" s="4"/>
      <c r="KZ562" s="4"/>
      <c r="LA562" s="4"/>
      <c r="LB562" s="4"/>
      <c r="LC562" s="4"/>
      <c r="LD562" s="4"/>
      <c r="LE562" s="4"/>
      <c r="LF562" s="4"/>
      <c r="LG562" s="4"/>
      <c r="LH562" s="4"/>
      <c r="LI562" s="4"/>
      <c r="LJ562" s="4"/>
      <c r="LK562" s="4"/>
      <c r="LL562" s="4"/>
      <c r="LM562" s="4"/>
      <c r="LN562" s="4"/>
      <c r="LO562" s="4"/>
      <c r="LP562" s="4"/>
      <c r="LQ562" s="4"/>
      <c r="LR562" s="4"/>
      <c r="LS562" s="4"/>
      <c r="LT562" s="4"/>
      <c r="LU562" s="4"/>
      <c r="LV562" s="4"/>
      <c r="LW562" s="4"/>
      <c r="LX562" s="4"/>
      <c r="LY562" s="4"/>
      <c r="LZ562" s="4"/>
      <c r="MA562" s="4"/>
      <c r="MB562" s="4"/>
      <c r="MC562" s="4"/>
      <c r="MD562" s="4"/>
      <c r="ME562" s="4"/>
      <c r="MF562" s="4"/>
      <c r="MG562" s="4"/>
      <c r="MH562" s="4"/>
      <c r="MI562" s="4"/>
      <c r="MJ562" s="4"/>
      <c r="MK562" s="4"/>
      <c r="ML562" s="4"/>
      <c r="MM562" s="4"/>
      <c r="MN562" s="4"/>
      <c r="MO562" s="4"/>
      <c r="MP562" s="4"/>
      <c r="MQ562" s="4"/>
      <c r="MR562" s="4"/>
      <c r="MS562" s="4"/>
      <c r="MT562" s="4"/>
      <c r="MU562" s="3"/>
      <c r="MV562" s="3"/>
      <c r="MW562" s="3"/>
      <c r="MX562" s="3"/>
      <c r="MY562" s="3"/>
      <c r="MZ562" s="3"/>
      <c r="NA562" s="3"/>
      <c r="NB562" s="3"/>
      <c r="NC562" s="3"/>
      <c r="ND562" s="3"/>
      <c r="NE562" s="3"/>
      <c r="NF562" s="3"/>
      <c r="NG562" s="3"/>
      <c r="NH562" s="3"/>
      <c r="NI562" s="3"/>
      <c r="NJ562" s="3"/>
      <c r="NK562" s="3"/>
      <c r="NL562" s="3"/>
      <c r="NM562" s="3"/>
      <c r="NN562" s="3"/>
      <c r="NO562" s="3"/>
      <c r="NP562" s="3"/>
      <c r="NQ562" s="3"/>
      <c r="NR562" s="3"/>
      <c r="NS562" s="3"/>
      <c r="NT562" s="3"/>
      <c r="NU562" s="3"/>
      <c r="NV562" s="3"/>
      <c r="NW562" s="3"/>
      <c r="NX562" s="3"/>
      <c r="NY562" s="3"/>
      <c r="NZ562" s="3"/>
      <c r="OA562" s="3"/>
      <c r="OB562" s="3"/>
      <c r="OC562" s="3"/>
      <c r="OD562" s="3"/>
      <c r="OE562" s="3"/>
      <c r="OF562" s="3"/>
      <c r="OG562" s="3"/>
      <c r="OH562" s="3"/>
      <c r="OI562" s="3"/>
      <c r="OJ562" s="3"/>
      <c r="OK562" s="3"/>
      <c r="OL562" s="3"/>
      <c r="OM562" s="3"/>
      <c r="ON562" s="3"/>
      <c r="OO562" s="3"/>
      <c r="OP562" s="3"/>
      <c r="OQ562" s="3"/>
      <c r="OR562" s="3"/>
      <c r="OS562" s="3"/>
      <c r="OT562" s="3"/>
      <c r="OU562" s="3"/>
      <c r="OV562" s="3"/>
      <c r="OW562" s="3"/>
      <c r="OX562" s="3"/>
      <c r="OY562" s="3"/>
      <c r="OZ562" s="3"/>
      <c r="PA562" s="3"/>
      <c r="PB562" s="1"/>
      <c r="PC562" s="1"/>
      <c r="PD562" s="1"/>
      <c r="PE562" s="1"/>
      <c r="PF562" s="1"/>
      <c r="PG562" s="1"/>
      <c r="PH562" s="1"/>
      <c r="PI562" s="1"/>
      <c r="PJ562" s="1"/>
      <c r="PK562" s="1"/>
      <c r="PL562" s="1"/>
      <c r="PM562" s="1"/>
      <c r="PN562" s="1"/>
      <c r="PO562" s="1"/>
      <c r="PP562" s="1"/>
      <c r="PQ562" s="1"/>
      <c r="PR562" s="1"/>
      <c r="PS562" s="1"/>
      <c r="PT562" s="1"/>
      <c r="PU562" s="1"/>
      <c r="PV562" s="1"/>
      <c r="PW562" s="1"/>
      <c r="PX562" s="1"/>
      <c r="PY562" s="1"/>
      <c r="PZ562" s="1"/>
      <c r="QA562" s="1"/>
      <c r="QB562" s="1"/>
      <c r="QC562" s="1"/>
      <c r="QD562" s="1"/>
      <c r="QE562" s="1"/>
      <c r="QF562" s="1"/>
      <c r="QG562" s="1"/>
      <c r="QH562" s="1"/>
      <c r="QI562" s="1"/>
      <c r="QJ562" s="1"/>
      <c r="QK562" s="1"/>
      <c r="QL562" s="1"/>
      <c r="QM562" s="1"/>
      <c r="QN562" s="1"/>
      <c r="QO562" s="1"/>
      <c r="QP562" s="1"/>
      <c r="QQ562" s="1"/>
      <c r="QR562" s="1"/>
      <c r="QS562" s="1"/>
      <c r="QT562" s="1"/>
      <c r="QU562" s="1"/>
      <c r="QV562" s="1"/>
      <c r="QW562" s="1"/>
      <c r="QX562" s="1"/>
      <c r="QY562" s="1"/>
      <c r="QZ562" s="1"/>
      <c r="RA562" s="1"/>
      <c r="RB562" s="1"/>
      <c r="RC562" s="1"/>
      <c r="RD562" s="1"/>
      <c r="RE562" s="1"/>
      <c r="RF562" s="1"/>
      <c r="RG562" s="1"/>
      <c r="RH562" s="1"/>
      <c r="RI562" s="1"/>
      <c r="RJ562" s="1"/>
      <c r="RK562" s="1"/>
      <c r="RL562" s="1"/>
      <c r="RM562" s="1"/>
      <c r="RN562" s="1"/>
      <c r="RO562" s="1"/>
      <c r="RP562" s="1"/>
      <c r="RQ562" s="1"/>
      <c r="RR562" s="1"/>
      <c r="RS562" s="1"/>
      <c r="RT562" s="1"/>
      <c r="RU562" s="1"/>
      <c r="RV562" s="1"/>
      <c r="RW562" s="1"/>
      <c r="RX562" s="1"/>
      <c r="RY562" s="1"/>
      <c r="RZ562" s="1"/>
      <c r="SA562" s="1"/>
      <c r="SB562" s="1"/>
      <c r="SC562" s="1"/>
      <c r="SD562" s="1"/>
      <c r="SE562" s="1"/>
      <c r="SF562" s="1"/>
      <c r="SG562" s="1"/>
      <c r="SH562" s="1"/>
      <c r="SI562" s="1"/>
      <c r="SJ562" s="1"/>
      <c r="SK562" s="1"/>
      <c r="SL562" s="1"/>
      <c r="SM562" s="1"/>
      <c r="SN562" s="1"/>
      <c r="SO562" s="1"/>
      <c r="SP562" s="1"/>
      <c r="SQ562" s="1"/>
      <c r="SR562" s="1"/>
      <c r="SS562" s="1"/>
      <c r="ST562" s="1"/>
      <c r="SU562" s="1"/>
      <c r="SV562" s="1"/>
      <c r="SW562" s="1"/>
      <c r="SX562" s="1"/>
      <c r="SY562" s="1"/>
      <c r="SZ562" s="1"/>
      <c r="TA562" s="1"/>
      <c r="TB562" s="1"/>
      <c r="TC562" s="1"/>
      <c r="TD562" s="1"/>
      <c r="TE562" s="1"/>
      <c r="TF562" s="1"/>
      <c r="TG562" s="1"/>
      <c r="TH562" s="1"/>
      <c r="TI562" s="1"/>
      <c r="TJ562" s="1"/>
      <c r="TK562" s="1"/>
      <c r="TL562" s="1"/>
      <c r="TM562" s="1"/>
      <c r="TN562" s="1"/>
      <c r="TO562" s="1"/>
      <c r="TP562" s="1"/>
      <c r="TQ562" s="1"/>
      <c r="TR562" s="1"/>
      <c r="TS562" s="1"/>
      <c r="TT562" s="1"/>
      <c r="TU562" s="1"/>
      <c r="TV562" s="1"/>
      <c r="TW562" s="1"/>
      <c r="TX562" s="1"/>
      <c r="TY562" s="1"/>
      <c r="TZ562" s="1"/>
      <c r="UA562" s="1"/>
      <c r="UB562" s="1"/>
      <c r="UC562" s="1"/>
      <c r="UD562" s="1"/>
      <c r="UE562" s="1"/>
      <c r="UF562" s="1"/>
      <c r="UG562" s="1"/>
      <c r="UH562" s="1"/>
      <c r="UI562" s="1"/>
      <c r="UJ562" s="1"/>
      <c r="UK562" s="1"/>
      <c r="UL562" s="1"/>
      <c r="UM562" s="1"/>
      <c r="UN562" s="1"/>
      <c r="UO562" s="1"/>
      <c r="UP562" s="1"/>
      <c r="UQ562" s="1"/>
      <c r="UR562" s="1"/>
      <c r="US562" s="1"/>
      <c r="UT562" s="1"/>
      <c r="UU562" s="1"/>
      <c r="UV562" s="1"/>
      <c r="UW562" s="1"/>
      <c r="UX562" s="1"/>
      <c r="UY562" s="1"/>
      <c r="UZ562" s="1"/>
      <c r="VA562" s="1"/>
      <c r="VB562" s="1"/>
      <c r="VC562" s="1"/>
      <c r="VD562" s="1"/>
      <c r="VE562" s="1"/>
      <c r="VF562" s="1"/>
      <c r="VG562" s="1"/>
      <c r="VH562" s="1"/>
      <c r="VI562" s="1"/>
      <c r="VJ562" s="1"/>
      <c r="VK562" s="1"/>
      <c r="VL562" s="1"/>
      <c r="VM562" s="1"/>
      <c r="VN562" s="1"/>
      <c r="VO562" s="1"/>
      <c r="VP562" s="1"/>
      <c r="VQ562" s="1"/>
      <c r="VR562" s="1"/>
      <c r="VS562" s="1"/>
      <c r="VT562" s="1"/>
      <c r="VU562" s="1"/>
      <c r="VV562" s="1"/>
      <c r="VW562" s="1"/>
      <c r="VX562" s="1"/>
      <c r="VY562" s="1"/>
      <c r="VZ562" s="1"/>
      <c r="WA562" s="1"/>
      <c r="WB562" s="1"/>
      <c r="WC562" s="1"/>
      <c r="WD562" s="1"/>
      <c r="WE562" s="1"/>
      <c r="WF562" s="1"/>
      <c r="WG562" s="1"/>
      <c r="WH562" s="1"/>
      <c r="WI562" s="1"/>
      <c r="WJ562" s="1"/>
      <c r="WK562" s="1"/>
      <c r="WL562" s="1"/>
      <c r="WM562" s="1"/>
      <c r="WN562" s="1"/>
      <c r="WO562" s="1"/>
      <c r="WP562" s="1"/>
      <c r="WQ562" s="1"/>
      <c r="WR562" s="1"/>
      <c r="WS562" s="1"/>
      <c r="WT562" s="1"/>
      <c r="WU562" s="1"/>
      <c r="WV562" s="1"/>
      <c r="WW562" s="1"/>
      <c r="WX562" s="1"/>
      <c r="WY562" s="1"/>
      <c r="WZ562" s="1"/>
      <c r="XA562" s="1"/>
      <c r="XB562" s="1"/>
      <c r="XC562" s="1"/>
      <c r="XD562" s="1"/>
      <c r="XE562" s="1"/>
      <c r="XF562" s="1"/>
      <c r="XG562" s="1"/>
      <c r="XH562" s="1"/>
      <c r="XI562" s="1"/>
      <c r="XJ562" s="1"/>
      <c r="XK562" s="1"/>
      <c r="XL562" s="1"/>
      <c r="XM562" s="1"/>
      <c r="XN562" s="1"/>
      <c r="XO562" s="1"/>
      <c r="XP562" s="1"/>
      <c r="XQ562" s="1"/>
      <c r="XR562" s="1"/>
      <c r="XS562" s="1"/>
      <c r="XT562" s="1"/>
      <c r="XU562" s="1"/>
      <c r="XV562" s="1"/>
      <c r="XW562" s="1"/>
      <c r="XX562" s="1"/>
      <c r="XY562" s="1"/>
      <c r="XZ562" s="1"/>
      <c r="YA562" s="1"/>
      <c r="YB562" s="1"/>
      <c r="YC562" s="1"/>
      <c r="YD562" s="1"/>
      <c r="YE562" s="1"/>
      <c r="YF562" s="1"/>
      <c r="YG562" s="1"/>
      <c r="YH562" s="1"/>
      <c r="YI562" s="1"/>
      <c r="YJ562" s="1"/>
      <c r="YK562" s="1"/>
      <c r="YL562" s="1"/>
      <c r="YM562" s="1"/>
      <c r="YN562" s="1"/>
      <c r="YO562" s="1"/>
      <c r="YP562" s="1"/>
      <c r="YQ562" s="1"/>
      <c r="YR562" s="1"/>
      <c r="YS562" s="1"/>
      <c r="YT562" s="1"/>
      <c r="YU562" s="1"/>
      <c r="YV562" s="1"/>
      <c r="YW562" s="1"/>
      <c r="YX562" s="1"/>
      <c r="YY562" s="1"/>
      <c r="YZ562" s="1"/>
      <c r="ZA562" s="1"/>
      <c r="ZB562" s="1"/>
      <c r="ZC562" s="1"/>
      <c r="ZD562" s="1"/>
      <c r="ZE562" s="1"/>
      <c r="ZF562" s="1"/>
      <c r="ZG562" s="1"/>
      <c r="ZH562" s="1"/>
      <c r="ZI562" s="1"/>
      <c r="ZJ562" s="1"/>
      <c r="ZK562" s="1"/>
      <c r="ZL562" s="1"/>
      <c r="ZM562" s="1"/>
      <c r="ZN562" s="1"/>
      <c r="ZO562" s="1"/>
      <c r="ZP562" s="1"/>
      <c r="ZQ562" s="1"/>
      <c r="ZR562" s="1"/>
      <c r="ZS562" s="1"/>
      <c r="ZT562" s="1"/>
      <c r="ZU562" s="1"/>
      <c r="ZV562" s="1"/>
      <c r="ZW562" s="1"/>
      <c r="ZX562" s="1"/>
      <c r="ZY562" s="1"/>
      <c r="ZZ562" s="1"/>
      <c r="AAA562" s="1"/>
      <c r="AAB562" s="1"/>
      <c r="AAC562" s="1"/>
      <c r="AAD562" s="1"/>
      <c r="AAE562" s="1"/>
      <c r="AAF562" s="1"/>
      <c r="AAG562" s="1"/>
      <c r="AAH562" s="1"/>
      <c r="AAI562" s="1"/>
      <c r="AAJ562" s="1"/>
      <c r="AAK562" s="1"/>
      <c r="AAL562" s="1"/>
      <c r="AAM562" s="1"/>
      <c r="AAN562" s="1"/>
      <c r="AAO562" s="1"/>
      <c r="AAP562" s="1"/>
      <c r="AAQ562" s="1"/>
      <c r="AAR562" s="1"/>
      <c r="AAS562" s="1"/>
      <c r="AAT562" s="1"/>
      <c r="AAU562" s="1"/>
      <c r="AAV562" s="1"/>
      <c r="AAW562" s="1"/>
      <c r="AAX562" s="1"/>
      <c r="AAY562" s="1"/>
      <c r="AAZ562" s="1"/>
      <c r="ABA562" s="1"/>
      <c r="ABB562" s="1"/>
      <c r="ABC562" s="1"/>
      <c r="ABD562" s="1"/>
      <c r="ABE562" s="1"/>
      <c r="ABF562" s="1"/>
      <c r="ABG562" s="1"/>
      <c r="ABH562" s="1"/>
      <c r="ABI562" s="1"/>
      <c r="ABJ562" s="1"/>
      <c r="ABK562" s="1"/>
      <c r="ABL562" s="1"/>
      <c r="ABM562" s="1"/>
      <c r="ABN562" s="1"/>
      <c r="ABO562" s="1"/>
    </row>
    <row r="563" spans="1:743" x14ac:dyDescent="0.25">
      <c r="A563" s="93"/>
      <c r="B563" s="2"/>
      <c r="C563" s="2"/>
      <c r="D563" s="2"/>
      <c r="E563" s="2"/>
      <c r="F563" s="2"/>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c r="KA563" s="4"/>
      <c r="KB563" s="4"/>
      <c r="KC563" s="4"/>
      <c r="KD563" s="4"/>
      <c r="KE563" s="4"/>
      <c r="KF563" s="4"/>
      <c r="KG563" s="4"/>
      <c r="KH563" s="4"/>
      <c r="KI563" s="4"/>
      <c r="KJ563" s="4"/>
      <c r="KK563" s="4"/>
      <c r="KL563" s="4"/>
      <c r="KM563" s="4"/>
      <c r="KN563" s="4"/>
      <c r="KO563" s="4"/>
      <c r="KP563" s="4"/>
      <c r="KQ563" s="4"/>
      <c r="KR563" s="4"/>
      <c r="KS563" s="4"/>
      <c r="KT563" s="4"/>
      <c r="KU563" s="4"/>
      <c r="KV563" s="4"/>
      <c r="KW563" s="4"/>
      <c r="KX563" s="4"/>
      <c r="KY563" s="4"/>
      <c r="KZ563" s="4"/>
      <c r="LA563" s="4"/>
      <c r="LB563" s="4"/>
      <c r="LC563" s="4"/>
      <c r="LD563" s="4"/>
      <c r="LE563" s="4"/>
      <c r="LF563" s="4"/>
      <c r="LG563" s="4"/>
      <c r="LH563" s="4"/>
      <c r="LI563" s="4"/>
      <c r="LJ563" s="4"/>
      <c r="LK563" s="4"/>
      <c r="LL563" s="4"/>
      <c r="LM563" s="4"/>
      <c r="LN563" s="4"/>
      <c r="LO563" s="4"/>
      <c r="LP563" s="4"/>
      <c r="LQ563" s="4"/>
      <c r="LR563" s="4"/>
      <c r="LS563" s="4"/>
      <c r="LT563" s="4"/>
      <c r="LU563" s="4"/>
      <c r="LV563" s="4"/>
      <c r="LW563" s="4"/>
      <c r="LX563" s="4"/>
      <c r="LY563" s="4"/>
      <c r="LZ563" s="4"/>
      <c r="MA563" s="4"/>
      <c r="MB563" s="4"/>
      <c r="MC563" s="4"/>
      <c r="MD563" s="4"/>
      <c r="ME563" s="4"/>
      <c r="MF563" s="4"/>
      <c r="MG563" s="4"/>
      <c r="MH563" s="4"/>
      <c r="MI563" s="4"/>
      <c r="MJ563" s="4"/>
      <c r="MK563" s="4"/>
      <c r="ML563" s="4"/>
      <c r="MM563" s="4"/>
      <c r="MN563" s="4"/>
      <c r="MO563" s="4"/>
      <c r="MP563" s="4"/>
      <c r="MQ563" s="4"/>
      <c r="MR563" s="4"/>
      <c r="MS563" s="4"/>
      <c r="MT563" s="4"/>
      <c r="MU563" s="3"/>
      <c r="MV563" s="3"/>
      <c r="MW563" s="3"/>
      <c r="MX563" s="3"/>
      <c r="MY563" s="3"/>
      <c r="MZ563" s="3"/>
      <c r="NA563" s="3"/>
      <c r="NB563" s="3"/>
      <c r="NC563" s="3"/>
      <c r="ND563" s="3"/>
      <c r="NE563" s="3"/>
      <c r="NF563" s="3"/>
      <c r="NG563" s="3"/>
      <c r="NH563" s="3"/>
      <c r="NI563" s="3"/>
      <c r="NJ563" s="3"/>
      <c r="NK563" s="3"/>
      <c r="NL563" s="3"/>
      <c r="NM563" s="3"/>
      <c r="NN563" s="3"/>
      <c r="NO563" s="3"/>
      <c r="NP563" s="3"/>
      <c r="NQ563" s="3"/>
      <c r="NR563" s="3"/>
      <c r="NS563" s="3"/>
      <c r="NT563" s="3"/>
      <c r="NU563" s="3"/>
      <c r="NV563" s="3"/>
      <c r="NW563" s="3"/>
      <c r="NX563" s="3"/>
      <c r="NY563" s="3"/>
      <c r="NZ563" s="3"/>
      <c r="OA563" s="3"/>
      <c r="OB563" s="3"/>
      <c r="OC563" s="3"/>
      <c r="OD563" s="3"/>
      <c r="OE563" s="3"/>
      <c r="OF563" s="3"/>
      <c r="OG563" s="3"/>
      <c r="OH563" s="3"/>
      <c r="OI563" s="3"/>
      <c r="OJ563" s="3"/>
      <c r="OK563" s="3"/>
      <c r="OL563" s="3"/>
      <c r="OM563" s="3"/>
      <c r="ON563" s="3"/>
      <c r="OO563" s="3"/>
      <c r="OP563" s="3"/>
      <c r="OQ563" s="3"/>
      <c r="OR563" s="3"/>
      <c r="OS563" s="3"/>
      <c r="OT563" s="3"/>
      <c r="OU563" s="3"/>
      <c r="OV563" s="3"/>
      <c r="OW563" s="3"/>
      <c r="OX563" s="3"/>
      <c r="OY563" s="3"/>
      <c r="OZ563" s="3"/>
      <c r="PA563" s="3"/>
      <c r="PB563" s="1"/>
      <c r="PC563" s="1"/>
      <c r="PD563" s="1"/>
      <c r="PE563" s="1"/>
      <c r="PF563" s="1"/>
      <c r="PG563" s="1"/>
      <c r="PH563" s="1"/>
      <c r="PI563" s="1"/>
      <c r="PJ563" s="1"/>
      <c r="PK563" s="1"/>
      <c r="PL563" s="1"/>
      <c r="PM563" s="1"/>
      <c r="PN563" s="1"/>
      <c r="PO563" s="1"/>
      <c r="PP563" s="1"/>
      <c r="PQ563" s="1"/>
      <c r="PR563" s="1"/>
      <c r="PS563" s="1"/>
      <c r="PT563" s="1"/>
      <c r="PU563" s="1"/>
      <c r="PV563" s="1"/>
      <c r="PW563" s="1"/>
      <c r="PX563" s="1"/>
      <c r="PY563" s="1"/>
      <c r="PZ563" s="1"/>
      <c r="QA563" s="1"/>
      <c r="QB563" s="1"/>
      <c r="QC563" s="1"/>
      <c r="QD563" s="1"/>
      <c r="QE563" s="1"/>
      <c r="QF563" s="1"/>
      <c r="QG563" s="1"/>
      <c r="QH563" s="1"/>
      <c r="QI563" s="1"/>
      <c r="QJ563" s="1"/>
      <c r="QK563" s="1"/>
      <c r="QL563" s="1"/>
      <c r="QM563" s="1"/>
      <c r="QN563" s="1"/>
      <c r="QO563" s="1"/>
      <c r="QP563" s="1"/>
      <c r="QQ563" s="1"/>
      <c r="QR563" s="1"/>
      <c r="QS563" s="1"/>
      <c r="QT563" s="1"/>
      <c r="QU563" s="1"/>
      <c r="QV563" s="1"/>
      <c r="QW563" s="1"/>
      <c r="QX563" s="1"/>
      <c r="QY563" s="1"/>
      <c r="QZ563" s="1"/>
      <c r="RA563" s="1"/>
      <c r="RB563" s="1"/>
      <c r="RC563" s="1"/>
      <c r="RD563" s="1"/>
      <c r="RE563" s="1"/>
      <c r="RF563" s="1"/>
      <c r="RG563" s="1"/>
      <c r="RH563" s="1"/>
      <c r="RI563" s="1"/>
      <c r="RJ563" s="1"/>
      <c r="RK563" s="1"/>
      <c r="RL563" s="1"/>
      <c r="RM563" s="1"/>
      <c r="RN563" s="1"/>
      <c r="RO563" s="1"/>
      <c r="RP563" s="1"/>
      <c r="RQ563" s="1"/>
      <c r="RR563" s="1"/>
      <c r="RS563" s="1"/>
      <c r="RT563" s="1"/>
      <c r="RU563" s="1"/>
      <c r="RV563" s="1"/>
      <c r="RW563" s="1"/>
      <c r="RX563" s="1"/>
      <c r="RY563" s="1"/>
      <c r="RZ563" s="1"/>
      <c r="SA563" s="1"/>
      <c r="SB563" s="1"/>
      <c r="SC563" s="1"/>
      <c r="SD563" s="1"/>
      <c r="SE563" s="1"/>
      <c r="SF563" s="1"/>
      <c r="SG563" s="1"/>
      <c r="SH563" s="1"/>
      <c r="SI563" s="1"/>
      <c r="SJ563" s="1"/>
      <c r="SK563" s="1"/>
      <c r="SL563" s="1"/>
      <c r="SM563" s="1"/>
      <c r="SN563" s="1"/>
      <c r="SO563" s="1"/>
      <c r="SP563" s="1"/>
      <c r="SQ563" s="1"/>
      <c r="SR563" s="1"/>
      <c r="SS563" s="1"/>
      <c r="ST563" s="1"/>
      <c r="SU563" s="1"/>
      <c r="SV563" s="1"/>
      <c r="SW563" s="1"/>
      <c r="SX563" s="1"/>
      <c r="SY563" s="1"/>
      <c r="SZ563" s="1"/>
      <c r="TA563" s="1"/>
      <c r="TB563" s="1"/>
      <c r="TC563" s="1"/>
      <c r="TD563" s="1"/>
      <c r="TE563" s="1"/>
      <c r="TF563" s="1"/>
      <c r="TG563" s="1"/>
      <c r="TH563" s="1"/>
      <c r="TI563" s="1"/>
      <c r="TJ563" s="1"/>
      <c r="TK563" s="1"/>
      <c r="TL563" s="1"/>
      <c r="TM563" s="1"/>
      <c r="TN563" s="1"/>
      <c r="TO563" s="1"/>
      <c r="TP563" s="1"/>
      <c r="TQ563" s="1"/>
      <c r="TR563" s="1"/>
      <c r="TS563" s="1"/>
      <c r="TT563" s="1"/>
      <c r="TU563" s="1"/>
      <c r="TV563" s="1"/>
      <c r="TW563" s="1"/>
      <c r="TX563" s="1"/>
      <c r="TY563" s="1"/>
      <c r="TZ563" s="1"/>
      <c r="UA563" s="1"/>
      <c r="UB563" s="1"/>
      <c r="UC563" s="1"/>
      <c r="UD563" s="1"/>
      <c r="UE563" s="1"/>
      <c r="UF563" s="1"/>
      <c r="UG563" s="1"/>
      <c r="UH563" s="1"/>
      <c r="UI563" s="1"/>
      <c r="UJ563" s="1"/>
      <c r="UK563" s="1"/>
      <c r="UL563" s="1"/>
      <c r="UM563" s="1"/>
      <c r="UN563" s="1"/>
      <c r="UO563" s="1"/>
      <c r="UP563" s="1"/>
      <c r="UQ563" s="1"/>
      <c r="UR563" s="1"/>
      <c r="US563" s="1"/>
      <c r="UT563" s="1"/>
      <c r="UU563" s="1"/>
      <c r="UV563" s="1"/>
      <c r="UW563" s="1"/>
      <c r="UX563" s="1"/>
      <c r="UY563" s="1"/>
      <c r="UZ563" s="1"/>
      <c r="VA563" s="1"/>
      <c r="VB563" s="1"/>
      <c r="VC563" s="1"/>
      <c r="VD563" s="1"/>
      <c r="VE563" s="1"/>
      <c r="VF563" s="1"/>
      <c r="VG563" s="1"/>
      <c r="VH563" s="1"/>
      <c r="VI563" s="1"/>
      <c r="VJ563" s="1"/>
      <c r="VK563" s="1"/>
      <c r="VL563" s="1"/>
      <c r="VM563" s="1"/>
      <c r="VN563" s="1"/>
      <c r="VO563" s="1"/>
      <c r="VP563" s="1"/>
      <c r="VQ563" s="1"/>
      <c r="VR563" s="1"/>
      <c r="VS563" s="1"/>
      <c r="VT563" s="1"/>
      <c r="VU563" s="1"/>
      <c r="VV563" s="1"/>
      <c r="VW563" s="1"/>
      <c r="VX563" s="1"/>
      <c r="VY563" s="1"/>
      <c r="VZ563" s="1"/>
      <c r="WA563" s="1"/>
      <c r="WB563" s="1"/>
      <c r="WC563" s="1"/>
      <c r="WD563" s="1"/>
      <c r="WE563" s="1"/>
      <c r="WF563" s="1"/>
      <c r="WG563" s="1"/>
      <c r="WH563" s="1"/>
      <c r="WI563" s="1"/>
      <c r="WJ563" s="1"/>
      <c r="WK563" s="1"/>
      <c r="WL563" s="1"/>
      <c r="WM563" s="1"/>
      <c r="WN563" s="1"/>
      <c r="WO563" s="1"/>
      <c r="WP563" s="1"/>
      <c r="WQ563" s="1"/>
      <c r="WR563" s="1"/>
      <c r="WS563" s="1"/>
      <c r="WT563" s="1"/>
      <c r="WU563" s="1"/>
      <c r="WV563" s="1"/>
      <c r="WW563" s="1"/>
      <c r="WX563" s="1"/>
      <c r="WY563" s="1"/>
      <c r="WZ563" s="1"/>
      <c r="XA563" s="1"/>
      <c r="XB563" s="1"/>
      <c r="XC563" s="1"/>
      <c r="XD563" s="1"/>
      <c r="XE563" s="1"/>
      <c r="XF563" s="1"/>
      <c r="XG563" s="1"/>
      <c r="XH563" s="1"/>
      <c r="XI563" s="1"/>
      <c r="XJ563" s="1"/>
      <c r="XK563" s="1"/>
      <c r="XL563" s="1"/>
      <c r="XM563" s="1"/>
      <c r="XN563" s="1"/>
      <c r="XO563" s="1"/>
      <c r="XP563" s="1"/>
      <c r="XQ563" s="1"/>
      <c r="XR563" s="1"/>
      <c r="XS563" s="1"/>
      <c r="XT563" s="1"/>
      <c r="XU563" s="1"/>
      <c r="XV563" s="1"/>
      <c r="XW563" s="1"/>
      <c r="XX563" s="1"/>
      <c r="XY563" s="1"/>
      <c r="XZ563" s="1"/>
      <c r="YA563" s="1"/>
      <c r="YB563" s="1"/>
      <c r="YC563" s="1"/>
      <c r="YD563" s="1"/>
      <c r="YE563" s="1"/>
      <c r="YF563" s="1"/>
      <c r="YG563" s="1"/>
      <c r="YH563" s="1"/>
      <c r="YI563" s="1"/>
      <c r="YJ563" s="1"/>
      <c r="YK563" s="1"/>
      <c r="YL563" s="1"/>
      <c r="YM563" s="1"/>
      <c r="YN563" s="1"/>
      <c r="YO563" s="1"/>
      <c r="YP563" s="1"/>
      <c r="YQ563" s="1"/>
      <c r="YR563" s="1"/>
      <c r="YS563" s="1"/>
      <c r="YT563" s="1"/>
      <c r="YU563" s="1"/>
      <c r="YV563" s="1"/>
      <c r="YW563" s="1"/>
      <c r="YX563" s="1"/>
      <c r="YY563" s="1"/>
      <c r="YZ563" s="1"/>
      <c r="ZA563" s="1"/>
      <c r="ZB563" s="1"/>
      <c r="ZC563" s="1"/>
      <c r="ZD563" s="1"/>
      <c r="ZE563" s="1"/>
      <c r="ZF563" s="1"/>
      <c r="ZG563" s="1"/>
      <c r="ZH563" s="1"/>
      <c r="ZI563" s="1"/>
      <c r="ZJ563" s="1"/>
      <c r="ZK563" s="1"/>
      <c r="ZL563" s="1"/>
      <c r="ZM563" s="1"/>
      <c r="ZN563" s="1"/>
      <c r="ZO563" s="1"/>
      <c r="ZP563" s="1"/>
      <c r="ZQ563" s="1"/>
      <c r="ZR563" s="1"/>
      <c r="ZS563" s="1"/>
      <c r="ZT563" s="1"/>
      <c r="ZU563" s="1"/>
      <c r="ZV563" s="1"/>
      <c r="ZW563" s="1"/>
      <c r="ZX563" s="1"/>
      <c r="ZY563" s="1"/>
      <c r="ZZ563" s="1"/>
      <c r="AAA563" s="1"/>
      <c r="AAB563" s="1"/>
      <c r="AAC563" s="1"/>
      <c r="AAD563" s="1"/>
      <c r="AAE563" s="1"/>
      <c r="AAF563" s="1"/>
      <c r="AAG563" s="1"/>
      <c r="AAH563" s="1"/>
      <c r="AAI563" s="1"/>
      <c r="AAJ563" s="1"/>
      <c r="AAK563" s="1"/>
      <c r="AAL563" s="1"/>
      <c r="AAM563" s="1"/>
      <c r="AAN563" s="1"/>
      <c r="AAO563" s="1"/>
      <c r="AAP563" s="1"/>
      <c r="AAQ563" s="1"/>
      <c r="AAR563" s="1"/>
      <c r="AAS563" s="1"/>
      <c r="AAT563" s="1"/>
      <c r="AAU563" s="1"/>
      <c r="AAV563" s="1"/>
      <c r="AAW563" s="1"/>
      <c r="AAX563" s="1"/>
      <c r="AAY563" s="1"/>
      <c r="AAZ563" s="1"/>
      <c r="ABA563" s="1"/>
      <c r="ABB563" s="1"/>
      <c r="ABC563" s="1"/>
      <c r="ABD563" s="1"/>
      <c r="ABE563" s="1"/>
      <c r="ABF563" s="1"/>
      <c r="ABG563" s="1"/>
      <c r="ABH563" s="1"/>
      <c r="ABI563" s="1"/>
      <c r="ABJ563" s="1"/>
      <c r="ABK563" s="1"/>
      <c r="ABL563" s="1"/>
      <c r="ABM563" s="1"/>
      <c r="ABN563" s="1"/>
      <c r="ABO563" s="1"/>
    </row>
    <row r="564" spans="1:743" x14ac:dyDescent="0.25">
      <c r="A564" s="93"/>
      <c r="B564" s="2"/>
      <c r="C564" s="2"/>
      <c r="D564" s="2"/>
      <c r="E564" s="2"/>
      <c r="F564" s="2"/>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c r="KA564" s="4"/>
      <c r="KB564" s="4"/>
      <c r="KC564" s="4"/>
      <c r="KD564" s="4"/>
      <c r="KE564" s="4"/>
      <c r="KF564" s="4"/>
      <c r="KG564" s="4"/>
      <c r="KH564" s="4"/>
      <c r="KI564" s="4"/>
      <c r="KJ564" s="4"/>
      <c r="KK564" s="4"/>
      <c r="KL564" s="4"/>
      <c r="KM564" s="4"/>
      <c r="KN564" s="4"/>
      <c r="KO564" s="4"/>
      <c r="KP564" s="4"/>
      <c r="KQ564" s="4"/>
      <c r="KR564" s="4"/>
      <c r="KS564" s="4"/>
      <c r="KT564" s="4"/>
      <c r="KU564" s="4"/>
      <c r="KV564" s="4"/>
      <c r="KW564" s="4"/>
      <c r="KX564" s="4"/>
      <c r="KY564" s="4"/>
      <c r="KZ564" s="4"/>
      <c r="LA564" s="4"/>
      <c r="LB564" s="4"/>
      <c r="LC564" s="4"/>
      <c r="LD564" s="4"/>
      <c r="LE564" s="4"/>
      <c r="LF564" s="4"/>
      <c r="LG564" s="4"/>
      <c r="LH564" s="4"/>
      <c r="LI564" s="4"/>
      <c r="LJ564" s="4"/>
      <c r="LK564" s="4"/>
      <c r="LL564" s="4"/>
      <c r="LM564" s="4"/>
      <c r="LN564" s="4"/>
      <c r="LO564" s="4"/>
      <c r="LP564" s="4"/>
      <c r="LQ564" s="4"/>
      <c r="LR564" s="4"/>
      <c r="LS564" s="4"/>
      <c r="LT564" s="4"/>
      <c r="LU564" s="4"/>
      <c r="LV564" s="4"/>
      <c r="LW564" s="4"/>
      <c r="LX564" s="4"/>
      <c r="LY564" s="4"/>
      <c r="LZ564" s="4"/>
      <c r="MA564" s="4"/>
      <c r="MB564" s="4"/>
      <c r="MC564" s="4"/>
      <c r="MD564" s="4"/>
      <c r="ME564" s="4"/>
      <c r="MF564" s="4"/>
      <c r="MG564" s="4"/>
      <c r="MH564" s="4"/>
      <c r="MI564" s="4"/>
      <c r="MJ564" s="4"/>
      <c r="MK564" s="4"/>
      <c r="ML564" s="4"/>
      <c r="MM564" s="4"/>
      <c r="MN564" s="4"/>
      <c r="MO564" s="4"/>
      <c r="MP564" s="4"/>
      <c r="MQ564" s="4"/>
      <c r="MR564" s="4"/>
      <c r="MS564" s="4"/>
      <c r="MT564" s="4"/>
      <c r="MU564" s="3"/>
      <c r="MV564" s="3"/>
      <c r="MW564" s="3"/>
      <c r="MX564" s="3"/>
      <c r="MY564" s="3"/>
      <c r="MZ564" s="3"/>
      <c r="NA564" s="3"/>
      <c r="NB564" s="3"/>
      <c r="NC564" s="3"/>
      <c r="ND564" s="3"/>
      <c r="NE564" s="3"/>
      <c r="NF564" s="3"/>
      <c r="NG564" s="3"/>
      <c r="NH564" s="3"/>
      <c r="NI564" s="3"/>
      <c r="NJ564" s="3"/>
      <c r="NK564" s="3"/>
      <c r="NL564" s="3"/>
      <c r="NM564" s="3"/>
      <c r="NN564" s="3"/>
      <c r="NO564" s="3"/>
      <c r="NP564" s="3"/>
      <c r="NQ564" s="3"/>
      <c r="NR564" s="3"/>
      <c r="NS564" s="3"/>
      <c r="NT564" s="3"/>
      <c r="NU564" s="3"/>
      <c r="NV564" s="3"/>
      <c r="NW564" s="3"/>
      <c r="NX564" s="3"/>
      <c r="NY564" s="3"/>
      <c r="NZ564" s="3"/>
      <c r="OA564" s="3"/>
      <c r="OB564" s="3"/>
      <c r="OC564" s="3"/>
      <c r="OD564" s="3"/>
      <c r="OE564" s="3"/>
      <c r="OF564" s="3"/>
      <c r="OG564" s="3"/>
      <c r="OH564" s="3"/>
      <c r="OI564" s="3"/>
      <c r="OJ564" s="3"/>
      <c r="OK564" s="3"/>
      <c r="OL564" s="3"/>
      <c r="OM564" s="3"/>
      <c r="ON564" s="3"/>
      <c r="OO564" s="3"/>
      <c r="OP564" s="3"/>
      <c r="OQ564" s="3"/>
      <c r="OR564" s="3"/>
      <c r="OS564" s="3"/>
      <c r="OT564" s="3"/>
      <c r="OU564" s="3"/>
      <c r="OV564" s="3"/>
      <c r="OW564" s="3"/>
      <c r="OX564" s="3"/>
      <c r="OY564" s="3"/>
      <c r="OZ564" s="3"/>
      <c r="PA564" s="3"/>
      <c r="PB564" s="1"/>
      <c r="PC564" s="1"/>
      <c r="PD564" s="1"/>
      <c r="PE564" s="1"/>
      <c r="PF564" s="1"/>
      <c r="PG564" s="1"/>
      <c r="PH564" s="1"/>
      <c r="PI564" s="1"/>
      <c r="PJ564" s="1"/>
      <c r="PK564" s="1"/>
      <c r="PL564" s="1"/>
      <c r="PM564" s="1"/>
      <c r="PN564" s="1"/>
      <c r="PO564" s="1"/>
      <c r="PP564" s="1"/>
      <c r="PQ564" s="1"/>
      <c r="PR564" s="1"/>
      <c r="PS564" s="1"/>
      <c r="PT564" s="1"/>
      <c r="PU564" s="1"/>
      <c r="PV564" s="1"/>
      <c r="PW564" s="1"/>
      <c r="PX564" s="1"/>
      <c r="PY564" s="1"/>
      <c r="PZ564" s="1"/>
      <c r="QA564" s="1"/>
      <c r="QB564" s="1"/>
      <c r="QC564" s="1"/>
      <c r="QD564" s="1"/>
      <c r="QE564" s="1"/>
      <c r="QF564" s="1"/>
      <c r="QG564" s="1"/>
      <c r="QH564" s="1"/>
      <c r="QI564" s="1"/>
      <c r="QJ564" s="1"/>
      <c r="QK564" s="1"/>
      <c r="QL564" s="1"/>
      <c r="QM564" s="1"/>
      <c r="QN564" s="1"/>
      <c r="QO564" s="1"/>
      <c r="QP564" s="1"/>
      <c r="QQ564" s="1"/>
      <c r="QR564" s="1"/>
      <c r="QS564" s="1"/>
      <c r="QT564" s="1"/>
      <c r="QU564" s="1"/>
      <c r="QV564" s="1"/>
      <c r="QW564" s="1"/>
      <c r="QX564" s="1"/>
      <c r="QY564" s="1"/>
      <c r="QZ564" s="1"/>
      <c r="RA564" s="1"/>
      <c r="RB564" s="1"/>
      <c r="RC564" s="1"/>
      <c r="RD564" s="1"/>
      <c r="RE564" s="1"/>
      <c r="RF564" s="1"/>
      <c r="RG564" s="1"/>
      <c r="RH564" s="1"/>
      <c r="RI564" s="1"/>
      <c r="RJ564" s="1"/>
      <c r="RK564" s="1"/>
      <c r="RL564" s="1"/>
      <c r="RM564" s="1"/>
      <c r="RN564" s="1"/>
      <c r="RO564" s="1"/>
      <c r="RP564" s="1"/>
      <c r="RQ564" s="1"/>
      <c r="RR564" s="1"/>
      <c r="RS564" s="1"/>
      <c r="RT564" s="1"/>
      <c r="RU564" s="1"/>
      <c r="RV564" s="1"/>
      <c r="RW564" s="1"/>
      <c r="RX564" s="1"/>
      <c r="RY564" s="1"/>
      <c r="RZ564" s="1"/>
      <c r="SA564" s="1"/>
      <c r="SB564" s="1"/>
      <c r="SC564" s="1"/>
      <c r="SD564" s="1"/>
      <c r="SE564" s="1"/>
      <c r="SF564" s="1"/>
      <c r="SG564" s="1"/>
      <c r="SH564" s="1"/>
      <c r="SI564" s="1"/>
      <c r="SJ564" s="1"/>
      <c r="SK564" s="1"/>
      <c r="SL564" s="1"/>
      <c r="SM564" s="1"/>
      <c r="SN564" s="1"/>
      <c r="SO564" s="1"/>
      <c r="SP564" s="1"/>
      <c r="SQ564" s="1"/>
      <c r="SR564" s="1"/>
      <c r="SS564" s="1"/>
      <c r="ST564" s="1"/>
      <c r="SU564" s="1"/>
      <c r="SV564" s="1"/>
      <c r="SW564" s="1"/>
      <c r="SX564" s="1"/>
      <c r="SY564" s="1"/>
      <c r="SZ564" s="1"/>
      <c r="TA564" s="1"/>
      <c r="TB564" s="1"/>
      <c r="TC564" s="1"/>
      <c r="TD564" s="1"/>
      <c r="TE564" s="1"/>
      <c r="TF564" s="1"/>
      <c r="TG564" s="1"/>
      <c r="TH564" s="1"/>
      <c r="TI564" s="1"/>
      <c r="TJ564" s="1"/>
      <c r="TK564" s="1"/>
      <c r="TL564" s="1"/>
      <c r="TM564" s="1"/>
      <c r="TN564" s="1"/>
      <c r="TO564" s="1"/>
      <c r="TP564" s="1"/>
      <c r="TQ564" s="1"/>
      <c r="TR564" s="1"/>
      <c r="TS564" s="1"/>
      <c r="TT564" s="1"/>
      <c r="TU564" s="1"/>
      <c r="TV564" s="1"/>
      <c r="TW564" s="1"/>
      <c r="TX564" s="1"/>
      <c r="TY564" s="1"/>
      <c r="TZ564" s="1"/>
      <c r="UA564" s="1"/>
      <c r="UB564" s="1"/>
      <c r="UC564" s="1"/>
      <c r="UD564" s="1"/>
      <c r="UE564" s="1"/>
      <c r="UF564" s="1"/>
      <c r="UG564" s="1"/>
      <c r="UH564" s="1"/>
      <c r="UI564" s="1"/>
      <c r="UJ564" s="1"/>
      <c r="UK564" s="1"/>
      <c r="UL564" s="1"/>
      <c r="UM564" s="1"/>
      <c r="UN564" s="1"/>
      <c r="UO564" s="1"/>
      <c r="UP564" s="1"/>
      <c r="UQ564" s="1"/>
      <c r="UR564" s="1"/>
      <c r="US564" s="1"/>
      <c r="UT564" s="1"/>
      <c r="UU564" s="1"/>
      <c r="UV564" s="1"/>
      <c r="UW564" s="1"/>
      <c r="UX564" s="1"/>
      <c r="UY564" s="1"/>
      <c r="UZ564" s="1"/>
      <c r="VA564" s="1"/>
      <c r="VB564" s="1"/>
      <c r="VC564" s="1"/>
      <c r="VD564" s="1"/>
      <c r="VE564" s="1"/>
      <c r="VF564" s="1"/>
      <c r="VG564" s="1"/>
      <c r="VH564" s="1"/>
      <c r="VI564" s="1"/>
      <c r="VJ564" s="1"/>
      <c r="VK564" s="1"/>
      <c r="VL564" s="1"/>
      <c r="VM564" s="1"/>
      <c r="VN564" s="1"/>
      <c r="VO564" s="1"/>
      <c r="VP564" s="1"/>
      <c r="VQ564" s="1"/>
      <c r="VR564" s="1"/>
      <c r="VS564" s="1"/>
      <c r="VT564" s="1"/>
      <c r="VU564" s="1"/>
      <c r="VV564" s="1"/>
      <c r="VW564" s="1"/>
      <c r="VX564" s="1"/>
      <c r="VY564" s="1"/>
      <c r="VZ564" s="1"/>
      <c r="WA564" s="1"/>
      <c r="WB564" s="1"/>
      <c r="WC564" s="1"/>
      <c r="WD564" s="1"/>
      <c r="WE564" s="1"/>
      <c r="WF564" s="1"/>
      <c r="WG564" s="1"/>
      <c r="WH564" s="1"/>
      <c r="WI564" s="1"/>
      <c r="WJ564" s="1"/>
      <c r="WK564" s="1"/>
      <c r="WL564" s="1"/>
      <c r="WM564" s="1"/>
      <c r="WN564" s="1"/>
      <c r="WO564" s="1"/>
      <c r="WP564" s="1"/>
      <c r="WQ564" s="1"/>
      <c r="WR564" s="1"/>
      <c r="WS564" s="1"/>
      <c r="WT564" s="1"/>
      <c r="WU564" s="1"/>
      <c r="WV564" s="1"/>
      <c r="WW564" s="1"/>
      <c r="WX564" s="1"/>
      <c r="WY564" s="1"/>
      <c r="WZ564" s="1"/>
      <c r="XA564" s="1"/>
      <c r="XB564" s="1"/>
      <c r="XC564" s="1"/>
      <c r="XD564" s="1"/>
      <c r="XE564" s="1"/>
      <c r="XF564" s="1"/>
      <c r="XG564" s="1"/>
      <c r="XH564" s="1"/>
      <c r="XI564" s="1"/>
      <c r="XJ564" s="1"/>
      <c r="XK564" s="1"/>
      <c r="XL564" s="1"/>
      <c r="XM564" s="1"/>
      <c r="XN564" s="1"/>
      <c r="XO564" s="1"/>
      <c r="XP564" s="1"/>
      <c r="XQ564" s="1"/>
      <c r="XR564" s="1"/>
      <c r="XS564" s="1"/>
      <c r="XT564" s="1"/>
      <c r="XU564" s="1"/>
      <c r="XV564" s="1"/>
      <c r="XW564" s="1"/>
      <c r="XX564" s="1"/>
      <c r="XY564" s="1"/>
      <c r="XZ564" s="1"/>
      <c r="YA564" s="1"/>
      <c r="YB564" s="1"/>
      <c r="YC564" s="1"/>
      <c r="YD564" s="1"/>
      <c r="YE564" s="1"/>
      <c r="YF564" s="1"/>
      <c r="YG564" s="1"/>
      <c r="YH564" s="1"/>
      <c r="YI564" s="1"/>
      <c r="YJ564" s="1"/>
      <c r="YK564" s="1"/>
      <c r="YL564" s="1"/>
      <c r="YM564" s="1"/>
      <c r="YN564" s="1"/>
      <c r="YO564" s="1"/>
      <c r="YP564" s="1"/>
      <c r="YQ564" s="1"/>
      <c r="YR564" s="1"/>
      <c r="YS564" s="1"/>
      <c r="YT564" s="1"/>
      <c r="YU564" s="1"/>
      <c r="YV564" s="1"/>
      <c r="YW564" s="1"/>
      <c r="YX564" s="1"/>
      <c r="YY564" s="1"/>
      <c r="YZ564" s="1"/>
      <c r="ZA564" s="1"/>
      <c r="ZB564" s="1"/>
      <c r="ZC564" s="1"/>
      <c r="ZD564" s="1"/>
      <c r="ZE564" s="1"/>
      <c r="ZF564" s="1"/>
      <c r="ZG564" s="1"/>
      <c r="ZH564" s="1"/>
      <c r="ZI564" s="1"/>
      <c r="ZJ564" s="1"/>
      <c r="ZK564" s="1"/>
      <c r="ZL564" s="1"/>
      <c r="ZM564" s="1"/>
      <c r="ZN564" s="1"/>
      <c r="ZO564" s="1"/>
      <c r="ZP564" s="1"/>
      <c r="ZQ564" s="1"/>
      <c r="ZR564" s="1"/>
      <c r="ZS564" s="1"/>
      <c r="ZT564" s="1"/>
      <c r="ZU564" s="1"/>
      <c r="ZV564" s="1"/>
      <c r="ZW564" s="1"/>
      <c r="ZX564" s="1"/>
      <c r="ZY564" s="1"/>
      <c r="ZZ564" s="1"/>
      <c r="AAA564" s="1"/>
      <c r="AAB564" s="1"/>
      <c r="AAC564" s="1"/>
      <c r="AAD564" s="1"/>
      <c r="AAE564" s="1"/>
      <c r="AAF564" s="1"/>
      <c r="AAG564" s="1"/>
      <c r="AAH564" s="1"/>
      <c r="AAI564" s="1"/>
      <c r="AAJ564" s="1"/>
      <c r="AAK564" s="1"/>
      <c r="AAL564" s="1"/>
      <c r="AAM564" s="1"/>
      <c r="AAN564" s="1"/>
      <c r="AAO564" s="1"/>
      <c r="AAP564" s="1"/>
      <c r="AAQ564" s="1"/>
      <c r="AAR564" s="1"/>
      <c r="AAS564" s="1"/>
      <c r="AAT564" s="1"/>
      <c r="AAU564" s="1"/>
      <c r="AAV564" s="1"/>
      <c r="AAW564" s="1"/>
      <c r="AAX564" s="1"/>
      <c r="AAY564" s="1"/>
      <c r="AAZ564" s="1"/>
      <c r="ABA564" s="1"/>
      <c r="ABB564" s="1"/>
      <c r="ABC564" s="1"/>
      <c r="ABD564" s="1"/>
      <c r="ABE564" s="1"/>
      <c r="ABF564" s="1"/>
      <c r="ABG564" s="1"/>
      <c r="ABH564" s="1"/>
      <c r="ABI564" s="1"/>
      <c r="ABJ564" s="1"/>
      <c r="ABK564" s="1"/>
      <c r="ABL564" s="1"/>
      <c r="ABM564" s="1"/>
      <c r="ABN564" s="1"/>
      <c r="ABO564" s="1"/>
    </row>
    <row r="565" spans="1:743" x14ac:dyDescent="0.25">
      <c r="A565" s="93"/>
      <c r="B565" s="2"/>
      <c r="C565" s="2"/>
      <c r="D565" s="2"/>
      <c r="E565" s="2"/>
      <c r="F565" s="2"/>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c r="KA565" s="4"/>
      <c r="KB565" s="4"/>
      <c r="KC565" s="4"/>
      <c r="KD565" s="4"/>
      <c r="KE565" s="4"/>
      <c r="KF565" s="4"/>
      <c r="KG565" s="4"/>
      <c r="KH565" s="4"/>
      <c r="KI565" s="4"/>
      <c r="KJ565" s="4"/>
      <c r="KK565" s="4"/>
      <c r="KL565" s="4"/>
      <c r="KM565" s="4"/>
      <c r="KN565" s="4"/>
      <c r="KO565" s="4"/>
      <c r="KP565" s="4"/>
      <c r="KQ565" s="4"/>
      <c r="KR565" s="4"/>
      <c r="KS565" s="4"/>
      <c r="KT565" s="4"/>
      <c r="KU565" s="4"/>
      <c r="KV565" s="4"/>
      <c r="KW565" s="4"/>
      <c r="KX565" s="4"/>
      <c r="KY565" s="4"/>
      <c r="KZ565" s="4"/>
      <c r="LA565" s="4"/>
      <c r="LB565" s="4"/>
      <c r="LC565" s="4"/>
      <c r="LD565" s="4"/>
      <c r="LE565" s="4"/>
      <c r="LF565" s="4"/>
      <c r="LG565" s="4"/>
      <c r="LH565" s="4"/>
      <c r="LI565" s="4"/>
      <c r="LJ565" s="4"/>
      <c r="LK565" s="4"/>
      <c r="LL565" s="4"/>
      <c r="LM565" s="4"/>
      <c r="LN565" s="4"/>
      <c r="LO565" s="4"/>
      <c r="LP565" s="4"/>
      <c r="LQ565" s="4"/>
      <c r="LR565" s="4"/>
      <c r="LS565" s="4"/>
      <c r="LT565" s="4"/>
      <c r="LU565" s="4"/>
      <c r="LV565" s="4"/>
      <c r="LW565" s="4"/>
      <c r="LX565" s="4"/>
      <c r="LY565" s="4"/>
      <c r="LZ565" s="4"/>
      <c r="MA565" s="4"/>
      <c r="MB565" s="4"/>
      <c r="MC565" s="4"/>
      <c r="MD565" s="4"/>
      <c r="ME565" s="4"/>
      <c r="MF565" s="4"/>
      <c r="MG565" s="4"/>
      <c r="MH565" s="4"/>
      <c r="MI565" s="4"/>
      <c r="MJ565" s="4"/>
      <c r="MK565" s="4"/>
      <c r="ML565" s="4"/>
      <c r="MM565" s="4"/>
      <c r="MN565" s="4"/>
      <c r="MO565" s="4"/>
      <c r="MP565" s="4"/>
      <c r="MQ565" s="4"/>
      <c r="MR565" s="4"/>
      <c r="MS565" s="4"/>
      <c r="MT565" s="4"/>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1"/>
      <c r="PC565" s="1"/>
      <c r="PD565" s="1"/>
      <c r="PE565" s="1"/>
      <c r="PF565" s="1"/>
      <c r="PG565" s="1"/>
      <c r="PH565" s="1"/>
      <c r="PI565" s="1"/>
      <c r="PJ565" s="1"/>
      <c r="PK565" s="1"/>
      <c r="PL565" s="1"/>
      <c r="PM565" s="1"/>
      <c r="PN565" s="1"/>
      <c r="PO565" s="1"/>
      <c r="PP565" s="1"/>
      <c r="PQ565" s="1"/>
      <c r="PR565" s="1"/>
      <c r="PS565" s="1"/>
      <c r="PT565" s="1"/>
      <c r="PU565" s="1"/>
      <c r="PV565" s="1"/>
      <c r="PW565" s="1"/>
      <c r="PX565" s="1"/>
      <c r="PY565" s="1"/>
      <c r="PZ565" s="1"/>
      <c r="QA565" s="1"/>
      <c r="QB565" s="1"/>
      <c r="QC565" s="1"/>
      <c r="QD565" s="1"/>
      <c r="QE565" s="1"/>
      <c r="QF565" s="1"/>
      <c r="QG565" s="1"/>
      <c r="QH565" s="1"/>
      <c r="QI565" s="1"/>
      <c r="QJ565" s="1"/>
      <c r="QK565" s="1"/>
      <c r="QL565" s="1"/>
      <c r="QM565" s="1"/>
      <c r="QN565" s="1"/>
      <c r="QO565" s="1"/>
      <c r="QP565" s="1"/>
      <c r="QQ565" s="1"/>
      <c r="QR565" s="1"/>
      <c r="QS565" s="1"/>
      <c r="QT565" s="1"/>
      <c r="QU565" s="1"/>
      <c r="QV565" s="1"/>
      <c r="QW565" s="1"/>
      <c r="QX565" s="1"/>
      <c r="QY565" s="1"/>
      <c r="QZ565" s="1"/>
      <c r="RA565" s="1"/>
      <c r="RB565" s="1"/>
      <c r="RC565" s="1"/>
      <c r="RD565" s="1"/>
      <c r="RE565" s="1"/>
      <c r="RF565" s="1"/>
      <c r="RG565" s="1"/>
      <c r="RH565" s="1"/>
      <c r="RI565" s="1"/>
      <c r="RJ565" s="1"/>
      <c r="RK565" s="1"/>
      <c r="RL565" s="1"/>
      <c r="RM565" s="1"/>
      <c r="RN565" s="1"/>
      <c r="RO565" s="1"/>
      <c r="RP565" s="1"/>
      <c r="RQ565" s="1"/>
      <c r="RR565" s="1"/>
      <c r="RS565" s="1"/>
      <c r="RT565" s="1"/>
      <c r="RU565" s="1"/>
      <c r="RV565" s="1"/>
      <c r="RW565" s="1"/>
      <c r="RX565" s="1"/>
      <c r="RY565" s="1"/>
      <c r="RZ565" s="1"/>
      <c r="SA565" s="1"/>
      <c r="SB565" s="1"/>
      <c r="SC565" s="1"/>
      <c r="SD565" s="1"/>
      <c r="SE565" s="1"/>
      <c r="SF565" s="1"/>
      <c r="SG565" s="1"/>
      <c r="SH565" s="1"/>
      <c r="SI565" s="1"/>
      <c r="SJ565" s="1"/>
      <c r="SK565" s="1"/>
      <c r="SL565" s="1"/>
      <c r="SM565" s="1"/>
      <c r="SN565" s="1"/>
      <c r="SO565" s="1"/>
      <c r="SP565" s="1"/>
      <c r="SQ565" s="1"/>
      <c r="SR565" s="1"/>
      <c r="SS565" s="1"/>
      <c r="ST565" s="1"/>
      <c r="SU565" s="1"/>
      <c r="SV565" s="1"/>
      <c r="SW565" s="1"/>
      <c r="SX565" s="1"/>
      <c r="SY565" s="1"/>
      <c r="SZ565" s="1"/>
      <c r="TA565" s="1"/>
      <c r="TB565" s="1"/>
      <c r="TC565" s="1"/>
      <c r="TD565" s="1"/>
      <c r="TE565" s="1"/>
      <c r="TF565" s="1"/>
      <c r="TG565" s="1"/>
      <c r="TH565" s="1"/>
      <c r="TI565" s="1"/>
      <c r="TJ565" s="1"/>
      <c r="TK565" s="1"/>
      <c r="TL565" s="1"/>
      <c r="TM565" s="1"/>
      <c r="TN565" s="1"/>
      <c r="TO565" s="1"/>
      <c r="TP565" s="1"/>
      <c r="TQ565" s="1"/>
      <c r="TR565" s="1"/>
      <c r="TS565" s="1"/>
      <c r="TT565" s="1"/>
      <c r="TU565" s="1"/>
      <c r="TV565" s="1"/>
      <c r="TW565" s="1"/>
      <c r="TX565" s="1"/>
      <c r="TY565" s="1"/>
      <c r="TZ565" s="1"/>
      <c r="UA565" s="1"/>
      <c r="UB565" s="1"/>
      <c r="UC565" s="1"/>
      <c r="UD565" s="1"/>
      <c r="UE565" s="1"/>
      <c r="UF565" s="1"/>
      <c r="UG565" s="1"/>
      <c r="UH565" s="1"/>
      <c r="UI565" s="1"/>
      <c r="UJ565" s="1"/>
      <c r="UK565" s="1"/>
      <c r="UL565" s="1"/>
      <c r="UM565" s="1"/>
      <c r="UN565" s="1"/>
      <c r="UO565" s="1"/>
      <c r="UP565" s="1"/>
      <c r="UQ565" s="1"/>
      <c r="UR565" s="1"/>
      <c r="US565" s="1"/>
      <c r="UT565" s="1"/>
      <c r="UU565" s="1"/>
      <c r="UV565" s="1"/>
      <c r="UW565" s="1"/>
      <c r="UX565" s="1"/>
      <c r="UY565" s="1"/>
      <c r="UZ565" s="1"/>
      <c r="VA565" s="1"/>
      <c r="VB565" s="1"/>
      <c r="VC565" s="1"/>
      <c r="VD565" s="1"/>
      <c r="VE565" s="1"/>
      <c r="VF565" s="1"/>
      <c r="VG565" s="1"/>
      <c r="VH565" s="1"/>
      <c r="VI565" s="1"/>
      <c r="VJ565" s="1"/>
      <c r="VK565" s="1"/>
      <c r="VL565" s="1"/>
      <c r="VM565" s="1"/>
      <c r="VN565" s="1"/>
      <c r="VO565" s="1"/>
      <c r="VP565" s="1"/>
      <c r="VQ565" s="1"/>
      <c r="VR565" s="1"/>
      <c r="VS565" s="1"/>
      <c r="VT565" s="1"/>
      <c r="VU565" s="1"/>
      <c r="VV565" s="1"/>
      <c r="VW565" s="1"/>
      <c r="VX565" s="1"/>
      <c r="VY565" s="1"/>
      <c r="VZ565" s="1"/>
      <c r="WA565" s="1"/>
      <c r="WB565" s="1"/>
      <c r="WC565" s="1"/>
      <c r="WD565" s="1"/>
      <c r="WE565" s="1"/>
      <c r="WF565" s="1"/>
      <c r="WG565" s="1"/>
      <c r="WH565" s="1"/>
      <c r="WI565" s="1"/>
      <c r="WJ565" s="1"/>
      <c r="WK565" s="1"/>
      <c r="WL565" s="1"/>
      <c r="WM565" s="1"/>
      <c r="WN565" s="1"/>
      <c r="WO565" s="1"/>
      <c r="WP565" s="1"/>
      <c r="WQ565" s="1"/>
      <c r="WR565" s="1"/>
      <c r="WS565" s="1"/>
      <c r="WT565" s="1"/>
      <c r="WU565" s="1"/>
      <c r="WV565" s="1"/>
      <c r="WW565" s="1"/>
      <c r="WX565" s="1"/>
      <c r="WY565" s="1"/>
      <c r="WZ565" s="1"/>
      <c r="XA565" s="1"/>
      <c r="XB565" s="1"/>
      <c r="XC565" s="1"/>
      <c r="XD565" s="1"/>
      <c r="XE565" s="1"/>
      <c r="XF565" s="1"/>
      <c r="XG565" s="1"/>
      <c r="XH565" s="1"/>
      <c r="XI565" s="1"/>
      <c r="XJ565" s="1"/>
      <c r="XK565" s="1"/>
      <c r="XL565" s="1"/>
      <c r="XM565" s="1"/>
      <c r="XN565" s="1"/>
      <c r="XO565" s="1"/>
      <c r="XP565" s="1"/>
      <c r="XQ565" s="1"/>
      <c r="XR565" s="1"/>
      <c r="XS565" s="1"/>
      <c r="XT565" s="1"/>
      <c r="XU565" s="1"/>
      <c r="XV565" s="1"/>
      <c r="XW565" s="1"/>
      <c r="XX565" s="1"/>
      <c r="XY565" s="1"/>
      <c r="XZ565" s="1"/>
      <c r="YA565" s="1"/>
      <c r="YB565" s="1"/>
      <c r="YC565" s="1"/>
      <c r="YD565" s="1"/>
      <c r="YE565" s="1"/>
      <c r="YF565" s="1"/>
      <c r="YG565" s="1"/>
      <c r="YH565" s="1"/>
      <c r="YI565" s="1"/>
      <c r="YJ565" s="1"/>
      <c r="YK565" s="1"/>
      <c r="YL565" s="1"/>
      <c r="YM565" s="1"/>
      <c r="YN565" s="1"/>
      <c r="YO565" s="1"/>
      <c r="YP565" s="1"/>
      <c r="YQ565" s="1"/>
      <c r="YR565" s="1"/>
      <c r="YS565" s="1"/>
      <c r="YT565" s="1"/>
      <c r="YU565" s="1"/>
      <c r="YV565" s="1"/>
      <c r="YW565" s="1"/>
      <c r="YX565" s="1"/>
      <c r="YY565" s="1"/>
      <c r="YZ565" s="1"/>
      <c r="ZA565" s="1"/>
      <c r="ZB565" s="1"/>
      <c r="ZC565" s="1"/>
      <c r="ZD565" s="1"/>
      <c r="ZE565" s="1"/>
      <c r="ZF565" s="1"/>
      <c r="ZG565" s="1"/>
      <c r="ZH565" s="1"/>
      <c r="ZI565" s="1"/>
      <c r="ZJ565" s="1"/>
      <c r="ZK565" s="1"/>
      <c r="ZL565" s="1"/>
      <c r="ZM565" s="1"/>
      <c r="ZN565" s="1"/>
      <c r="ZO565" s="1"/>
      <c r="ZP565" s="1"/>
      <c r="ZQ565" s="1"/>
      <c r="ZR565" s="1"/>
      <c r="ZS565" s="1"/>
      <c r="ZT565" s="1"/>
      <c r="ZU565" s="1"/>
      <c r="ZV565" s="1"/>
      <c r="ZW565" s="1"/>
      <c r="ZX565" s="1"/>
      <c r="ZY565" s="1"/>
      <c r="ZZ565" s="1"/>
      <c r="AAA565" s="1"/>
      <c r="AAB565" s="1"/>
      <c r="AAC565" s="1"/>
      <c r="AAD565" s="1"/>
      <c r="AAE565" s="1"/>
      <c r="AAF565" s="1"/>
      <c r="AAG565" s="1"/>
      <c r="AAH565" s="1"/>
      <c r="AAI565" s="1"/>
      <c r="AAJ565" s="1"/>
      <c r="AAK565" s="1"/>
      <c r="AAL565" s="1"/>
      <c r="AAM565" s="1"/>
      <c r="AAN565" s="1"/>
      <c r="AAO565" s="1"/>
      <c r="AAP565" s="1"/>
      <c r="AAQ565" s="1"/>
      <c r="AAR565" s="1"/>
      <c r="AAS565" s="1"/>
      <c r="AAT565" s="1"/>
      <c r="AAU565" s="1"/>
      <c r="AAV565" s="1"/>
      <c r="AAW565" s="1"/>
      <c r="AAX565" s="1"/>
      <c r="AAY565" s="1"/>
      <c r="AAZ565" s="1"/>
      <c r="ABA565" s="1"/>
      <c r="ABB565" s="1"/>
      <c r="ABC565" s="1"/>
      <c r="ABD565" s="1"/>
      <c r="ABE565" s="1"/>
      <c r="ABF565" s="1"/>
      <c r="ABG565" s="1"/>
      <c r="ABH565" s="1"/>
      <c r="ABI565" s="1"/>
      <c r="ABJ565" s="1"/>
      <c r="ABK565" s="1"/>
      <c r="ABL565" s="1"/>
      <c r="ABM565" s="1"/>
      <c r="ABN565" s="1"/>
      <c r="ABO565" s="1"/>
    </row>
    <row r="566" spans="1:743" x14ac:dyDescent="0.25">
      <c r="A566" s="93"/>
      <c r="B566" s="2"/>
      <c r="C566" s="2"/>
      <c r="D566" s="2"/>
      <c r="E566" s="2"/>
      <c r="F566" s="2"/>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c r="KB566" s="4"/>
      <c r="KC566" s="4"/>
      <c r="KD566" s="4"/>
      <c r="KE566" s="4"/>
      <c r="KF566" s="4"/>
      <c r="KG566" s="4"/>
      <c r="KH566" s="4"/>
      <c r="KI566" s="4"/>
      <c r="KJ566" s="4"/>
      <c r="KK566" s="4"/>
      <c r="KL566" s="4"/>
      <c r="KM566" s="4"/>
      <c r="KN566" s="4"/>
      <c r="KO566" s="4"/>
      <c r="KP566" s="4"/>
      <c r="KQ566" s="4"/>
      <c r="KR566" s="4"/>
      <c r="KS566" s="4"/>
      <c r="KT566" s="4"/>
      <c r="KU566" s="4"/>
      <c r="KV566" s="4"/>
      <c r="KW566" s="4"/>
      <c r="KX566" s="4"/>
      <c r="KY566" s="4"/>
      <c r="KZ566" s="4"/>
      <c r="LA566" s="4"/>
      <c r="LB566" s="4"/>
      <c r="LC566" s="4"/>
      <c r="LD566" s="4"/>
      <c r="LE566" s="4"/>
      <c r="LF566" s="4"/>
      <c r="LG566" s="4"/>
      <c r="LH566" s="4"/>
      <c r="LI566" s="4"/>
      <c r="LJ566" s="4"/>
      <c r="LK566" s="4"/>
      <c r="LL566" s="4"/>
      <c r="LM566" s="4"/>
      <c r="LN566" s="4"/>
      <c r="LO566" s="4"/>
      <c r="LP566" s="4"/>
      <c r="LQ566" s="4"/>
      <c r="LR566" s="4"/>
      <c r="LS566" s="4"/>
      <c r="LT566" s="4"/>
      <c r="LU566" s="4"/>
      <c r="LV566" s="4"/>
      <c r="LW566" s="4"/>
      <c r="LX566" s="4"/>
      <c r="LY566" s="4"/>
      <c r="LZ566" s="4"/>
      <c r="MA566" s="4"/>
      <c r="MB566" s="4"/>
      <c r="MC566" s="4"/>
      <c r="MD566" s="4"/>
      <c r="ME566" s="4"/>
      <c r="MF566" s="4"/>
      <c r="MG566" s="4"/>
      <c r="MH566" s="4"/>
      <c r="MI566" s="4"/>
      <c r="MJ566" s="4"/>
      <c r="MK566" s="4"/>
      <c r="ML566" s="4"/>
      <c r="MM566" s="4"/>
      <c r="MN566" s="4"/>
      <c r="MO566" s="4"/>
      <c r="MP566" s="4"/>
      <c r="MQ566" s="4"/>
      <c r="MR566" s="4"/>
      <c r="MS566" s="4"/>
      <c r="MT566" s="4"/>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1"/>
      <c r="PC566" s="1"/>
      <c r="PD566" s="1"/>
      <c r="PE566" s="1"/>
      <c r="PF566" s="1"/>
      <c r="PG566" s="1"/>
      <c r="PH566" s="1"/>
      <c r="PI566" s="1"/>
      <c r="PJ566" s="1"/>
      <c r="PK566" s="1"/>
      <c r="PL566" s="1"/>
      <c r="PM566" s="1"/>
      <c r="PN566" s="1"/>
      <c r="PO566" s="1"/>
      <c r="PP566" s="1"/>
      <c r="PQ566" s="1"/>
      <c r="PR566" s="1"/>
      <c r="PS566" s="1"/>
      <c r="PT566" s="1"/>
      <c r="PU566" s="1"/>
      <c r="PV566" s="1"/>
      <c r="PW566" s="1"/>
      <c r="PX566" s="1"/>
      <c r="PY566" s="1"/>
      <c r="PZ566" s="1"/>
      <c r="QA566" s="1"/>
      <c r="QB566" s="1"/>
      <c r="QC566" s="1"/>
      <c r="QD566" s="1"/>
      <c r="QE566" s="1"/>
      <c r="QF566" s="1"/>
      <c r="QG566" s="1"/>
      <c r="QH566" s="1"/>
      <c r="QI566" s="1"/>
      <c r="QJ566" s="1"/>
      <c r="QK566" s="1"/>
      <c r="QL566" s="1"/>
      <c r="QM566" s="1"/>
      <c r="QN566" s="1"/>
      <c r="QO566" s="1"/>
      <c r="QP566" s="1"/>
      <c r="QQ566" s="1"/>
      <c r="QR566" s="1"/>
      <c r="QS566" s="1"/>
      <c r="QT566" s="1"/>
      <c r="QU566" s="1"/>
      <c r="QV566" s="1"/>
      <c r="QW566" s="1"/>
      <c r="QX566" s="1"/>
      <c r="QY566" s="1"/>
      <c r="QZ566" s="1"/>
      <c r="RA566" s="1"/>
      <c r="RB566" s="1"/>
      <c r="RC566" s="1"/>
      <c r="RD566" s="1"/>
      <c r="RE566" s="1"/>
      <c r="RF566" s="1"/>
      <c r="RG566" s="1"/>
      <c r="RH566" s="1"/>
      <c r="RI566" s="1"/>
      <c r="RJ566" s="1"/>
      <c r="RK566" s="1"/>
      <c r="RL566" s="1"/>
      <c r="RM566" s="1"/>
      <c r="RN566" s="1"/>
      <c r="RO566" s="1"/>
      <c r="RP566" s="1"/>
      <c r="RQ566" s="1"/>
      <c r="RR566" s="1"/>
      <c r="RS566" s="1"/>
      <c r="RT566" s="1"/>
      <c r="RU566" s="1"/>
      <c r="RV566" s="1"/>
      <c r="RW566" s="1"/>
      <c r="RX566" s="1"/>
      <c r="RY566" s="1"/>
      <c r="RZ566" s="1"/>
      <c r="SA566" s="1"/>
      <c r="SB566" s="1"/>
      <c r="SC566" s="1"/>
      <c r="SD566" s="1"/>
      <c r="SE566" s="1"/>
      <c r="SF566" s="1"/>
      <c r="SG566" s="1"/>
      <c r="SH566" s="1"/>
      <c r="SI566" s="1"/>
      <c r="SJ566" s="1"/>
      <c r="SK566" s="1"/>
      <c r="SL566" s="1"/>
      <c r="SM566" s="1"/>
      <c r="SN566" s="1"/>
      <c r="SO566" s="1"/>
      <c r="SP566" s="1"/>
      <c r="SQ566" s="1"/>
      <c r="SR566" s="1"/>
      <c r="SS566" s="1"/>
      <c r="ST566" s="1"/>
      <c r="SU566" s="1"/>
      <c r="SV566" s="1"/>
      <c r="SW566" s="1"/>
      <c r="SX566" s="1"/>
      <c r="SY566" s="1"/>
      <c r="SZ566" s="1"/>
      <c r="TA566" s="1"/>
      <c r="TB566" s="1"/>
      <c r="TC566" s="1"/>
      <c r="TD566" s="1"/>
      <c r="TE566" s="1"/>
      <c r="TF566" s="1"/>
      <c r="TG566" s="1"/>
      <c r="TH566" s="1"/>
      <c r="TI566" s="1"/>
      <c r="TJ566" s="1"/>
      <c r="TK566" s="1"/>
      <c r="TL566" s="1"/>
      <c r="TM566" s="1"/>
      <c r="TN566" s="1"/>
      <c r="TO566" s="1"/>
      <c r="TP566" s="1"/>
      <c r="TQ566" s="1"/>
      <c r="TR566" s="1"/>
      <c r="TS566" s="1"/>
      <c r="TT566" s="1"/>
      <c r="TU566" s="1"/>
      <c r="TV566" s="1"/>
      <c r="TW566" s="1"/>
      <c r="TX566" s="1"/>
      <c r="TY566" s="1"/>
      <c r="TZ566" s="1"/>
      <c r="UA566" s="1"/>
      <c r="UB566" s="1"/>
      <c r="UC566" s="1"/>
      <c r="UD566" s="1"/>
      <c r="UE566" s="1"/>
      <c r="UF566" s="1"/>
      <c r="UG566" s="1"/>
      <c r="UH566" s="1"/>
      <c r="UI566" s="1"/>
      <c r="UJ566" s="1"/>
      <c r="UK566" s="1"/>
      <c r="UL566" s="1"/>
      <c r="UM566" s="1"/>
      <c r="UN566" s="1"/>
      <c r="UO566" s="1"/>
      <c r="UP566" s="1"/>
      <c r="UQ566" s="1"/>
      <c r="UR566" s="1"/>
      <c r="US566" s="1"/>
      <c r="UT566" s="1"/>
      <c r="UU566" s="1"/>
      <c r="UV566" s="1"/>
      <c r="UW566" s="1"/>
      <c r="UX566" s="1"/>
      <c r="UY566" s="1"/>
      <c r="UZ566" s="1"/>
      <c r="VA566" s="1"/>
      <c r="VB566" s="1"/>
      <c r="VC566" s="1"/>
      <c r="VD566" s="1"/>
      <c r="VE566" s="1"/>
      <c r="VF566" s="1"/>
      <c r="VG566" s="1"/>
      <c r="VH566" s="1"/>
      <c r="VI566" s="1"/>
      <c r="VJ566" s="1"/>
      <c r="VK566" s="1"/>
      <c r="VL566" s="1"/>
      <c r="VM566" s="1"/>
      <c r="VN566" s="1"/>
      <c r="VO566" s="1"/>
      <c r="VP566" s="1"/>
      <c r="VQ566" s="1"/>
      <c r="VR566" s="1"/>
      <c r="VS566" s="1"/>
      <c r="VT566" s="1"/>
      <c r="VU566" s="1"/>
      <c r="VV566" s="1"/>
      <c r="VW566" s="1"/>
      <c r="VX566" s="1"/>
      <c r="VY566" s="1"/>
      <c r="VZ566" s="1"/>
      <c r="WA566" s="1"/>
      <c r="WB566" s="1"/>
      <c r="WC566" s="1"/>
      <c r="WD566" s="1"/>
      <c r="WE566" s="1"/>
      <c r="WF566" s="1"/>
      <c r="WG566" s="1"/>
      <c r="WH566" s="1"/>
      <c r="WI566" s="1"/>
      <c r="WJ566" s="1"/>
      <c r="WK566" s="1"/>
      <c r="WL566" s="1"/>
      <c r="WM566" s="1"/>
      <c r="WN566" s="1"/>
      <c r="WO566" s="1"/>
      <c r="WP566" s="1"/>
      <c r="WQ566" s="1"/>
      <c r="WR566" s="1"/>
      <c r="WS566" s="1"/>
      <c r="WT566" s="1"/>
      <c r="WU566" s="1"/>
      <c r="WV566" s="1"/>
      <c r="WW566" s="1"/>
      <c r="WX566" s="1"/>
      <c r="WY566" s="1"/>
      <c r="WZ566" s="1"/>
      <c r="XA566" s="1"/>
      <c r="XB566" s="1"/>
      <c r="XC566" s="1"/>
      <c r="XD566" s="1"/>
      <c r="XE566" s="1"/>
      <c r="XF566" s="1"/>
      <c r="XG566" s="1"/>
      <c r="XH566" s="1"/>
      <c r="XI566" s="1"/>
      <c r="XJ566" s="1"/>
      <c r="XK566" s="1"/>
      <c r="XL566" s="1"/>
      <c r="XM566" s="1"/>
      <c r="XN566" s="1"/>
      <c r="XO566" s="1"/>
      <c r="XP566" s="1"/>
      <c r="XQ566" s="1"/>
      <c r="XR566" s="1"/>
      <c r="XS566" s="1"/>
      <c r="XT566" s="1"/>
      <c r="XU566" s="1"/>
      <c r="XV566" s="1"/>
      <c r="XW566" s="1"/>
      <c r="XX566" s="1"/>
      <c r="XY566" s="1"/>
      <c r="XZ566" s="1"/>
      <c r="YA566" s="1"/>
      <c r="YB566" s="1"/>
      <c r="YC566" s="1"/>
      <c r="YD566" s="1"/>
      <c r="YE566" s="1"/>
      <c r="YF566" s="1"/>
      <c r="YG566" s="1"/>
      <c r="YH566" s="1"/>
      <c r="YI566" s="1"/>
      <c r="YJ566" s="1"/>
      <c r="YK566" s="1"/>
      <c r="YL566" s="1"/>
      <c r="YM566" s="1"/>
      <c r="YN566" s="1"/>
      <c r="YO566" s="1"/>
      <c r="YP566" s="1"/>
      <c r="YQ566" s="1"/>
      <c r="YR566" s="1"/>
      <c r="YS566" s="1"/>
      <c r="YT566" s="1"/>
      <c r="YU566" s="1"/>
      <c r="YV566" s="1"/>
      <c r="YW566" s="1"/>
      <c r="YX566" s="1"/>
      <c r="YY566" s="1"/>
      <c r="YZ566" s="1"/>
      <c r="ZA566" s="1"/>
      <c r="ZB566" s="1"/>
      <c r="ZC566" s="1"/>
      <c r="ZD566" s="1"/>
      <c r="ZE566" s="1"/>
      <c r="ZF566" s="1"/>
      <c r="ZG566" s="1"/>
      <c r="ZH566" s="1"/>
      <c r="ZI566" s="1"/>
      <c r="ZJ566" s="1"/>
      <c r="ZK566" s="1"/>
      <c r="ZL566" s="1"/>
      <c r="ZM566" s="1"/>
      <c r="ZN566" s="1"/>
      <c r="ZO566" s="1"/>
      <c r="ZP566" s="1"/>
      <c r="ZQ566" s="1"/>
      <c r="ZR566" s="1"/>
      <c r="ZS566" s="1"/>
      <c r="ZT566" s="1"/>
      <c r="ZU566" s="1"/>
      <c r="ZV566" s="1"/>
      <c r="ZW566" s="1"/>
      <c r="ZX566" s="1"/>
      <c r="ZY566" s="1"/>
      <c r="ZZ566" s="1"/>
      <c r="AAA566" s="1"/>
      <c r="AAB566" s="1"/>
      <c r="AAC566" s="1"/>
      <c r="AAD566" s="1"/>
      <c r="AAE566" s="1"/>
      <c r="AAF566" s="1"/>
      <c r="AAG566" s="1"/>
      <c r="AAH566" s="1"/>
      <c r="AAI566" s="1"/>
      <c r="AAJ566" s="1"/>
      <c r="AAK566" s="1"/>
      <c r="AAL566" s="1"/>
      <c r="AAM566" s="1"/>
      <c r="AAN566" s="1"/>
      <c r="AAO566" s="1"/>
      <c r="AAP566" s="1"/>
      <c r="AAQ566" s="1"/>
      <c r="AAR566" s="1"/>
      <c r="AAS566" s="1"/>
      <c r="AAT566" s="1"/>
      <c r="AAU566" s="1"/>
      <c r="AAV566" s="1"/>
      <c r="AAW566" s="1"/>
      <c r="AAX566" s="1"/>
      <c r="AAY566" s="1"/>
      <c r="AAZ566" s="1"/>
      <c r="ABA566" s="1"/>
      <c r="ABB566" s="1"/>
      <c r="ABC566" s="1"/>
      <c r="ABD566" s="1"/>
      <c r="ABE566" s="1"/>
      <c r="ABF566" s="1"/>
      <c r="ABG566" s="1"/>
      <c r="ABH566" s="1"/>
      <c r="ABI566" s="1"/>
      <c r="ABJ566" s="1"/>
      <c r="ABK566" s="1"/>
      <c r="ABL566" s="1"/>
      <c r="ABM566" s="1"/>
      <c r="ABN566" s="1"/>
      <c r="ABO566" s="1"/>
    </row>
    <row r="567" spans="1:743" x14ac:dyDescent="0.25">
      <c r="A567" s="93"/>
      <c r="B567" s="2"/>
      <c r="C567" s="2"/>
      <c r="D567" s="2"/>
      <c r="E567" s="2"/>
      <c r="F567" s="2"/>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c r="KB567" s="4"/>
      <c r="KC567" s="4"/>
      <c r="KD567" s="4"/>
      <c r="KE567" s="4"/>
      <c r="KF567" s="4"/>
      <c r="KG567" s="4"/>
      <c r="KH567" s="4"/>
      <c r="KI567" s="4"/>
      <c r="KJ567" s="4"/>
      <c r="KK567" s="4"/>
      <c r="KL567" s="4"/>
      <c r="KM567" s="4"/>
      <c r="KN567" s="4"/>
      <c r="KO567" s="4"/>
      <c r="KP567" s="4"/>
      <c r="KQ567" s="4"/>
      <c r="KR567" s="4"/>
      <c r="KS567" s="4"/>
      <c r="KT567" s="4"/>
      <c r="KU567" s="4"/>
      <c r="KV567" s="4"/>
      <c r="KW567" s="4"/>
      <c r="KX567" s="4"/>
      <c r="KY567" s="4"/>
      <c r="KZ567" s="4"/>
      <c r="LA567" s="4"/>
      <c r="LB567" s="4"/>
      <c r="LC567" s="4"/>
      <c r="LD567" s="4"/>
      <c r="LE567" s="4"/>
      <c r="LF567" s="4"/>
      <c r="LG567" s="4"/>
      <c r="LH567" s="4"/>
      <c r="LI567" s="4"/>
      <c r="LJ567" s="4"/>
      <c r="LK567" s="4"/>
      <c r="LL567" s="4"/>
      <c r="LM567" s="4"/>
      <c r="LN567" s="4"/>
      <c r="LO567" s="4"/>
      <c r="LP567" s="4"/>
      <c r="LQ567" s="4"/>
      <c r="LR567" s="4"/>
      <c r="LS567" s="4"/>
      <c r="LT567" s="4"/>
      <c r="LU567" s="4"/>
      <c r="LV567" s="4"/>
      <c r="LW567" s="4"/>
      <c r="LX567" s="4"/>
      <c r="LY567" s="4"/>
      <c r="LZ567" s="4"/>
      <c r="MA567" s="4"/>
      <c r="MB567" s="4"/>
      <c r="MC567" s="4"/>
      <c r="MD567" s="4"/>
      <c r="ME567" s="4"/>
      <c r="MF567" s="4"/>
      <c r="MG567" s="4"/>
      <c r="MH567" s="4"/>
      <c r="MI567" s="4"/>
      <c r="MJ567" s="4"/>
      <c r="MK567" s="4"/>
      <c r="ML567" s="4"/>
      <c r="MM567" s="4"/>
      <c r="MN567" s="4"/>
      <c r="MO567" s="4"/>
      <c r="MP567" s="4"/>
      <c r="MQ567" s="4"/>
      <c r="MR567" s="4"/>
      <c r="MS567" s="4"/>
      <c r="MT567" s="4"/>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1"/>
      <c r="PC567" s="1"/>
      <c r="PD567" s="1"/>
      <c r="PE567" s="1"/>
      <c r="PF567" s="1"/>
      <c r="PG567" s="1"/>
      <c r="PH567" s="1"/>
      <c r="PI567" s="1"/>
      <c r="PJ567" s="1"/>
      <c r="PK567" s="1"/>
      <c r="PL567" s="1"/>
      <c r="PM567" s="1"/>
      <c r="PN567" s="1"/>
      <c r="PO567" s="1"/>
      <c r="PP567" s="1"/>
      <c r="PQ567" s="1"/>
      <c r="PR567" s="1"/>
      <c r="PS567" s="1"/>
      <c r="PT567" s="1"/>
      <c r="PU567" s="1"/>
      <c r="PV567" s="1"/>
      <c r="PW567" s="1"/>
      <c r="PX567" s="1"/>
      <c r="PY567" s="1"/>
      <c r="PZ567" s="1"/>
      <c r="QA567" s="1"/>
      <c r="QB567" s="1"/>
      <c r="QC567" s="1"/>
      <c r="QD567" s="1"/>
      <c r="QE567" s="1"/>
      <c r="QF567" s="1"/>
      <c r="QG567" s="1"/>
      <c r="QH567" s="1"/>
      <c r="QI567" s="1"/>
      <c r="QJ567" s="1"/>
      <c r="QK567" s="1"/>
      <c r="QL567" s="1"/>
      <c r="QM567" s="1"/>
      <c r="QN567" s="1"/>
      <c r="QO567" s="1"/>
      <c r="QP567" s="1"/>
      <c r="QQ567" s="1"/>
      <c r="QR567" s="1"/>
      <c r="QS567" s="1"/>
      <c r="QT567" s="1"/>
      <c r="QU567" s="1"/>
      <c r="QV567" s="1"/>
      <c r="QW567" s="1"/>
      <c r="QX567" s="1"/>
      <c r="QY567" s="1"/>
      <c r="QZ567" s="1"/>
      <c r="RA567" s="1"/>
      <c r="RB567" s="1"/>
      <c r="RC567" s="1"/>
      <c r="RD567" s="1"/>
      <c r="RE567" s="1"/>
      <c r="RF567" s="1"/>
      <c r="RG567" s="1"/>
      <c r="RH567" s="1"/>
      <c r="RI567" s="1"/>
      <c r="RJ567" s="1"/>
      <c r="RK567" s="1"/>
      <c r="RL567" s="1"/>
      <c r="RM567" s="1"/>
      <c r="RN567" s="1"/>
      <c r="RO567" s="1"/>
      <c r="RP567" s="1"/>
      <c r="RQ567" s="1"/>
      <c r="RR567" s="1"/>
      <c r="RS567" s="1"/>
      <c r="RT567" s="1"/>
      <c r="RU567" s="1"/>
      <c r="RV567" s="1"/>
      <c r="RW567" s="1"/>
      <c r="RX567" s="1"/>
      <c r="RY567" s="1"/>
      <c r="RZ567" s="1"/>
      <c r="SA567" s="1"/>
      <c r="SB567" s="1"/>
      <c r="SC567" s="1"/>
      <c r="SD567" s="1"/>
      <c r="SE567" s="1"/>
      <c r="SF567" s="1"/>
      <c r="SG567" s="1"/>
      <c r="SH567" s="1"/>
      <c r="SI567" s="1"/>
      <c r="SJ567" s="1"/>
      <c r="SK567" s="1"/>
      <c r="SL567" s="1"/>
      <c r="SM567" s="1"/>
      <c r="SN567" s="1"/>
      <c r="SO567" s="1"/>
      <c r="SP567" s="1"/>
      <c r="SQ567" s="1"/>
      <c r="SR567" s="1"/>
      <c r="SS567" s="1"/>
      <c r="ST567" s="1"/>
      <c r="SU567" s="1"/>
      <c r="SV567" s="1"/>
      <c r="SW567" s="1"/>
      <c r="SX567" s="1"/>
      <c r="SY567" s="1"/>
      <c r="SZ567" s="1"/>
      <c r="TA567" s="1"/>
      <c r="TB567" s="1"/>
      <c r="TC567" s="1"/>
      <c r="TD567" s="1"/>
      <c r="TE567" s="1"/>
      <c r="TF567" s="1"/>
      <c r="TG567" s="1"/>
      <c r="TH567" s="1"/>
      <c r="TI567" s="1"/>
      <c r="TJ567" s="1"/>
      <c r="TK567" s="1"/>
      <c r="TL567" s="1"/>
      <c r="TM567" s="1"/>
      <c r="TN567" s="1"/>
      <c r="TO567" s="1"/>
      <c r="TP567" s="1"/>
      <c r="TQ567" s="1"/>
      <c r="TR567" s="1"/>
      <c r="TS567" s="1"/>
      <c r="TT567" s="1"/>
      <c r="TU567" s="1"/>
      <c r="TV567" s="1"/>
      <c r="TW567" s="1"/>
      <c r="TX567" s="1"/>
      <c r="TY567" s="1"/>
      <c r="TZ567" s="1"/>
      <c r="UA567" s="1"/>
      <c r="UB567" s="1"/>
      <c r="UC567" s="1"/>
      <c r="UD567" s="1"/>
      <c r="UE567" s="1"/>
      <c r="UF567" s="1"/>
      <c r="UG567" s="1"/>
      <c r="UH567" s="1"/>
      <c r="UI567" s="1"/>
      <c r="UJ567" s="1"/>
      <c r="UK567" s="1"/>
      <c r="UL567" s="1"/>
      <c r="UM567" s="1"/>
      <c r="UN567" s="1"/>
      <c r="UO567" s="1"/>
      <c r="UP567" s="1"/>
      <c r="UQ567" s="1"/>
      <c r="UR567" s="1"/>
      <c r="US567" s="1"/>
      <c r="UT567" s="1"/>
      <c r="UU567" s="1"/>
      <c r="UV567" s="1"/>
      <c r="UW567" s="1"/>
      <c r="UX567" s="1"/>
      <c r="UY567" s="1"/>
      <c r="UZ567" s="1"/>
      <c r="VA567" s="1"/>
      <c r="VB567" s="1"/>
      <c r="VC567" s="1"/>
      <c r="VD567" s="1"/>
      <c r="VE567" s="1"/>
      <c r="VF567" s="1"/>
      <c r="VG567" s="1"/>
      <c r="VH567" s="1"/>
      <c r="VI567" s="1"/>
      <c r="VJ567" s="1"/>
      <c r="VK567" s="1"/>
      <c r="VL567" s="1"/>
      <c r="VM567" s="1"/>
      <c r="VN567" s="1"/>
      <c r="VO567" s="1"/>
      <c r="VP567" s="1"/>
      <c r="VQ567" s="1"/>
      <c r="VR567" s="1"/>
      <c r="VS567" s="1"/>
      <c r="VT567" s="1"/>
      <c r="VU567" s="1"/>
      <c r="VV567" s="1"/>
      <c r="VW567" s="1"/>
      <c r="VX567" s="1"/>
      <c r="VY567" s="1"/>
      <c r="VZ567" s="1"/>
      <c r="WA567" s="1"/>
      <c r="WB567" s="1"/>
      <c r="WC567" s="1"/>
      <c r="WD567" s="1"/>
      <c r="WE567" s="1"/>
      <c r="WF567" s="1"/>
      <c r="WG567" s="1"/>
      <c r="WH567" s="1"/>
      <c r="WI567" s="1"/>
      <c r="WJ567" s="1"/>
      <c r="WK567" s="1"/>
      <c r="WL567" s="1"/>
      <c r="WM567" s="1"/>
      <c r="WN567" s="1"/>
      <c r="WO567" s="1"/>
      <c r="WP567" s="1"/>
      <c r="WQ567" s="1"/>
      <c r="WR567" s="1"/>
      <c r="WS567" s="1"/>
      <c r="WT567" s="1"/>
      <c r="WU567" s="1"/>
      <c r="WV567" s="1"/>
      <c r="WW567" s="1"/>
      <c r="WX567" s="1"/>
      <c r="WY567" s="1"/>
      <c r="WZ567" s="1"/>
      <c r="XA567" s="1"/>
      <c r="XB567" s="1"/>
      <c r="XC567" s="1"/>
      <c r="XD567" s="1"/>
      <c r="XE567" s="1"/>
      <c r="XF567" s="1"/>
      <c r="XG567" s="1"/>
      <c r="XH567" s="1"/>
      <c r="XI567" s="1"/>
      <c r="XJ567" s="1"/>
      <c r="XK567" s="1"/>
      <c r="XL567" s="1"/>
      <c r="XM567" s="1"/>
      <c r="XN567" s="1"/>
      <c r="XO567" s="1"/>
      <c r="XP567" s="1"/>
      <c r="XQ567" s="1"/>
      <c r="XR567" s="1"/>
      <c r="XS567" s="1"/>
      <c r="XT567" s="1"/>
      <c r="XU567" s="1"/>
      <c r="XV567" s="1"/>
      <c r="XW567" s="1"/>
      <c r="XX567" s="1"/>
      <c r="XY567" s="1"/>
      <c r="XZ567" s="1"/>
      <c r="YA567" s="1"/>
      <c r="YB567" s="1"/>
      <c r="YC567" s="1"/>
      <c r="YD567" s="1"/>
      <c r="YE567" s="1"/>
      <c r="YF567" s="1"/>
      <c r="YG567" s="1"/>
      <c r="YH567" s="1"/>
      <c r="YI567" s="1"/>
      <c r="YJ567" s="1"/>
      <c r="YK567" s="1"/>
      <c r="YL567" s="1"/>
      <c r="YM567" s="1"/>
      <c r="YN567" s="1"/>
      <c r="YO567" s="1"/>
      <c r="YP567" s="1"/>
      <c r="YQ567" s="1"/>
      <c r="YR567" s="1"/>
      <c r="YS567" s="1"/>
      <c r="YT567" s="1"/>
      <c r="YU567" s="1"/>
      <c r="YV567" s="1"/>
      <c r="YW567" s="1"/>
      <c r="YX567" s="1"/>
      <c r="YY567" s="1"/>
      <c r="YZ567" s="1"/>
      <c r="ZA567" s="1"/>
      <c r="ZB567" s="1"/>
      <c r="ZC567" s="1"/>
      <c r="ZD567" s="1"/>
      <c r="ZE567" s="1"/>
      <c r="ZF567" s="1"/>
      <c r="ZG567" s="1"/>
      <c r="ZH567" s="1"/>
      <c r="ZI567" s="1"/>
      <c r="ZJ567" s="1"/>
      <c r="ZK567" s="1"/>
      <c r="ZL567" s="1"/>
      <c r="ZM567" s="1"/>
      <c r="ZN567" s="1"/>
      <c r="ZO567" s="1"/>
      <c r="ZP567" s="1"/>
      <c r="ZQ567" s="1"/>
      <c r="ZR567" s="1"/>
      <c r="ZS567" s="1"/>
      <c r="ZT567" s="1"/>
      <c r="ZU567" s="1"/>
      <c r="ZV567" s="1"/>
      <c r="ZW567" s="1"/>
      <c r="ZX567" s="1"/>
      <c r="ZY567" s="1"/>
      <c r="ZZ567" s="1"/>
      <c r="AAA567" s="1"/>
      <c r="AAB567" s="1"/>
      <c r="AAC567" s="1"/>
      <c r="AAD567" s="1"/>
      <c r="AAE567" s="1"/>
      <c r="AAF567" s="1"/>
      <c r="AAG567" s="1"/>
      <c r="AAH567" s="1"/>
      <c r="AAI567" s="1"/>
      <c r="AAJ567" s="1"/>
      <c r="AAK567" s="1"/>
      <c r="AAL567" s="1"/>
      <c r="AAM567" s="1"/>
      <c r="AAN567" s="1"/>
      <c r="AAO567" s="1"/>
      <c r="AAP567" s="1"/>
      <c r="AAQ567" s="1"/>
      <c r="AAR567" s="1"/>
      <c r="AAS567" s="1"/>
      <c r="AAT567" s="1"/>
      <c r="AAU567" s="1"/>
      <c r="AAV567" s="1"/>
      <c r="AAW567" s="1"/>
      <c r="AAX567" s="1"/>
      <c r="AAY567" s="1"/>
      <c r="AAZ567" s="1"/>
      <c r="ABA567" s="1"/>
      <c r="ABB567" s="1"/>
      <c r="ABC567" s="1"/>
      <c r="ABD567" s="1"/>
      <c r="ABE567" s="1"/>
      <c r="ABF567" s="1"/>
      <c r="ABG567" s="1"/>
      <c r="ABH567" s="1"/>
      <c r="ABI567" s="1"/>
      <c r="ABJ567" s="1"/>
      <c r="ABK567" s="1"/>
      <c r="ABL567" s="1"/>
      <c r="ABM567" s="1"/>
      <c r="ABN567" s="1"/>
      <c r="ABO567" s="1"/>
    </row>
    <row r="568" spans="1:743" x14ac:dyDescent="0.25">
      <c r="A568" s="93"/>
      <c r="B568" s="2"/>
      <c r="C568" s="2"/>
      <c r="D568" s="2"/>
      <c r="E568" s="2"/>
      <c r="F568" s="2"/>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c r="KB568" s="4"/>
      <c r="KC568" s="4"/>
      <c r="KD568" s="4"/>
      <c r="KE568" s="4"/>
      <c r="KF568" s="4"/>
      <c r="KG568" s="4"/>
      <c r="KH568" s="4"/>
      <c r="KI568" s="4"/>
      <c r="KJ568" s="4"/>
      <c r="KK568" s="4"/>
      <c r="KL568" s="4"/>
      <c r="KM568" s="4"/>
      <c r="KN568" s="4"/>
      <c r="KO568" s="4"/>
      <c r="KP568" s="4"/>
      <c r="KQ568" s="4"/>
      <c r="KR568" s="4"/>
      <c r="KS568" s="4"/>
      <c r="KT568" s="4"/>
      <c r="KU568" s="4"/>
      <c r="KV568" s="4"/>
      <c r="KW568" s="4"/>
      <c r="KX568" s="4"/>
      <c r="KY568" s="4"/>
      <c r="KZ568" s="4"/>
      <c r="LA568" s="4"/>
      <c r="LB568" s="4"/>
      <c r="LC568" s="4"/>
      <c r="LD568" s="4"/>
      <c r="LE568" s="4"/>
      <c r="LF568" s="4"/>
      <c r="LG568" s="4"/>
      <c r="LH568" s="4"/>
      <c r="LI568" s="4"/>
      <c r="LJ568" s="4"/>
      <c r="LK568" s="4"/>
      <c r="LL568" s="4"/>
      <c r="LM568" s="4"/>
      <c r="LN568" s="4"/>
      <c r="LO568" s="4"/>
      <c r="LP568" s="4"/>
      <c r="LQ568" s="4"/>
      <c r="LR568" s="4"/>
      <c r="LS568" s="4"/>
      <c r="LT568" s="4"/>
      <c r="LU568" s="4"/>
      <c r="LV568" s="4"/>
      <c r="LW568" s="4"/>
      <c r="LX568" s="4"/>
      <c r="LY568" s="4"/>
      <c r="LZ568" s="4"/>
      <c r="MA568" s="4"/>
      <c r="MB568" s="4"/>
      <c r="MC568" s="4"/>
      <c r="MD568" s="4"/>
      <c r="ME568" s="4"/>
      <c r="MF568" s="4"/>
      <c r="MG568" s="4"/>
      <c r="MH568" s="4"/>
      <c r="MI568" s="4"/>
      <c r="MJ568" s="4"/>
      <c r="MK568" s="4"/>
      <c r="ML568" s="4"/>
      <c r="MM568" s="4"/>
      <c r="MN568" s="4"/>
      <c r="MO568" s="4"/>
      <c r="MP568" s="4"/>
      <c r="MQ568" s="4"/>
      <c r="MR568" s="4"/>
      <c r="MS568" s="4"/>
      <c r="MT568" s="4"/>
      <c r="MU568" s="3"/>
      <c r="MV568" s="3"/>
      <c r="MW568" s="3"/>
      <c r="MX568" s="3"/>
      <c r="MY568" s="3"/>
      <c r="MZ568" s="3"/>
      <c r="NA568" s="3"/>
      <c r="NB568" s="3"/>
      <c r="NC568" s="3"/>
      <c r="ND568" s="3"/>
      <c r="NE568" s="3"/>
      <c r="NF568" s="3"/>
      <c r="NG568" s="3"/>
      <c r="NH568" s="3"/>
      <c r="NI568" s="3"/>
      <c r="NJ568" s="3"/>
      <c r="NK568" s="3"/>
      <c r="NL568" s="3"/>
      <c r="NM568" s="3"/>
      <c r="NN568" s="3"/>
      <c r="NO568" s="3"/>
      <c r="NP568" s="3"/>
      <c r="NQ568" s="3"/>
      <c r="NR568" s="3"/>
      <c r="NS568" s="3"/>
      <c r="NT568" s="3"/>
      <c r="NU568" s="3"/>
      <c r="NV568" s="3"/>
      <c r="NW568" s="3"/>
      <c r="NX568" s="3"/>
      <c r="NY568" s="3"/>
      <c r="NZ568" s="3"/>
      <c r="OA568" s="3"/>
      <c r="OB568" s="3"/>
      <c r="OC568" s="3"/>
      <c r="OD568" s="3"/>
      <c r="OE568" s="3"/>
      <c r="OF568" s="3"/>
      <c r="OG568" s="3"/>
      <c r="OH568" s="3"/>
      <c r="OI568" s="3"/>
      <c r="OJ568" s="3"/>
      <c r="OK568" s="3"/>
      <c r="OL568" s="3"/>
      <c r="OM568" s="3"/>
      <c r="ON568" s="3"/>
      <c r="OO568" s="3"/>
      <c r="OP568" s="3"/>
      <c r="OQ568" s="3"/>
      <c r="OR568" s="3"/>
      <c r="OS568" s="3"/>
      <c r="OT568" s="3"/>
      <c r="OU568" s="3"/>
      <c r="OV568" s="3"/>
      <c r="OW568" s="3"/>
      <c r="OX568" s="3"/>
      <c r="OY568" s="3"/>
      <c r="OZ568" s="3"/>
      <c r="PA568" s="3"/>
      <c r="PB568" s="1"/>
      <c r="PC568" s="1"/>
      <c r="PD568" s="1"/>
      <c r="PE568" s="1"/>
      <c r="PF568" s="1"/>
      <c r="PG568" s="1"/>
      <c r="PH568" s="1"/>
      <c r="PI568" s="1"/>
      <c r="PJ568" s="1"/>
      <c r="PK568" s="1"/>
      <c r="PL568" s="1"/>
      <c r="PM568" s="1"/>
      <c r="PN568" s="1"/>
      <c r="PO568" s="1"/>
      <c r="PP568" s="1"/>
      <c r="PQ568" s="1"/>
      <c r="PR568" s="1"/>
      <c r="PS568" s="1"/>
      <c r="PT568" s="1"/>
      <c r="PU568" s="1"/>
      <c r="PV568" s="1"/>
      <c r="PW568" s="1"/>
      <c r="PX568" s="1"/>
      <c r="PY568" s="1"/>
      <c r="PZ568" s="1"/>
      <c r="QA568" s="1"/>
      <c r="QB568" s="1"/>
      <c r="QC568" s="1"/>
      <c r="QD568" s="1"/>
      <c r="QE568" s="1"/>
      <c r="QF568" s="1"/>
      <c r="QG568" s="1"/>
      <c r="QH568" s="1"/>
      <c r="QI568" s="1"/>
      <c r="QJ568" s="1"/>
      <c r="QK568" s="1"/>
      <c r="QL568" s="1"/>
      <c r="QM568" s="1"/>
      <c r="QN568" s="1"/>
      <c r="QO568" s="1"/>
      <c r="QP568" s="1"/>
      <c r="QQ568" s="1"/>
      <c r="QR568" s="1"/>
      <c r="QS568" s="1"/>
      <c r="QT568" s="1"/>
      <c r="QU568" s="1"/>
      <c r="QV568" s="1"/>
      <c r="QW568" s="1"/>
      <c r="QX568" s="1"/>
      <c r="QY568" s="1"/>
      <c r="QZ568" s="1"/>
      <c r="RA568" s="1"/>
      <c r="RB568" s="1"/>
      <c r="RC568" s="1"/>
      <c r="RD568" s="1"/>
      <c r="RE568" s="1"/>
      <c r="RF568" s="1"/>
      <c r="RG568" s="1"/>
      <c r="RH568" s="1"/>
      <c r="RI568" s="1"/>
      <c r="RJ568" s="1"/>
      <c r="RK568" s="1"/>
      <c r="RL568" s="1"/>
      <c r="RM568" s="1"/>
      <c r="RN568" s="1"/>
      <c r="RO568" s="1"/>
      <c r="RP568" s="1"/>
      <c r="RQ568" s="1"/>
      <c r="RR568" s="1"/>
      <c r="RS568" s="1"/>
      <c r="RT568" s="1"/>
      <c r="RU568" s="1"/>
      <c r="RV568" s="1"/>
      <c r="RW568" s="1"/>
      <c r="RX568" s="1"/>
      <c r="RY568" s="1"/>
      <c r="RZ568" s="1"/>
      <c r="SA568" s="1"/>
      <c r="SB568" s="1"/>
      <c r="SC568" s="1"/>
      <c r="SD568" s="1"/>
      <c r="SE568" s="1"/>
      <c r="SF568" s="1"/>
      <c r="SG568" s="1"/>
      <c r="SH568" s="1"/>
      <c r="SI568" s="1"/>
      <c r="SJ568" s="1"/>
      <c r="SK568" s="1"/>
      <c r="SL568" s="1"/>
      <c r="SM568" s="1"/>
      <c r="SN568" s="1"/>
      <c r="SO568" s="1"/>
      <c r="SP568" s="1"/>
      <c r="SQ568" s="1"/>
      <c r="SR568" s="1"/>
      <c r="SS568" s="1"/>
      <c r="ST568" s="1"/>
      <c r="SU568" s="1"/>
      <c r="SV568" s="1"/>
      <c r="SW568" s="1"/>
      <c r="SX568" s="1"/>
      <c r="SY568" s="1"/>
      <c r="SZ568" s="1"/>
      <c r="TA568" s="1"/>
      <c r="TB568" s="1"/>
      <c r="TC568" s="1"/>
      <c r="TD568" s="1"/>
      <c r="TE568" s="1"/>
      <c r="TF568" s="1"/>
      <c r="TG568" s="1"/>
      <c r="TH568" s="1"/>
      <c r="TI568" s="1"/>
      <c r="TJ568" s="1"/>
      <c r="TK568" s="1"/>
      <c r="TL568" s="1"/>
      <c r="TM568" s="1"/>
      <c r="TN568" s="1"/>
      <c r="TO568" s="1"/>
      <c r="TP568" s="1"/>
      <c r="TQ568" s="1"/>
      <c r="TR568" s="1"/>
      <c r="TS568" s="1"/>
      <c r="TT568" s="1"/>
      <c r="TU568" s="1"/>
      <c r="TV568" s="1"/>
      <c r="TW568" s="1"/>
      <c r="TX568" s="1"/>
      <c r="TY568" s="1"/>
      <c r="TZ568" s="1"/>
      <c r="UA568" s="1"/>
      <c r="UB568" s="1"/>
      <c r="UC568" s="1"/>
      <c r="UD568" s="1"/>
      <c r="UE568" s="1"/>
      <c r="UF568" s="1"/>
      <c r="UG568" s="1"/>
      <c r="UH568" s="1"/>
      <c r="UI568" s="1"/>
      <c r="UJ568" s="1"/>
      <c r="UK568" s="1"/>
      <c r="UL568" s="1"/>
      <c r="UM568" s="1"/>
      <c r="UN568" s="1"/>
      <c r="UO568" s="1"/>
      <c r="UP568" s="1"/>
      <c r="UQ568" s="1"/>
      <c r="UR568" s="1"/>
      <c r="US568" s="1"/>
      <c r="UT568" s="1"/>
      <c r="UU568" s="1"/>
      <c r="UV568" s="1"/>
      <c r="UW568" s="1"/>
      <c r="UX568" s="1"/>
      <c r="UY568" s="1"/>
      <c r="UZ568" s="1"/>
      <c r="VA568" s="1"/>
      <c r="VB568" s="1"/>
      <c r="VC568" s="1"/>
      <c r="VD568" s="1"/>
      <c r="VE568" s="1"/>
      <c r="VF568" s="1"/>
      <c r="VG568" s="1"/>
      <c r="VH568" s="1"/>
      <c r="VI568" s="1"/>
      <c r="VJ568" s="1"/>
      <c r="VK568" s="1"/>
      <c r="VL568" s="1"/>
      <c r="VM568" s="1"/>
      <c r="VN568" s="1"/>
      <c r="VO568" s="1"/>
      <c r="VP568" s="1"/>
      <c r="VQ568" s="1"/>
      <c r="VR568" s="1"/>
      <c r="VS568" s="1"/>
      <c r="VT568" s="1"/>
      <c r="VU568" s="1"/>
      <c r="VV568" s="1"/>
      <c r="VW568" s="1"/>
      <c r="VX568" s="1"/>
      <c r="VY568" s="1"/>
      <c r="VZ568" s="1"/>
      <c r="WA568" s="1"/>
      <c r="WB568" s="1"/>
      <c r="WC568" s="1"/>
      <c r="WD568" s="1"/>
      <c r="WE568" s="1"/>
      <c r="WF568" s="1"/>
      <c r="WG568" s="1"/>
      <c r="WH568" s="1"/>
      <c r="WI568" s="1"/>
      <c r="WJ568" s="1"/>
      <c r="WK568" s="1"/>
      <c r="WL568" s="1"/>
      <c r="WM568" s="1"/>
      <c r="WN568" s="1"/>
      <c r="WO568" s="1"/>
      <c r="WP568" s="1"/>
      <c r="WQ568" s="1"/>
      <c r="WR568" s="1"/>
      <c r="WS568" s="1"/>
      <c r="WT568" s="1"/>
      <c r="WU568" s="1"/>
      <c r="WV568" s="1"/>
      <c r="WW568" s="1"/>
      <c r="WX568" s="1"/>
      <c r="WY568" s="1"/>
      <c r="WZ568" s="1"/>
      <c r="XA568" s="1"/>
      <c r="XB568" s="1"/>
      <c r="XC568" s="1"/>
      <c r="XD568" s="1"/>
      <c r="XE568" s="1"/>
      <c r="XF568" s="1"/>
      <c r="XG568" s="1"/>
      <c r="XH568" s="1"/>
      <c r="XI568" s="1"/>
      <c r="XJ568" s="1"/>
      <c r="XK568" s="1"/>
      <c r="XL568" s="1"/>
      <c r="XM568" s="1"/>
      <c r="XN568" s="1"/>
      <c r="XO568" s="1"/>
      <c r="XP568" s="1"/>
      <c r="XQ568" s="1"/>
      <c r="XR568" s="1"/>
      <c r="XS568" s="1"/>
      <c r="XT568" s="1"/>
      <c r="XU568" s="1"/>
      <c r="XV568" s="1"/>
      <c r="XW568" s="1"/>
      <c r="XX568" s="1"/>
      <c r="XY568" s="1"/>
      <c r="XZ568" s="1"/>
      <c r="YA568" s="1"/>
      <c r="YB568" s="1"/>
      <c r="YC568" s="1"/>
      <c r="YD568" s="1"/>
      <c r="YE568" s="1"/>
      <c r="YF568" s="1"/>
      <c r="YG568" s="1"/>
      <c r="YH568" s="1"/>
      <c r="YI568" s="1"/>
      <c r="YJ568" s="1"/>
      <c r="YK568" s="1"/>
      <c r="YL568" s="1"/>
      <c r="YM568" s="1"/>
      <c r="YN568" s="1"/>
      <c r="YO568" s="1"/>
      <c r="YP568" s="1"/>
      <c r="YQ568" s="1"/>
      <c r="YR568" s="1"/>
      <c r="YS568" s="1"/>
      <c r="YT568" s="1"/>
      <c r="YU568" s="1"/>
      <c r="YV568" s="1"/>
      <c r="YW568" s="1"/>
      <c r="YX568" s="1"/>
      <c r="YY568" s="1"/>
      <c r="YZ568" s="1"/>
      <c r="ZA568" s="1"/>
      <c r="ZB568" s="1"/>
      <c r="ZC568" s="1"/>
      <c r="ZD568" s="1"/>
      <c r="ZE568" s="1"/>
      <c r="ZF568" s="1"/>
      <c r="ZG568" s="1"/>
      <c r="ZH568" s="1"/>
      <c r="ZI568" s="1"/>
      <c r="ZJ568" s="1"/>
      <c r="ZK568" s="1"/>
      <c r="ZL568" s="1"/>
      <c r="ZM568" s="1"/>
      <c r="ZN568" s="1"/>
      <c r="ZO568" s="1"/>
      <c r="ZP568" s="1"/>
      <c r="ZQ568" s="1"/>
      <c r="ZR568" s="1"/>
      <c r="ZS568" s="1"/>
      <c r="ZT568" s="1"/>
      <c r="ZU568" s="1"/>
      <c r="ZV568" s="1"/>
      <c r="ZW568" s="1"/>
      <c r="ZX568" s="1"/>
      <c r="ZY568" s="1"/>
      <c r="ZZ568" s="1"/>
      <c r="AAA568" s="1"/>
      <c r="AAB568" s="1"/>
      <c r="AAC568" s="1"/>
      <c r="AAD568" s="1"/>
      <c r="AAE568" s="1"/>
      <c r="AAF568" s="1"/>
      <c r="AAG568" s="1"/>
      <c r="AAH568" s="1"/>
      <c r="AAI568" s="1"/>
      <c r="AAJ568" s="1"/>
      <c r="AAK568" s="1"/>
      <c r="AAL568" s="1"/>
      <c r="AAM568" s="1"/>
      <c r="AAN568" s="1"/>
      <c r="AAO568" s="1"/>
      <c r="AAP568" s="1"/>
      <c r="AAQ568" s="1"/>
      <c r="AAR568" s="1"/>
      <c r="AAS568" s="1"/>
      <c r="AAT568" s="1"/>
      <c r="AAU568" s="1"/>
      <c r="AAV568" s="1"/>
      <c r="AAW568" s="1"/>
      <c r="AAX568" s="1"/>
      <c r="AAY568" s="1"/>
      <c r="AAZ568" s="1"/>
      <c r="ABA568" s="1"/>
      <c r="ABB568" s="1"/>
      <c r="ABC568" s="1"/>
      <c r="ABD568" s="1"/>
      <c r="ABE568" s="1"/>
      <c r="ABF568" s="1"/>
      <c r="ABG568" s="1"/>
      <c r="ABH568" s="1"/>
      <c r="ABI568" s="1"/>
      <c r="ABJ568" s="1"/>
      <c r="ABK568" s="1"/>
      <c r="ABL568" s="1"/>
      <c r="ABM568" s="1"/>
      <c r="ABN568" s="1"/>
      <c r="ABO568" s="1"/>
    </row>
    <row r="569" spans="1:743" x14ac:dyDescent="0.25">
      <c r="A569" s="93"/>
      <c r="B569" s="2"/>
      <c r="C569" s="2"/>
      <c r="D569" s="2"/>
      <c r="E569" s="2"/>
      <c r="F569" s="2"/>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c r="KB569" s="4"/>
      <c r="KC569" s="4"/>
      <c r="KD569" s="4"/>
      <c r="KE569" s="4"/>
      <c r="KF569" s="4"/>
      <c r="KG569" s="4"/>
      <c r="KH569" s="4"/>
      <c r="KI569" s="4"/>
      <c r="KJ569" s="4"/>
      <c r="KK569" s="4"/>
      <c r="KL569" s="4"/>
      <c r="KM569" s="4"/>
      <c r="KN569" s="4"/>
      <c r="KO569" s="4"/>
      <c r="KP569" s="4"/>
      <c r="KQ569" s="4"/>
      <c r="KR569" s="4"/>
      <c r="KS569" s="4"/>
      <c r="KT569" s="4"/>
      <c r="KU569" s="4"/>
      <c r="KV569" s="4"/>
      <c r="KW569" s="4"/>
      <c r="KX569" s="4"/>
      <c r="KY569" s="4"/>
      <c r="KZ569" s="4"/>
      <c r="LA569" s="4"/>
      <c r="LB569" s="4"/>
      <c r="LC569" s="4"/>
      <c r="LD569" s="4"/>
      <c r="LE569" s="4"/>
      <c r="LF569" s="4"/>
      <c r="LG569" s="4"/>
      <c r="LH569" s="4"/>
      <c r="LI569" s="4"/>
      <c r="LJ569" s="4"/>
      <c r="LK569" s="4"/>
      <c r="LL569" s="4"/>
      <c r="LM569" s="4"/>
      <c r="LN569" s="4"/>
      <c r="LO569" s="4"/>
      <c r="LP569" s="4"/>
      <c r="LQ569" s="4"/>
      <c r="LR569" s="4"/>
      <c r="LS569" s="4"/>
      <c r="LT569" s="4"/>
      <c r="LU569" s="4"/>
      <c r="LV569" s="4"/>
      <c r="LW569" s="4"/>
      <c r="LX569" s="4"/>
      <c r="LY569" s="4"/>
      <c r="LZ569" s="4"/>
      <c r="MA569" s="4"/>
      <c r="MB569" s="4"/>
      <c r="MC569" s="4"/>
      <c r="MD569" s="4"/>
      <c r="ME569" s="4"/>
      <c r="MF569" s="4"/>
      <c r="MG569" s="4"/>
      <c r="MH569" s="4"/>
      <c r="MI569" s="4"/>
      <c r="MJ569" s="4"/>
      <c r="MK569" s="4"/>
      <c r="ML569" s="4"/>
      <c r="MM569" s="4"/>
      <c r="MN569" s="4"/>
      <c r="MO569" s="4"/>
      <c r="MP569" s="4"/>
      <c r="MQ569" s="4"/>
      <c r="MR569" s="4"/>
      <c r="MS569" s="4"/>
      <c r="MT569" s="4"/>
      <c r="MU569" s="3"/>
      <c r="MV569" s="3"/>
      <c r="MW569" s="3"/>
      <c r="MX569" s="3"/>
      <c r="MY569" s="3"/>
      <c r="MZ569" s="3"/>
      <c r="NA569" s="3"/>
      <c r="NB569" s="3"/>
      <c r="NC569" s="3"/>
      <c r="ND569" s="3"/>
      <c r="NE569" s="3"/>
      <c r="NF569" s="3"/>
      <c r="NG569" s="3"/>
      <c r="NH569" s="3"/>
      <c r="NI569" s="3"/>
      <c r="NJ569" s="3"/>
      <c r="NK569" s="3"/>
      <c r="NL569" s="3"/>
      <c r="NM569" s="3"/>
      <c r="NN569" s="3"/>
      <c r="NO569" s="3"/>
      <c r="NP569" s="3"/>
      <c r="NQ569" s="3"/>
      <c r="NR569" s="3"/>
      <c r="NS569" s="3"/>
      <c r="NT569" s="3"/>
      <c r="NU569" s="3"/>
      <c r="NV569" s="3"/>
      <c r="NW569" s="3"/>
      <c r="NX569" s="3"/>
      <c r="NY569" s="3"/>
      <c r="NZ569" s="3"/>
      <c r="OA569" s="3"/>
      <c r="OB569" s="3"/>
      <c r="OC569" s="3"/>
      <c r="OD569" s="3"/>
      <c r="OE569" s="3"/>
      <c r="OF569" s="3"/>
      <c r="OG569" s="3"/>
      <c r="OH569" s="3"/>
      <c r="OI569" s="3"/>
      <c r="OJ569" s="3"/>
      <c r="OK569" s="3"/>
      <c r="OL569" s="3"/>
      <c r="OM569" s="3"/>
      <c r="ON569" s="3"/>
      <c r="OO569" s="3"/>
      <c r="OP569" s="3"/>
      <c r="OQ569" s="3"/>
      <c r="OR569" s="3"/>
      <c r="OS569" s="3"/>
      <c r="OT569" s="3"/>
      <c r="OU569" s="3"/>
      <c r="OV569" s="3"/>
      <c r="OW569" s="3"/>
      <c r="OX569" s="3"/>
      <c r="OY569" s="3"/>
      <c r="OZ569" s="3"/>
      <c r="PA569" s="3"/>
      <c r="PB569" s="1"/>
      <c r="PC569" s="1"/>
      <c r="PD569" s="1"/>
      <c r="PE569" s="1"/>
      <c r="PF569" s="1"/>
      <c r="PG569" s="1"/>
      <c r="PH569" s="1"/>
      <c r="PI569" s="1"/>
      <c r="PJ569" s="1"/>
      <c r="PK569" s="1"/>
      <c r="PL569" s="1"/>
      <c r="PM569" s="1"/>
      <c r="PN569" s="1"/>
      <c r="PO569" s="1"/>
      <c r="PP569" s="1"/>
      <c r="PQ569" s="1"/>
      <c r="PR569" s="1"/>
      <c r="PS569" s="1"/>
      <c r="PT569" s="1"/>
      <c r="PU569" s="1"/>
      <c r="PV569" s="1"/>
      <c r="PW569" s="1"/>
      <c r="PX569" s="1"/>
      <c r="PY569" s="1"/>
      <c r="PZ569" s="1"/>
      <c r="QA569" s="1"/>
      <c r="QB569" s="1"/>
      <c r="QC569" s="1"/>
      <c r="QD569" s="1"/>
      <c r="QE569" s="1"/>
      <c r="QF569" s="1"/>
      <c r="QG569" s="1"/>
      <c r="QH569" s="1"/>
      <c r="QI569" s="1"/>
      <c r="QJ569" s="1"/>
      <c r="QK569" s="1"/>
      <c r="QL569" s="1"/>
      <c r="QM569" s="1"/>
      <c r="QN569" s="1"/>
      <c r="QO569" s="1"/>
      <c r="QP569" s="1"/>
      <c r="QQ569" s="1"/>
      <c r="QR569" s="1"/>
      <c r="QS569" s="1"/>
      <c r="QT569" s="1"/>
      <c r="QU569" s="1"/>
      <c r="QV569" s="1"/>
      <c r="QW569" s="1"/>
      <c r="QX569" s="1"/>
      <c r="QY569" s="1"/>
      <c r="QZ569" s="1"/>
      <c r="RA569" s="1"/>
      <c r="RB569" s="1"/>
      <c r="RC569" s="1"/>
      <c r="RD569" s="1"/>
      <c r="RE569" s="1"/>
      <c r="RF569" s="1"/>
      <c r="RG569" s="1"/>
      <c r="RH569" s="1"/>
      <c r="RI569" s="1"/>
      <c r="RJ569" s="1"/>
      <c r="RK569" s="1"/>
      <c r="RL569" s="1"/>
      <c r="RM569" s="1"/>
      <c r="RN569" s="1"/>
      <c r="RO569" s="1"/>
      <c r="RP569" s="1"/>
      <c r="RQ569" s="1"/>
      <c r="RR569" s="1"/>
      <c r="RS569" s="1"/>
      <c r="RT569" s="1"/>
      <c r="RU569" s="1"/>
      <c r="RV569" s="1"/>
      <c r="RW569" s="1"/>
      <c r="RX569" s="1"/>
      <c r="RY569" s="1"/>
      <c r="RZ569" s="1"/>
      <c r="SA569" s="1"/>
      <c r="SB569" s="1"/>
      <c r="SC569" s="1"/>
      <c r="SD569" s="1"/>
      <c r="SE569" s="1"/>
      <c r="SF569" s="1"/>
      <c r="SG569" s="1"/>
      <c r="SH569" s="1"/>
      <c r="SI569" s="1"/>
      <c r="SJ569" s="1"/>
      <c r="SK569" s="1"/>
      <c r="SL569" s="1"/>
      <c r="SM569" s="1"/>
      <c r="SN569" s="1"/>
      <c r="SO569" s="1"/>
      <c r="SP569" s="1"/>
      <c r="SQ569" s="1"/>
      <c r="SR569" s="1"/>
      <c r="SS569" s="1"/>
      <c r="ST569" s="1"/>
      <c r="SU569" s="1"/>
      <c r="SV569" s="1"/>
      <c r="SW569" s="1"/>
      <c r="SX569" s="1"/>
      <c r="SY569" s="1"/>
      <c r="SZ569" s="1"/>
      <c r="TA569" s="1"/>
      <c r="TB569" s="1"/>
      <c r="TC569" s="1"/>
      <c r="TD569" s="1"/>
      <c r="TE569" s="1"/>
      <c r="TF569" s="1"/>
      <c r="TG569" s="1"/>
      <c r="TH569" s="1"/>
      <c r="TI569" s="1"/>
      <c r="TJ569" s="1"/>
      <c r="TK569" s="1"/>
      <c r="TL569" s="1"/>
      <c r="TM569" s="1"/>
      <c r="TN569" s="1"/>
      <c r="TO569" s="1"/>
      <c r="TP569" s="1"/>
      <c r="TQ569" s="1"/>
      <c r="TR569" s="1"/>
      <c r="TS569" s="1"/>
      <c r="TT569" s="1"/>
      <c r="TU569" s="1"/>
      <c r="TV569" s="1"/>
      <c r="TW569" s="1"/>
      <c r="TX569" s="1"/>
      <c r="TY569" s="1"/>
      <c r="TZ569" s="1"/>
      <c r="UA569" s="1"/>
      <c r="UB569" s="1"/>
      <c r="UC569" s="1"/>
      <c r="UD569" s="1"/>
      <c r="UE569" s="1"/>
      <c r="UF569" s="1"/>
      <c r="UG569" s="1"/>
      <c r="UH569" s="1"/>
      <c r="UI569" s="1"/>
      <c r="UJ569" s="1"/>
      <c r="UK569" s="1"/>
      <c r="UL569" s="1"/>
      <c r="UM569" s="1"/>
      <c r="UN569" s="1"/>
      <c r="UO569" s="1"/>
      <c r="UP569" s="1"/>
      <c r="UQ569" s="1"/>
      <c r="UR569" s="1"/>
      <c r="US569" s="1"/>
      <c r="UT569" s="1"/>
      <c r="UU569" s="1"/>
      <c r="UV569" s="1"/>
      <c r="UW569" s="1"/>
      <c r="UX569" s="1"/>
      <c r="UY569" s="1"/>
      <c r="UZ569" s="1"/>
      <c r="VA569" s="1"/>
      <c r="VB569" s="1"/>
      <c r="VC569" s="1"/>
      <c r="VD569" s="1"/>
      <c r="VE569" s="1"/>
      <c r="VF569" s="1"/>
      <c r="VG569" s="1"/>
      <c r="VH569" s="1"/>
      <c r="VI569" s="1"/>
      <c r="VJ569" s="1"/>
      <c r="VK569" s="1"/>
      <c r="VL569" s="1"/>
      <c r="VM569" s="1"/>
      <c r="VN569" s="1"/>
      <c r="VO569" s="1"/>
      <c r="VP569" s="1"/>
      <c r="VQ569" s="1"/>
      <c r="VR569" s="1"/>
      <c r="VS569" s="1"/>
      <c r="VT569" s="1"/>
      <c r="VU569" s="1"/>
      <c r="VV569" s="1"/>
      <c r="VW569" s="1"/>
      <c r="VX569" s="1"/>
      <c r="VY569" s="1"/>
      <c r="VZ569" s="1"/>
      <c r="WA569" s="1"/>
      <c r="WB569" s="1"/>
      <c r="WC569" s="1"/>
      <c r="WD569" s="1"/>
      <c r="WE569" s="1"/>
      <c r="WF569" s="1"/>
      <c r="WG569" s="1"/>
      <c r="WH569" s="1"/>
      <c r="WI569" s="1"/>
      <c r="WJ569" s="1"/>
      <c r="WK569" s="1"/>
      <c r="WL569" s="1"/>
      <c r="WM569" s="1"/>
      <c r="WN569" s="1"/>
      <c r="WO569" s="1"/>
      <c r="WP569" s="1"/>
      <c r="WQ569" s="1"/>
      <c r="WR569" s="1"/>
      <c r="WS569" s="1"/>
      <c r="WT569" s="1"/>
      <c r="WU569" s="1"/>
      <c r="WV569" s="1"/>
      <c r="WW569" s="1"/>
      <c r="WX569" s="1"/>
      <c r="WY569" s="1"/>
      <c r="WZ569" s="1"/>
      <c r="XA569" s="1"/>
      <c r="XB569" s="1"/>
      <c r="XC569" s="1"/>
      <c r="XD569" s="1"/>
      <c r="XE569" s="1"/>
      <c r="XF569" s="1"/>
      <c r="XG569" s="1"/>
      <c r="XH569" s="1"/>
      <c r="XI569" s="1"/>
      <c r="XJ569" s="1"/>
      <c r="XK569" s="1"/>
      <c r="XL569" s="1"/>
      <c r="XM569" s="1"/>
      <c r="XN569" s="1"/>
      <c r="XO569" s="1"/>
      <c r="XP569" s="1"/>
      <c r="XQ569" s="1"/>
      <c r="XR569" s="1"/>
      <c r="XS569" s="1"/>
      <c r="XT569" s="1"/>
      <c r="XU569" s="1"/>
      <c r="XV569" s="1"/>
      <c r="XW569" s="1"/>
      <c r="XX569" s="1"/>
      <c r="XY569" s="1"/>
      <c r="XZ569" s="1"/>
      <c r="YA569" s="1"/>
      <c r="YB569" s="1"/>
      <c r="YC569" s="1"/>
      <c r="YD569" s="1"/>
      <c r="YE569" s="1"/>
      <c r="YF569" s="1"/>
      <c r="YG569" s="1"/>
      <c r="YH569" s="1"/>
      <c r="YI569" s="1"/>
      <c r="YJ569" s="1"/>
      <c r="YK569" s="1"/>
      <c r="YL569" s="1"/>
      <c r="YM569" s="1"/>
      <c r="YN569" s="1"/>
      <c r="YO569" s="1"/>
      <c r="YP569" s="1"/>
      <c r="YQ569" s="1"/>
      <c r="YR569" s="1"/>
      <c r="YS569" s="1"/>
      <c r="YT569" s="1"/>
      <c r="YU569" s="1"/>
      <c r="YV569" s="1"/>
      <c r="YW569" s="1"/>
      <c r="YX569" s="1"/>
      <c r="YY569" s="1"/>
      <c r="YZ569" s="1"/>
      <c r="ZA569" s="1"/>
      <c r="ZB569" s="1"/>
      <c r="ZC569" s="1"/>
      <c r="ZD569" s="1"/>
      <c r="ZE569" s="1"/>
      <c r="ZF569" s="1"/>
      <c r="ZG569" s="1"/>
      <c r="ZH569" s="1"/>
      <c r="ZI569" s="1"/>
      <c r="ZJ569" s="1"/>
      <c r="ZK569" s="1"/>
      <c r="ZL569" s="1"/>
      <c r="ZM569" s="1"/>
      <c r="ZN569" s="1"/>
      <c r="ZO569" s="1"/>
      <c r="ZP569" s="1"/>
      <c r="ZQ569" s="1"/>
      <c r="ZR569" s="1"/>
      <c r="ZS569" s="1"/>
      <c r="ZT569" s="1"/>
      <c r="ZU569" s="1"/>
      <c r="ZV569" s="1"/>
      <c r="ZW569" s="1"/>
      <c r="ZX569" s="1"/>
      <c r="ZY569" s="1"/>
      <c r="ZZ569" s="1"/>
      <c r="AAA569" s="1"/>
      <c r="AAB569" s="1"/>
      <c r="AAC569" s="1"/>
      <c r="AAD569" s="1"/>
      <c r="AAE569" s="1"/>
      <c r="AAF569" s="1"/>
      <c r="AAG569" s="1"/>
      <c r="AAH569" s="1"/>
      <c r="AAI569" s="1"/>
      <c r="AAJ569" s="1"/>
      <c r="AAK569" s="1"/>
      <c r="AAL569" s="1"/>
      <c r="AAM569" s="1"/>
      <c r="AAN569" s="1"/>
      <c r="AAO569" s="1"/>
      <c r="AAP569" s="1"/>
      <c r="AAQ569" s="1"/>
      <c r="AAR569" s="1"/>
      <c r="AAS569" s="1"/>
      <c r="AAT569" s="1"/>
      <c r="AAU569" s="1"/>
      <c r="AAV569" s="1"/>
      <c r="AAW569" s="1"/>
      <c r="AAX569" s="1"/>
      <c r="AAY569" s="1"/>
      <c r="AAZ569" s="1"/>
      <c r="ABA569" s="1"/>
      <c r="ABB569" s="1"/>
      <c r="ABC569" s="1"/>
      <c r="ABD569" s="1"/>
      <c r="ABE569" s="1"/>
      <c r="ABF569" s="1"/>
      <c r="ABG569" s="1"/>
      <c r="ABH569" s="1"/>
      <c r="ABI569" s="1"/>
      <c r="ABJ569" s="1"/>
      <c r="ABK569" s="1"/>
      <c r="ABL569" s="1"/>
      <c r="ABM569" s="1"/>
      <c r="ABN569" s="1"/>
      <c r="ABO569" s="1"/>
    </row>
    <row r="570" spans="1:743" x14ac:dyDescent="0.25">
      <c r="A570" s="93"/>
      <c r="B570" s="2"/>
      <c r="C570" s="2"/>
      <c r="D570" s="2"/>
      <c r="E570" s="2"/>
      <c r="F570" s="2"/>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c r="KB570" s="4"/>
      <c r="KC570" s="4"/>
      <c r="KD570" s="4"/>
      <c r="KE570" s="4"/>
      <c r="KF570" s="4"/>
      <c r="KG570" s="4"/>
      <c r="KH570" s="4"/>
      <c r="KI570" s="4"/>
      <c r="KJ570" s="4"/>
      <c r="KK570" s="4"/>
      <c r="KL570" s="4"/>
      <c r="KM570" s="4"/>
      <c r="KN570" s="4"/>
      <c r="KO570" s="4"/>
      <c r="KP570" s="4"/>
      <c r="KQ570" s="4"/>
      <c r="KR570" s="4"/>
      <c r="KS570" s="4"/>
      <c r="KT570" s="4"/>
      <c r="KU570" s="4"/>
      <c r="KV570" s="4"/>
      <c r="KW570" s="4"/>
      <c r="KX570" s="4"/>
      <c r="KY570" s="4"/>
      <c r="KZ570" s="4"/>
      <c r="LA570" s="4"/>
      <c r="LB570" s="4"/>
      <c r="LC570" s="4"/>
      <c r="LD570" s="4"/>
      <c r="LE570" s="4"/>
      <c r="LF570" s="4"/>
      <c r="LG570" s="4"/>
      <c r="LH570" s="4"/>
      <c r="LI570" s="4"/>
      <c r="LJ570" s="4"/>
      <c r="LK570" s="4"/>
      <c r="LL570" s="4"/>
      <c r="LM570" s="4"/>
      <c r="LN570" s="4"/>
      <c r="LO570" s="4"/>
      <c r="LP570" s="4"/>
      <c r="LQ570" s="4"/>
      <c r="LR570" s="4"/>
      <c r="LS570" s="4"/>
      <c r="LT570" s="4"/>
      <c r="LU570" s="4"/>
      <c r="LV570" s="4"/>
      <c r="LW570" s="4"/>
      <c r="LX570" s="4"/>
      <c r="LY570" s="4"/>
      <c r="LZ570" s="4"/>
      <c r="MA570" s="4"/>
      <c r="MB570" s="4"/>
      <c r="MC570" s="4"/>
      <c r="MD570" s="4"/>
      <c r="ME570" s="4"/>
      <c r="MF570" s="4"/>
      <c r="MG570" s="4"/>
      <c r="MH570" s="4"/>
      <c r="MI570" s="4"/>
      <c r="MJ570" s="4"/>
      <c r="MK570" s="4"/>
      <c r="ML570" s="4"/>
      <c r="MM570" s="4"/>
      <c r="MN570" s="4"/>
      <c r="MO570" s="4"/>
      <c r="MP570" s="4"/>
      <c r="MQ570" s="4"/>
      <c r="MR570" s="4"/>
      <c r="MS570" s="4"/>
      <c r="MT570" s="4"/>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1"/>
      <c r="PC570" s="1"/>
      <c r="PD570" s="1"/>
      <c r="PE570" s="1"/>
      <c r="PF570" s="1"/>
      <c r="PG570" s="1"/>
      <c r="PH570" s="1"/>
      <c r="PI570" s="1"/>
      <c r="PJ570" s="1"/>
      <c r="PK570" s="1"/>
      <c r="PL570" s="1"/>
      <c r="PM570" s="1"/>
      <c r="PN570" s="1"/>
      <c r="PO570" s="1"/>
      <c r="PP570" s="1"/>
      <c r="PQ570" s="1"/>
      <c r="PR570" s="1"/>
      <c r="PS570" s="1"/>
      <c r="PT570" s="1"/>
      <c r="PU570" s="1"/>
      <c r="PV570" s="1"/>
      <c r="PW570" s="1"/>
      <c r="PX570" s="1"/>
      <c r="PY570" s="1"/>
      <c r="PZ570" s="1"/>
      <c r="QA570" s="1"/>
      <c r="QB570" s="1"/>
      <c r="QC570" s="1"/>
      <c r="QD570" s="1"/>
      <c r="QE570" s="1"/>
      <c r="QF570" s="1"/>
      <c r="QG570" s="1"/>
      <c r="QH570" s="1"/>
      <c r="QI570" s="1"/>
      <c r="QJ570" s="1"/>
      <c r="QK570" s="1"/>
      <c r="QL570" s="1"/>
      <c r="QM570" s="1"/>
      <c r="QN570" s="1"/>
      <c r="QO570" s="1"/>
      <c r="QP570" s="1"/>
      <c r="QQ570" s="1"/>
      <c r="QR570" s="1"/>
      <c r="QS570" s="1"/>
      <c r="QT570" s="1"/>
      <c r="QU570" s="1"/>
      <c r="QV570" s="1"/>
      <c r="QW570" s="1"/>
      <c r="QX570" s="1"/>
      <c r="QY570" s="1"/>
      <c r="QZ570" s="1"/>
      <c r="RA570" s="1"/>
      <c r="RB570" s="1"/>
      <c r="RC570" s="1"/>
      <c r="RD570" s="1"/>
      <c r="RE570" s="1"/>
      <c r="RF570" s="1"/>
      <c r="RG570" s="1"/>
      <c r="RH570" s="1"/>
      <c r="RI570" s="1"/>
      <c r="RJ570" s="1"/>
      <c r="RK570" s="1"/>
      <c r="RL570" s="1"/>
      <c r="RM570" s="1"/>
      <c r="RN570" s="1"/>
      <c r="RO570" s="1"/>
      <c r="RP570" s="1"/>
      <c r="RQ570" s="1"/>
      <c r="RR570" s="1"/>
      <c r="RS570" s="1"/>
      <c r="RT570" s="1"/>
      <c r="RU570" s="1"/>
      <c r="RV570" s="1"/>
      <c r="RW570" s="1"/>
      <c r="RX570" s="1"/>
      <c r="RY570" s="1"/>
      <c r="RZ570" s="1"/>
      <c r="SA570" s="1"/>
      <c r="SB570" s="1"/>
      <c r="SC570" s="1"/>
      <c r="SD570" s="1"/>
      <c r="SE570" s="1"/>
      <c r="SF570" s="1"/>
      <c r="SG570" s="1"/>
      <c r="SH570" s="1"/>
      <c r="SI570" s="1"/>
      <c r="SJ570" s="1"/>
      <c r="SK570" s="1"/>
      <c r="SL570" s="1"/>
      <c r="SM570" s="1"/>
      <c r="SN570" s="1"/>
      <c r="SO570" s="1"/>
      <c r="SP570" s="1"/>
      <c r="SQ570" s="1"/>
      <c r="SR570" s="1"/>
      <c r="SS570" s="1"/>
      <c r="ST570" s="1"/>
      <c r="SU570" s="1"/>
      <c r="SV570" s="1"/>
      <c r="SW570" s="1"/>
      <c r="SX570" s="1"/>
      <c r="SY570" s="1"/>
      <c r="SZ570" s="1"/>
      <c r="TA570" s="1"/>
      <c r="TB570" s="1"/>
      <c r="TC570" s="1"/>
      <c r="TD570" s="1"/>
      <c r="TE570" s="1"/>
      <c r="TF570" s="1"/>
      <c r="TG570" s="1"/>
      <c r="TH570" s="1"/>
      <c r="TI570" s="1"/>
      <c r="TJ570" s="1"/>
      <c r="TK570" s="1"/>
      <c r="TL570" s="1"/>
      <c r="TM570" s="1"/>
      <c r="TN570" s="1"/>
      <c r="TO570" s="1"/>
      <c r="TP570" s="1"/>
      <c r="TQ570" s="1"/>
      <c r="TR570" s="1"/>
      <c r="TS570" s="1"/>
      <c r="TT570" s="1"/>
      <c r="TU570" s="1"/>
      <c r="TV570" s="1"/>
      <c r="TW570" s="1"/>
      <c r="TX570" s="1"/>
      <c r="TY570" s="1"/>
      <c r="TZ570" s="1"/>
      <c r="UA570" s="1"/>
      <c r="UB570" s="1"/>
      <c r="UC570" s="1"/>
      <c r="UD570" s="1"/>
      <c r="UE570" s="1"/>
      <c r="UF570" s="1"/>
      <c r="UG570" s="1"/>
      <c r="UH570" s="1"/>
      <c r="UI570" s="1"/>
      <c r="UJ570" s="1"/>
      <c r="UK570" s="1"/>
      <c r="UL570" s="1"/>
      <c r="UM570" s="1"/>
      <c r="UN570" s="1"/>
      <c r="UO570" s="1"/>
      <c r="UP570" s="1"/>
      <c r="UQ570" s="1"/>
      <c r="UR570" s="1"/>
      <c r="US570" s="1"/>
      <c r="UT570" s="1"/>
      <c r="UU570" s="1"/>
      <c r="UV570" s="1"/>
      <c r="UW570" s="1"/>
      <c r="UX570" s="1"/>
      <c r="UY570" s="1"/>
      <c r="UZ570" s="1"/>
      <c r="VA570" s="1"/>
      <c r="VB570" s="1"/>
      <c r="VC570" s="1"/>
      <c r="VD570" s="1"/>
      <c r="VE570" s="1"/>
      <c r="VF570" s="1"/>
      <c r="VG570" s="1"/>
      <c r="VH570" s="1"/>
      <c r="VI570" s="1"/>
      <c r="VJ570" s="1"/>
      <c r="VK570" s="1"/>
      <c r="VL570" s="1"/>
      <c r="VM570" s="1"/>
      <c r="VN570" s="1"/>
      <c r="VO570" s="1"/>
      <c r="VP570" s="1"/>
      <c r="VQ570" s="1"/>
      <c r="VR570" s="1"/>
      <c r="VS570" s="1"/>
      <c r="VT570" s="1"/>
      <c r="VU570" s="1"/>
      <c r="VV570" s="1"/>
      <c r="VW570" s="1"/>
      <c r="VX570" s="1"/>
      <c r="VY570" s="1"/>
      <c r="VZ570" s="1"/>
      <c r="WA570" s="1"/>
      <c r="WB570" s="1"/>
      <c r="WC570" s="1"/>
      <c r="WD570" s="1"/>
      <c r="WE570" s="1"/>
      <c r="WF570" s="1"/>
      <c r="WG570" s="1"/>
      <c r="WH570" s="1"/>
      <c r="WI570" s="1"/>
      <c r="WJ570" s="1"/>
      <c r="WK570" s="1"/>
      <c r="WL570" s="1"/>
      <c r="WM570" s="1"/>
      <c r="WN570" s="1"/>
      <c r="WO570" s="1"/>
      <c r="WP570" s="1"/>
      <c r="WQ570" s="1"/>
      <c r="WR570" s="1"/>
      <c r="WS570" s="1"/>
      <c r="WT570" s="1"/>
      <c r="WU570" s="1"/>
      <c r="WV570" s="1"/>
      <c r="WW570" s="1"/>
      <c r="WX570" s="1"/>
      <c r="WY570" s="1"/>
      <c r="WZ570" s="1"/>
      <c r="XA570" s="1"/>
      <c r="XB570" s="1"/>
      <c r="XC570" s="1"/>
      <c r="XD570" s="1"/>
      <c r="XE570" s="1"/>
      <c r="XF570" s="1"/>
      <c r="XG570" s="1"/>
      <c r="XH570" s="1"/>
      <c r="XI570" s="1"/>
      <c r="XJ570" s="1"/>
      <c r="XK570" s="1"/>
      <c r="XL570" s="1"/>
      <c r="XM570" s="1"/>
      <c r="XN570" s="1"/>
      <c r="XO570" s="1"/>
      <c r="XP570" s="1"/>
      <c r="XQ570" s="1"/>
      <c r="XR570" s="1"/>
      <c r="XS570" s="1"/>
      <c r="XT570" s="1"/>
      <c r="XU570" s="1"/>
      <c r="XV570" s="1"/>
      <c r="XW570" s="1"/>
      <c r="XX570" s="1"/>
      <c r="XY570" s="1"/>
      <c r="XZ570" s="1"/>
      <c r="YA570" s="1"/>
      <c r="YB570" s="1"/>
      <c r="YC570" s="1"/>
      <c r="YD570" s="1"/>
      <c r="YE570" s="1"/>
      <c r="YF570" s="1"/>
      <c r="YG570" s="1"/>
      <c r="YH570" s="1"/>
      <c r="YI570" s="1"/>
      <c r="YJ570" s="1"/>
      <c r="YK570" s="1"/>
      <c r="YL570" s="1"/>
      <c r="YM570" s="1"/>
      <c r="YN570" s="1"/>
      <c r="YO570" s="1"/>
      <c r="YP570" s="1"/>
      <c r="YQ570" s="1"/>
      <c r="YR570" s="1"/>
      <c r="YS570" s="1"/>
      <c r="YT570" s="1"/>
      <c r="YU570" s="1"/>
      <c r="YV570" s="1"/>
      <c r="YW570" s="1"/>
      <c r="YX570" s="1"/>
      <c r="YY570" s="1"/>
      <c r="YZ570" s="1"/>
      <c r="ZA570" s="1"/>
      <c r="ZB570" s="1"/>
      <c r="ZC570" s="1"/>
      <c r="ZD570" s="1"/>
      <c r="ZE570" s="1"/>
      <c r="ZF570" s="1"/>
      <c r="ZG570" s="1"/>
      <c r="ZH570" s="1"/>
      <c r="ZI570" s="1"/>
      <c r="ZJ570" s="1"/>
      <c r="ZK570" s="1"/>
      <c r="ZL570" s="1"/>
      <c r="ZM570" s="1"/>
      <c r="ZN570" s="1"/>
      <c r="ZO570" s="1"/>
      <c r="ZP570" s="1"/>
      <c r="ZQ570" s="1"/>
      <c r="ZR570" s="1"/>
      <c r="ZS570" s="1"/>
      <c r="ZT570" s="1"/>
      <c r="ZU570" s="1"/>
      <c r="ZV570" s="1"/>
      <c r="ZW570" s="1"/>
      <c r="ZX570" s="1"/>
      <c r="ZY570" s="1"/>
      <c r="ZZ570" s="1"/>
      <c r="AAA570" s="1"/>
      <c r="AAB570" s="1"/>
      <c r="AAC570" s="1"/>
      <c r="AAD570" s="1"/>
      <c r="AAE570" s="1"/>
      <c r="AAF570" s="1"/>
      <c r="AAG570" s="1"/>
      <c r="AAH570" s="1"/>
      <c r="AAI570" s="1"/>
      <c r="AAJ570" s="1"/>
      <c r="AAK570" s="1"/>
      <c r="AAL570" s="1"/>
      <c r="AAM570" s="1"/>
      <c r="AAN570" s="1"/>
      <c r="AAO570" s="1"/>
      <c r="AAP570" s="1"/>
      <c r="AAQ570" s="1"/>
      <c r="AAR570" s="1"/>
      <c r="AAS570" s="1"/>
      <c r="AAT570" s="1"/>
      <c r="AAU570" s="1"/>
      <c r="AAV570" s="1"/>
      <c r="AAW570" s="1"/>
      <c r="AAX570" s="1"/>
      <c r="AAY570" s="1"/>
      <c r="AAZ570" s="1"/>
      <c r="ABA570" s="1"/>
      <c r="ABB570" s="1"/>
      <c r="ABC570" s="1"/>
      <c r="ABD570" s="1"/>
      <c r="ABE570" s="1"/>
      <c r="ABF570" s="1"/>
      <c r="ABG570" s="1"/>
      <c r="ABH570" s="1"/>
      <c r="ABI570" s="1"/>
      <c r="ABJ570" s="1"/>
      <c r="ABK570" s="1"/>
      <c r="ABL570" s="1"/>
      <c r="ABM570" s="1"/>
      <c r="ABN570" s="1"/>
      <c r="ABO570" s="1"/>
    </row>
    <row r="571" spans="1:743" x14ac:dyDescent="0.25">
      <c r="A571" s="93"/>
      <c r="B571" s="2"/>
      <c r="C571" s="2"/>
      <c r="D571" s="2"/>
      <c r="E571" s="2"/>
      <c r="F571" s="2"/>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c r="KB571" s="4"/>
      <c r="KC571" s="4"/>
      <c r="KD571" s="4"/>
      <c r="KE571" s="4"/>
      <c r="KF571" s="4"/>
      <c r="KG571" s="4"/>
      <c r="KH571" s="4"/>
      <c r="KI571" s="4"/>
      <c r="KJ571" s="4"/>
      <c r="KK571" s="4"/>
      <c r="KL571" s="4"/>
      <c r="KM571" s="4"/>
      <c r="KN571" s="4"/>
      <c r="KO571" s="4"/>
      <c r="KP571" s="4"/>
      <c r="KQ571" s="4"/>
      <c r="KR571" s="4"/>
      <c r="KS571" s="4"/>
      <c r="KT571" s="4"/>
      <c r="KU571" s="4"/>
      <c r="KV571" s="4"/>
      <c r="KW571" s="4"/>
      <c r="KX571" s="4"/>
      <c r="KY571" s="4"/>
      <c r="KZ571" s="4"/>
      <c r="LA571" s="4"/>
      <c r="LB571" s="4"/>
      <c r="LC571" s="4"/>
      <c r="LD571" s="4"/>
      <c r="LE571" s="4"/>
      <c r="LF571" s="4"/>
      <c r="LG571" s="4"/>
      <c r="LH571" s="4"/>
      <c r="LI571" s="4"/>
      <c r="LJ571" s="4"/>
      <c r="LK571" s="4"/>
      <c r="LL571" s="4"/>
      <c r="LM571" s="4"/>
      <c r="LN571" s="4"/>
      <c r="LO571" s="4"/>
      <c r="LP571" s="4"/>
      <c r="LQ571" s="4"/>
      <c r="LR571" s="4"/>
      <c r="LS571" s="4"/>
      <c r="LT571" s="4"/>
      <c r="LU571" s="4"/>
      <c r="LV571" s="4"/>
      <c r="LW571" s="4"/>
      <c r="LX571" s="4"/>
      <c r="LY571" s="4"/>
      <c r="LZ571" s="4"/>
      <c r="MA571" s="4"/>
      <c r="MB571" s="4"/>
      <c r="MC571" s="4"/>
      <c r="MD571" s="4"/>
      <c r="ME571" s="4"/>
      <c r="MF571" s="4"/>
      <c r="MG571" s="4"/>
      <c r="MH571" s="4"/>
      <c r="MI571" s="4"/>
      <c r="MJ571" s="4"/>
      <c r="MK571" s="4"/>
      <c r="ML571" s="4"/>
      <c r="MM571" s="4"/>
      <c r="MN571" s="4"/>
      <c r="MO571" s="4"/>
      <c r="MP571" s="4"/>
      <c r="MQ571" s="4"/>
      <c r="MR571" s="4"/>
      <c r="MS571" s="4"/>
      <c r="MT571" s="4"/>
      <c r="MU571" s="3"/>
      <c r="MV571" s="3"/>
      <c r="MW571" s="3"/>
      <c r="MX571" s="3"/>
      <c r="MY571" s="3"/>
      <c r="MZ571" s="3"/>
      <c r="NA571" s="3"/>
      <c r="NB571" s="3"/>
      <c r="NC571" s="3"/>
      <c r="ND571" s="3"/>
      <c r="NE571" s="3"/>
      <c r="NF571" s="3"/>
      <c r="NG571" s="3"/>
      <c r="NH571" s="3"/>
      <c r="NI571" s="3"/>
      <c r="NJ571" s="3"/>
      <c r="NK571" s="3"/>
      <c r="NL571" s="3"/>
      <c r="NM571" s="3"/>
      <c r="NN571" s="3"/>
      <c r="NO571" s="3"/>
      <c r="NP571" s="3"/>
      <c r="NQ571" s="3"/>
      <c r="NR571" s="3"/>
      <c r="NS571" s="3"/>
      <c r="NT571" s="3"/>
      <c r="NU571" s="3"/>
      <c r="NV571" s="3"/>
      <c r="NW571" s="3"/>
      <c r="NX571" s="3"/>
      <c r="NY571" s="3"/>
      <c r="NZ571" s="3"/>
      <c r="OA571" s="3"/>
      <c r="OB571" s="3"/>
      <c r="OC571" s="3"/>
      <c r="OD571" s="3"/>
      <c r="OE571" s="3"/>
      <c r="OF571" s="3"/>
      <c r="OG571" s="3"/>
      <c r="OH571" s="3"/>
      <c r="OI571" s="3"/>
      <c r="OJ571" s="3"/>
      <c r="OK571" s="3"/>
      <c r="OL571" s="3"/>
      <c r="OM571" s="3"/>
      <c r="ON571" s="3"/>
      <c r="OO571" s="3"/>
      <c r="OP571" s="3"/>
      <c r="OQ571" s="3"/>
      <c r="OR571" s="3"/>
      <c r="OS571" s="3"/>
      <c r="OT571" s="3"/>
      <c r="OU571" s="3"/>
      <c r="OV571" s="3"/>
      <c r="OW571" s="3"/>
      <c r="OX571" s="3"/>
      <c r="OY571" s="3"/>
      <c r="OZ571" s="3"/>
      <c r="PA571" s="3"/>
      <c r="PB571" s="1"/>
      <c r="PC571" s="1"/>
      <c r="PD571" s="1"/>
      <c r="PE571" s="1"/>
      <c r="PF571" s="1"/>
      <c r="PG571" s="1"/>
      <c r="PH571" s="1"/>
      <c r="PI571" s="1"/>
      <c r="PJ571" s="1"/>
      <c r="PK571" s="1"/>
      <c r="PL571" s="1"/>
      <c r="PM571" s="1"/>
      <c r="PN571" s="1"/>
      <c r="PO571" s="1"/>
      <c r="PP571" s="1"/>
      <c r="PQ571" s="1"/>
      <c r="PR571" s="1"/>
      <c r="PS571" s="1"/>
      <c r="PT571" s="1"/>
      <c r="PU571" s="1"/>
      <c r="PV571" s="1"/>
      <c r="PW571" s="1"/>
      <c r="PX571" s="1"/>
      <c r="PY571" s="1"/>
      <c r="PZ571" s="1"/>
      <c r="QA571" s="1"/>
      <c r="QB571" s="1"/>
      <c r="QC571" s="1"/>
      <c r="QD571" s="1"/>
      <c r="QE571" s="1"/>
      <c r="QF571" s="1"/>
      <c r="QG571" s="1"/>
      <c r="QH571" s="1"/>
      <c r="QI571" s="1"/>
      <c r="QJ571" s="1"/>
      <c r="QK571" s="1"/>
      <c r="QL571" s="1"/>
      <c r="QM571" s="1"/>
      <c r="QN571" s="1"/>
      <c r="QO571" s="1"/>
      <c r="QP571" s="1"/>
      <c r="QQ571" s="1"/>
      <c r="QR571" s="1"/>
      <c r="QS571" s="1"/>
      <c r="QT571" s="1"/>
      <c r="QU571" s="1"/>
      <c r="QV571" s="1"/>
      <c r="QW571" s="1"/>
      <c r="QX571" s="1"/>
      <c r="QY571" s="1"/>
      <c r="QZ571" s="1"/>
      <c r="RA571" s="1"/>
      <c r="RB571" s="1"/>
      <c r="RC571" s="1"/>
      <c r="RD571" s="1"/>
      <c r="RE571" s="1"/>
      <c r="RF571" s="1"/>
      <c r="RG571" s="1"/>
      <c r="RH571" s="1"/>
      <c r="RI571" s="1"/>
      <c r="RJ571" s="1"/>
      <c r="RK571" s="1"/>
      <c r="RL571" s="1"/>
      <c r="RM571" s="1"/>
      <c r="RN571" s="1"/>
      <c r="RO571" s="1"/>
      <c r="RP571" s="1"/>
      <c r="RQ571" s="1"/>
      <c r="RR571" s="1"/>
      <c r="RS571" s="1"/>
      <c r="RT571" s="1"/>
      <c r="RU571" s="1"/>
      <c r="RV571" s="1"/>
      <c r="RW571" s="1"/>
      <c r="RX571" s="1"/>
      <c r="RY571" s="1"/>
      <c r="RZ571" s="1"/>
      <c r="SA571" s="1"/>
      <c r="SB571" s="1"/>
      <c r="SC571" s="1"/>
      <c r="SD571" s="1"/>
      <c r="SE571" s="1"/>
      <c r="SF571" s="1"/>
      <c r="SG571" s="1"/>
      <c r="SH571" s="1"/>
      <c r="SI571" s="1"/>
      <c r="SJ571" s="1"/>
      <c r="SK571" s="1"/>
      <c r="SL571" s="1"/>
      <c r="SM571" s="1"/>
      <c r="SN571" s="1"/>
      <c r="SO571" s="1"/>
      <c r="SP571" s="1"/>
      <c r="SQ571" s="1"/>
      <c r="SR571" s="1"/>
      <c r="SS571" s="1"/>
      <c r="ST571" s="1"/>
      <c r="SU571" s="1"/>
      <c r="SV571" s="1"/>
      <c r="SW571" s="1"/>
      <c r="SX571" s="1"/>
      <c r="SY571" s="1"/>
      <c r="SZ571" s="1"/>
      <c r="TA571" s="1"/>
      <c r="TB571" s="1"/>
      <c r="TC571" s="1"/>
      <c r="TD571" s="1"/>
      <c r="TE571" s="1"/>
      <c r="TF571" s="1"/>
      <c r="TG571" s="1"/>
      <c r="TH571" s="1"/>
      <c r="TI571" s="1"/>
      <c r="TJ571" s="1"/>
      <c r="TK571" s="1"/>
      <c r="TL571" s="1"/>
      <c r="TM571" s="1"/>
      <c r="TN571" s="1"/>
      <c r="TO571" s="1"/>
      <c r="TP571" s="1"/>
      <c r="TQ571" s="1"/>
      <c r="TR571" s="1"/>
      <c r="TS571" s="1"/>
      <c r="TT571" s="1"/>
      <c r="TU571" s="1"/>
      <c r="TV571" s="1"/>
      <c r="TW571" s="1"/>
      <c r="TX571" s="1"/>
      <c r="TY571" s="1"/>
      <c r="TZ571" s="1"/>
      <c r="UA571" s="1"/>
      <c r="UB571" s="1"/>
      <c r="UC571" s="1"/>
      <c r="UD571" s="1"/>
      <c r="UE571" s="1"/>
      <c r="UF571" s="1"/>
      <c r="UG571" s="1"/>
      <c r="UH571" s="1"/>
      <c r="UI571" s="1"/>
      <c r="UJ571" s="1"/>
      <c r="UK571" s="1"/>
      <c r="UL571" s="1"/>
      <c r="UM571" s="1"/>
      <c r="UN571" s="1"/>
      <c r="UO571" s="1"/>
      <c r="UP571" s="1"/>
      <c r="UQ571" s="1"/>
      <c r="UR571" s="1"/>
      <c r="US571" s="1"/>
      <c r="UT571" s="1"/>
      <c r="UU571" s="1"/>
      <c r="UV571" s="1"/>
      <c r="UW571" s="1"/>
      <c r="UX571" s="1"/>
      <c r="UY571" s="1"/>
      <c r="UZ571" s="1"/>
      <c r="VA571" s="1"/>
      <c r="VB571" s="1"/>
      <c r="VC571" s="1"/>
      <c r="VD571" s="1"/>
      <c r="VE571" s="1"/>
      <c r="VF571" s="1"/>
      <c r="VG571" s="1"/>
      <c r="VH571" s="1"/>
      <c r="VI571" s="1"/>
      <c r="VJ571" s="1"/>
      <c r="VK571" s="1"/>
      <c r="VL571" s="1"/>
      <c r="VM571" s="1"/>
      <c r="VN571" s="1"/>
      <c r="VO571" s="1"/>
      <c r="VP571" s="1"/>
      <c r="VQ571" s="1"/>
      <c r="VR571" s="1"/>
      <c r="VS571" s="1"/>
      <c r="VT571" s="1"/>
      <c r="VU571" s="1"/>
      <c r="VV571" s="1"/>
      <c r="VW571" s="1"/>
      <c r="VX571" s="1"/>
      <c r="VY571" s="1"/>
      <c r="VZ571" s="1"/>
      <c r="WA571" s="1"/>
      <c r="WB571" s="1"/>
      <c r="WC571" s="1"/>
      <c r="WD571" s="1"/>
      <c r="WE571" s="1"/>
      <c r="WF571" s="1"/>
      <c r="WG571" s="1"/>
      <c r="WH571" s="1"/>
      <c r="WI571" s="1"/>
      <c r="WJ571" s="1"/>
      <c r="WK571" s="1"/>
      <c r="WL571" s="1"/>
      <c r="WM571" s="1"/>
      <c r="WN571" s="1"/>
      <c r="WO571" s="1"/>
      <c r="WP571" s="1"/>
      <c r="WQ571" s="1"/>
      <c r="WR571" s="1"/>
      <c r="WS571" s="1"/>
      <c r="WT571" s="1"/>
      <c r="WU571" s="1"/>
      <c r="WV571" s="1"/>
      <c r="WW571" s="1"/>
      <c r="WX571" s="1"/>
      <c r="WY571" s="1"/>
      <c r="WZ571" s="1"/>
      <c r="XA571" s="1"/>
      <c r="XB571" s="1"/>
      <c r="XC571" s="1"/>
      <c r="XD571" s="1"/>
      <c r="XE571" s="1"/>
      <c r="XF571" s="1"/>
      <c r="XG571" s="1"/>
      <c r="XH571" s="1"/>
      <c r="XI571" s="1"/>
      <c r="XJ571" s="1"/>
      <c r="XK571" s="1"/>
      <c r="XL571" s="1"/>
      <c r="XM571" s="1"/>
      <c r="XN571" s="1"/>
      <c r="XO571" s="1"/>
      <c r="XP571" s="1"/>
      <c r="XQ571" s="1"/>
      <c r="XR571" s="1"/>
      <c r="XS571" s="1"/>
      <c r="XT571" s="1"/>
      <c r="XU571" s="1"/>
      <c r="XV571" s="1"/>
      <c r="XW571" s="1"/>
      <c r="XX571" s="1"/>
      <c r="XY571" s="1"/>
      <c r="XZ571" s="1"/>
      <c r="YA571" s="1"/>
      <c r="YB571" s="1"/>
      <c r="YC571" s="1"/>
      <c r="YD571" s="1"/>
      <c r="YE571" s="1"/>
      <c r="YF571" s="1"/>
      <c r="YG571" s="1"/>
      <c r="YH571" s="1"/>
      <c r="YI571" s="1"/>
      <c r="YJ571" s="1"/>
      <c r="YK571" s="1"/>
      <c r="YL571" s="1"/>
      <c r="YM571" s="1"/>
      <c r="YN571" s="1"/>
      <c r="YO571" s="1"/>
      <c r="YP571" s="1"/>
      <c r="YQ571" s="1"/>
      <c r="YR571" s="1"/>
      <c r="YS571" s="1"/>
      <c r="YT571" s="1"/>
      <c r="YU571" s="1"/>
      <c r="YV571" s="1"/>
      <c r="YW571" s="1"/>
      <c r="YX571" s="1"/>
      <c r="YY571" s="1"/>
      <c r="YZ571" s="1"/>
      <c r="ZA571" s="1"/>
      <c r="ZB571" s="1"/>
      <c r="ZC571" s="1"/>
      <c r="ZD571" s="1"/>
      <c r="ZE571" s="1"/>
      <c r="ZF571" s="1"/>
      <c r="ZG571" s="1"/>
      <c r="ZH571" s="1"/>
      <c r="ZI571" s="1"/>
      <c r="ZJ571" s="1"/>
      <c r="ZK571" s="1"/>
      <c r="ZL571" s="1"/>
      <c r="ZM571" s="1"/>
      <c r="ZN571" s="1"/>
      <c r="ZO571" s="1"/>
      <c r="ZP571" s="1"/>
      <c r="ZQ571" s="1"/>
      <c r="ZR571" s="1"/>
      <c r="ZS571" s="1"/>
      <c r="ZT571" s="1"/>
      <c r="ZU571" s="1"/>
      <c r="ZV571" s="1"/>
      <c r="ZW571" s="1"/>
      <c r="ZX571" s="1"/>
      <c r="ZY571" s="1"/>
      <c r="ZZ571" s="1"/>
      <c r="AAA571" s="1"/>
      <c r="AAB571" s="1"/>
      <c r="AAC571" s="1"/>
      <c r="AAD571" s="1"/>
      <c r="AAE571" s="1"/>
      <c r="AAF571" s="1"/>
      <c r="AAG571" s="1"/>
      <c r="AAH571" s="1"/>
      <c r="AAI571" s="1"/>
      <c r="AAJ571" s="1"/>
      <c r="AAK571" s="1"/>
      <c r="AAL571" s="1"/>
      <c r="AAM571" s="1"/>
      <c r="AAN571" s="1"/>
      <c r="AAO571" s="1"/>
      <c r="AAP571" s="1"/>
      <c r="AAQ571" s="1"/>
      <c r="AAR571" s="1"/>
      <c r="AAS571" s="1"/>
      <c r="AAT571" s="1"/>
      <c r="AAU571" s="1"/>
      <c r="AAV571" s="1"/>
      <c r="AAW571" s="1"/>
      <c r="AAX571" s="1"/>
      <c r="AAY571" s="1"/>
      <c r="AAZ571" s="1"/>
      <c r="ABA571" s="1"/>
      <c r="ABB571" s="1"/>
      <c r="ABC571" s="1"/>
      <c r="ABD571" s="1"/>
      <c r="ABE571" s="1"/>
      <c r="ABF571" s="1"/>
      <c r="ABG571" s="1"/>
      <c r="ABH571" s="1"/>
      <c r="ABI571" s="1"/>
      <c r="ABJ571" s="1"/>
      <c r="ABK571" s="1"/>
      <c r="ABL571" s="1"/>
      <c r="ABM571" s="1"/>
      <c r="ABN571" s="1"/>
      <c r="ABO571" s="1"/>
    </row>
    <row r="572" spans="1:743" x14ac:dyDescent="0.25">
      <c r="A572" s="93"/>
      <c r="B572" s="2"/>
      <c r="C572" s="2"/>
      <c r="D572" s="2"/>
      <c r="E572" s="2"/>
      <c r="F572" s="2"/>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c r="KB572" s="4"/>
      <c r="KC572" s="4"/>
      <c r="KD572" s="4"/>
      <c r="KE572" s="4"/>
      <c r="KF572" s="4"/>
      <c r="KG572" s="4"/>
      <c r="KH572" s="4"/>
      <c r="KI572" s="4"/>
      <c r="KJ572" s="4"/>
      <c r="KK572" s="4"/>
      <c r="KL572" s="4"/>
      <c r="KM572" s="4"/>
      <c r="KN572" s="4"/>
      <c r="KO572" s="4"/>
      <c r="KP572" s="4"/>
      <c r="KQ572" s="4"/>
      <c r="KR572" s="4"/>
      <c r="KS572" s="4"/>
      <c r="KT572" s="4"/>
      <c r="KU572" s="4"/>
      <c r="KV572" s="4"/>
      <c r="KW572" s="4"/>
      <c r="KX572" s="4"/>
      <c r="KY572" s="4"/>
      <c r="KZ572" s="4"/>
      <c r="LA572" s="4"/>
      <c r="LB572" s="4"/>
      <c r="LC572" s="4"/>
      <c r="LD572" s="4"/>
      <c r="LE572" s="4"/>
      <c r="LF572" s="4"/>
      <c r="LG572" s="4"/>
      <c r="LH572" s="4"/>
      <c r="LI572" s="4"/>
      <c r="LJ572" s="4"/>
      <c r="LK572" s="4"/>
      <c r="LL572" s="4"/>
      <c r="LM572" s="4"/>
      <c r="LN572" s="4"/>
      <c r="LO572" s="4"/>
      <c r="LP572" s="4"/>
      <c r="LQ572" s="4"/>
      <c r="LR572" s="4"/>
      <c r="LS572" s="4"/>
      <c r="LT572" s="4"/>
      <c r="LU572" s="4"/>
      <c r="LV572" s="4"/>
      <c r="LW572" s="4"/>
      <c r="LX572" s="4"/>
      <c r="LY572" s="4"/>
      <c r="LZ572" s="4"/>
      <c r="MA572" s="4"/>
      <c r="MB572" s="4"/>
      <c r="MC572" s="4"/>
      <c r="MD572" s="4"/>
      <c r="ME572" s="4"/>
      <c r="MF572" s="4"/>
      <c r="MG572" s="4"/>
      <c r="MH572" s="4"/>
      <c r="MI572" s="4"/>
      <c r="MJ572" s="4"/>
      <c r="MK572" s="4"/>
      <c r="ML572" s="4"/>
      <c r="MM572" s="4"/>
      <c r="MN572" s="4"/>
      <c r="MO572" s="4"/>
      <c r="MP572" s="4"/>
      <c r="MQ572" s="4"/>
      <c r="MR572" s="4"/>
      <c r="MS572" s="4"/>
      <c r="MT572" s="4"/>
      <c r="MU572" s="3"/>
      <c r="MV572" s="3"/>
      <c r="MW572" s="3"/>
      <c r="MX572" s="3"/>
      <c r="MY572" s="3"/>
      <c r="MZ572" s="3"/>
      <c r="NA572" s="3"/>
      <c r="NB572" s="3"/>
      <c r="NC572" s="3"/>
      <c r="ND572" s="3"/>
      <c r="NE572" s="3"/>
      <c r="NF572" s="3"/>
      <c r="NG572" s="3"/>
      <c r="NH572" s="3"/>
      <c r="NI572" s="3"/>
      <c r="NJ572" s="3"/>
      <c r="NK572" s="3"/>
      <c r="NL572" s="3"/>
      <c r="NM572" s="3"/>
      <c r="NN572" s="3"/>
      <c r="NO572" s="3"/>
      <c r="NP572" s="3"/>
      <c r="NQ572" s="3"/>
      <c r="NR572" s="3"/>
      <c r="NS572" s="3"/>
      <c r="NT572" s="3"/>
      <c r="NU572" s="3"/>
      <c r="NV572" s="3"/>
      <c r="NW572" s="3"/>
      <c r="NX572" s="3"/>
      <c r="NY572" s="3"/>
      <c r="NZ572" s="3"/>
      <c r="OA572" s="3"/>
      <c r="OB572" s="3"/>
      <c r="OC572" s="3"/>
      <c r="OD572" s="3"/>
      <c r="OE572" s="3"/>
      <c r="OF572" s="3"/>
      <c r="OG572" s="3"/>
      <c r="OH572" s="3"/>
      <c r="OI572" s="3"/>
      <c r="OJ572" s="3"/>
      <c r="OK572" s="3"/>
      <c r="OL572" s="3"/>
      <c r="OM572" s="3"/>
      <c r="ON572" s="3"/>
      <c r="OO572" s="3"/>
      <c r="OP572" s="3"/>
      <c r="OQ572" s="3"/>
      <c r="OR572" s="3"/>
      <c r="OS572" s="3"/>
      <c r="OT572" s="3"/>
      <c r="OU572" s="3"/>
      <c r="OV572" s="3"/>
      <c r="OW572" s="3"/>
      <c r="OX572" s="3"/>
      <c r="OY572" s="3"/>
      <c r="OZ572" s="3"/>
      <c r="PA572" s="3"/>
      <c r="PB572" s="1"/>
      <c r="PC572" s="1"/>
      <c r="PD572" s="1"/>
      <c r="PE572" s="1"/>
      <c r="PF572" s="1"/>
      <c r="PG572" s="1"/>
      <c r="PH572" s="1"/>
      <c r="PI572" s="1"/>
      <c r="PJ572" s="1"/>
      <c r="PK572" s="1"/>
      <c r="PL572" s="1"/>
      <c r="PM572" s="1"/>
      <c r="PN572" s="1"/>
      <c r="PO572" s="1"/>
      <c r="PP572" s="1"/>
      <c r="PQ572" s="1"/>
      <c r="PR572" s="1"/>
      <c r="PS572" s="1"/>
      <c r="PT572" s="1"/>
      <c r="PU572" s="1"/>
      <c r="PV572" s="1"/>
      <c r="PW572" s="1"/>
      <c r="PX572" s="1"/>
      <c r="PY572" s="1"/>
      <c r="PZ572" s="1"/>
      <c r="QA572" s="1"/>
      <c r="QB572" s="1"/>
      <c r="QC572" s="1"/>
      <c r="QD572" s="1"/>
      <c r="QE572" s="1"/>
      <c r="QF572" s="1"/>
      <c r="QG572" s="1"/>
      <c r="QH572" s="1"/>
      <c r="QI572" s="1"/>
      <c r="QJ572" s="1"/>
      <c r="QK572" s="1"/>
      <c r="QL572" s="1"/>
      <c r="QM572" s="1"/>
      <c r="QN572" s="1"/>
      <c r="QO572" s="1"/>
      <c r="QP572" s="1"/>
      <c r="QQ572" s="1"/>
      <c r="QR572" s="1"/>
      <c r="QS572" s="1"/>
      <c r="QT572" s="1"/>
      <c r="QU572" s="1"/>
      <c r="QV572" s="1"/>
      <c r="QW572" s="1"/>
      <c r="QX572" s="1"/>
      <c r="QY572" s="1"/>
      <c r="QZ572" s="1"/>
      <c r="RA572" s="1"/>
      <c r="RB572" s="1"/>
      <c r="RC572" s="1"/>
      <c r="RD572" s="1"/>
      <c r="RE572" s="1"/>
      <c r="RF572" s="1"/>
      <c r="RG572" s="1"/>
      <c r="RH572" s="1"/>
      <c r="RI572" s="1"/>
      <c r="RJ572" s="1"/>
      <c r="RK572" s="1"/>
      <c r="RL572" s="1"/>
      <c r="RM572" s="1"/>
      <c r="RN572" s="1"/>
      <c r="RO572" s="1"/>
      <c r="RP572" s="1"/>
      <c r="RQ572" s="1"/>
      <c r="RR572" s="1"/>
      <c r="RS572" s="1"/>
      <c r="RT572" s="1"/>
      <c r="RU572" s="1"/>
      <c r="RV572" s="1"/>
      <c r="RW572" s="1"/>
      <c r="RX572" s="1"/>
      <c r="RY572" s="1"/>
      <c r="RZ572" s="1"/>
      <c r="SA572" s="1"/>
      <c r="SB572" s="1"/>
      <c r="SC572" s="1"/>
      <c r="SD572" s="1"/>
      <c r="SE572" s="1"/>
      <c r="SF572" s="1"/>
      <c r="SG572" s="1"/>
      <c r="SH572" s="1"/>
      <c r="SI572" s="1"/>
      <c r="SJ572" s="1"/>
      <c r="SK572" s="1"/>
      <c r="SL572" s="1"/>
      <c r="SM572" s="1"/>
      <c r="SN572" s="1"/>
      <c r="SO572" s="1"/>
      <c r="SP572" s="1"/>
      <c r="SQ572" s="1"/>
      <c r="SR572" s="1"/>
      <c r="SS572" s="1"/>
      <c r="ST572" s="1"/>
      <c r="SU572" s="1"/>
      <c r="SV572" s="1"/>
      <c r="SW572" s="1"/>
      <c r="SX572" s="1"/>
      <c r="SY572" s="1"/>
      <c r="SZ572" s="1"/>
      <c r="TA572" s="1"/>
      <c r="TB572" s="1"/>
      <c r="TC572" s="1"/>
      <c r="TD572" s="1"/>
      <c r="TE572" s="1"/>
      <c r="TF572" s="1"/>
      <c r="TG572" s="1"/>
      <c r="TH572" s="1"/>
      <c r="TI572" s="1"/>
      <c r="TJ572" s="1"/>
      <c r="TK572" s="1"/>
      <c r="TL572" s="1"/>
      <c r="TM572" s="1"/>
      <c r="TN572" s="1"/>
      <c r="TO572" s="1"/>
      <c r="TP572" s="1"/>
      <c r="TQ572" s="1"/>
      <c r="TR572" s="1"/>
      <c r="TS572" s="1"/>
      <c r="TT572" s="1"/>
      <c r="TU572" s="1"/>
      <c r="TV572" s="1"/>
      <c r="TW572" s="1"/>
      <c r="TX572" s="1"/>
      <c r="TY572" s="1"/>
      <c r="TZ572" s="1"/>
      <c r="UA572" s="1"/>
      <c r="UB572" s="1"/>
      <c r="UC572" s="1"/>
      <c r="UD572" s="1"/>
      <c r="UE572" s="1"/>
      <c r="UF572" s="1"/>
      <c r="UG572" s="1"/>
      <c r="UH572" s="1"/>
      <c r="UI572" s="1"/>
      <c r="UJ572" s="1"/>
      <c r="UK572" s="1"/>
      <c r="UL572" s="1"/>
      <c r="UM572" s="1"/>
      <c r="UN572" s="1"/>
      <c r="UO572" s="1"/>
      <c r="UP572" s="1"/>
      <c r="UQ572" s="1"/>
      <c r="UR572" s="1"/>
      <c r="US572" s="1"/>
      <c r="UT572" s="1"/>
      <c r="UU572" s="1"/>
      <c r="UV572" s="1"/>
      <c r="UW572" s="1"/>
      <c r="UX572" s="1"/>
      <c r="UY572" s="1"/>
      <c r="UZ572" s="1"/>
      <c r="VA572" s="1"/>
      <c r="VB572" s="1"/>
      <c r="VC572" s="1"/>
      <c r="VD572" s="1"/>
      <c r="VE572" s="1"/>
      <c r="VF572" s="1"/>
      <c r="VG572" s="1"/>
      <c r="VH572" s="1"/>
      <c r="VI572" s="1"/>
      <c r="VJ572" s="1"/>
      <c r="VK572" s="1"/>
      <c r="VL572" s="1"/>
      <c r="VM572" s="1"/>
      <c r="VN572" s="1"/>
      <c r="VO572" s="1"/>
      <c r="VP572" s="1"/>
      <c r="VQ572" s="1"/>
      <c r="VR572" s="1"/>
      <c r="VS572" s="1"/>
      <c r="VT572" s="1"/>
      <c r="VU572" s="1"/>
      <c r="VV572" s="1"/>
      <c r="VW572" s="1"/>
      <c r="VX572" s="1"/>
      <c r="VY572" s="1"/>
      <c r="VZ572" s="1"/>
      <c r="WA572" s="1"/>
      <c r="WB572" s="1"/>
      <c r="WC572" s="1"/>
      <c r="WD572" s="1"/>
      <c r="WE572" s="1"/>
      <c r="WF572" s="1"/>
      <c r="WG572" s="1"/>
      <c r="WH572" s="1"/>
      <c r="WI572" s="1"/>
      <c r="WJ572" s="1"/>
      <c r="WK572" s="1"/>
      <c r="WL572" s="1"/>
      <c r="WM572" s="1"/>
      <c r="WN572" s="1"/>
      <c r="WO572" s="1"/>
      <c r="WP572" s="1"/>
      <c r="WQ572" s="1"/>
      <c r="WR572" s="1"/>
      <c r="WS572" s="1"/>
      <c r="WT572" s="1"/>
      <c r="WU572" s="1"/>
      <c r="WV572" s="1"/>
      <c r="WW572" s="1"/>
      <c r="WX572" s="1"/>
      <c r="WY572" s="1"/>
      <c r="WZ572" s="1"/>
      <c r="XA572" s="1"/>
      <c r="XB572" s="1"/>
      <c r="XC572" s="1"/>
      <c r="XD572" s="1"/>
      <c r="XE572" s="1"/>
      <c r="XF572" s="1"/>
      <c r="XG572" s="1"/>
      <c r="XH572" s="1"/>
      <c r="XI572" s="1"/>
      <c r="XJ572" s="1"/>
      <c r="XK572" s="1"/>
      <c r="XL572" s="1"/>
      <c r="XM572" s="1"/>
      <c r="XN572" s="1"/>
      <c r="XO572" s="1"/>
      <c r="XP572" s="1"/>
      <c r="XQ572" s="1"/>
      <c r="XR572" s="1"/>
      <c r="XS572" s="1"/>
      <c r="XT572" s="1"/>
      <c r="XU572" s="1"/>
      <c r="XV572" s="1"/>
      <c r="XW572" s="1"/>
      <c r="XX572" s="1"/>
      <c r="XY572" s="1"/>
      <c r="XZ572" s="1"/>
      <c r="YA572" s="1"/>
      <c r="YB572" s="1"/>
      <c r="YC572" s="1"/>
      <c r="YD572" s="1"/>
      <c r="YE572" s="1"/>
      <c r="YF572" s="1"/>
      <c r="YG572" s="1"/>
      <c r="YH572" s="1"/>
      <c r="YI572" s="1"/>
      <c r="YJ572" s="1"/>
      <c r="YK572" s="1"/>
      <c r="YL572" s="1"/>
      <c r="YM572" s="1"/>
      <c r="YN572" s="1"/>
      <c r="YO572" s="1"/>
      <c r="YP572" s="1"/>
      <c r="YQ572" s="1"/>
      <c r="YR572" s="1"/>
      <c r="YS572" s="1"/>
      <c r="YT572" s="1"/>
      <c r="YU572" s="1"/>
      <c r="YV572" s="1"/>
      <c r="YW572" s="1"/>
      <c r="YX572" s="1"/>
      <c r="YY572" s="1"/>
      <c r="YZ572" s="1"/>
      <c r="ZA572" s="1"/>
      <c r="ZB572" s="1"/>
      <c r="ZC572" s="1"/>
      <c r="ZD572" s="1"/>
      <c r="ZE572" s="1"/>
      <c r="ZF572" s="1"/>
      <c r="ZG572" s="1"/>
      <c r="ZH572" s="1"/>
      <c r="ZI572" s="1"/>
      <c r="ZJ572" s="1"/>
      <c r="ZK572" s="1"/>
      <c r="ZL572" s="1"/>
      <c r="ZM572" s="1"/>
      <c r="ZN572" s="1"/>
      <c r="ZO572" s="1"/>
      <c r="ZP572" s="1"/>
      <c r="ZQ572" s="1"/>
      <c r="ZR572" s="1"/>
      <c r="ZS572" s="1"/>
      <c r="ZT572" s="1"/>
      <c r="ZU572" s="1"/>
      <c r="ZV572" s="1"/>
      <c r="ZW572" s="1"/>
      <c r="ZX572" s="1"/>
      <c r="ZY572" s="1"/>
      <c r="ZZ572" s="1"/>
      <c r="AAA572" s="1"/>
      <c r="AAB572" s="1"/>
      <c r="AAC572" s="1"/>
      <c r="AAD572" s="1"/>
      <c r="AAE572" s="1"/>
      <c r="AAF572" s="1"/>
      <c r="AAG572" s="1"/>
      <c r="AAH572" s="1"/>
      <c r="AAI572" s="1"/>
      <c r="AAJ572" s="1"/>
      <c r="AAK572" s="1"/>
      <c r="AAL572" s="1"/>
      <c r="AAM572" s="1"/>
      <c r="AAN572" s="1"/>
      <c r="AAO572" s="1"/>
      <c r="AAP572" s="1"/>
      <c r="AAQ572" s="1"/>
      <c r="AAR572" s="1"/>
      <c r="AAS572" s="1"/>
      <c r="AAT572" s="1"/>
      <c r="AAU572" s="1"/>
      <c r="AAV572" s="1"/>
      <c r="AAW572" s="1"/>
      <c r="AAX572" s="1"/>
      <c r="AAY572" s="1"/>
      <c r="AAZ572" s="1"/>
      <c r="ABA572" s="1"/>
      <c r="ABB572" s="1"/>
      <c r="ABC572" s="1"/>
      <c r="ABD572" s="1"/>
      <c r="ABE572" s="1"/>
      <c r="ABF572" s="1"/>
      <c r="ABG572" s="1"/>
      <c r="ABH572" s="1"/>
      <c r="ABI572" s="1"/>
      <c r="ABJ572" s="1"/>
      <c r="ABK572" s="1"/>
      <c r="ABL572" s="1"/>
      <c r="ABM572" s="1"/>
      <c r="ABN572" s="1"/>
      <c r="ABO572" s="1"/>
    </row>
    <row r="573" spans="1:743" x14ac:dyDescent="0.25">
      <c r="A573" s="93"/>
      <c r="B573" s="2"/>
      <c r="C573" s="2"/>
      <c r="D573" s="2"/>
      <c r="E573" s="2"/>
      <c r="F573" s="2"/>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c r="KB573" s="4"/>
      <c r="KC573" s="4"/>
      <c r="KD573" s="4"/>
      <c r="KE573" s="4"/>
      <c r="KF573" s="4"/>
      <c r="KG573" s="4"/>
      <c r="KH573" s="4"/>
      <c r="KI573" s="4"/>
      <c r="KJ573" s="4"/>
      <c r="KK573" s="4"/>
      <c r="KL573" s="4"/>
      <c r="KM573" s="4"/>
      <c r="KN573" s="4"/>
      <c r="KO573" s="4"/>
      <c r="KP573" s="4"/>
      <c r="KQ573" s="4"/>
      <c r="KR573" s="4"/>
      <c r="KS573" s="4"/>
      <c r="KT573" s="4"/>
      <c r="KU573" s="4"/>
      <c r="KV573" s="4"/>
      <c r="KW573" s="4"/>
      <c r="KX573" s="4"/>
      <c r="KY573" s="4"/>
      <c r="KZ573" s="4"/>
      <c r="LA573" s="4"/>
      <c r="LB573" s="4"/>
      <c r="LC573" s="4"/>
      <c r="LD573" s="4"/>
      <c r="LE573" s="4"/>
      <c r="LF573" s="4"/>
      <c r="LG573" s="4"/>
      <c r="LH573" s="4"/>
      <c r="LI573" s="4"/>
      <c r="LJ573" s="4"/>
      <c r="LK573" s="4"/>
      <c r="LL573" s="4"/>
      <c r="LM573" s="4"/>
      <c r="LN573" s="4"/>
      <c r="LO573" s="4"/>
      <c r="LP573" s="4"/>
      <c r="LQ573" s="4"/>
      <c r="LR573" s="4"/>
      <c r="LS573" s="4"/>
      <c r="LT573" s="4"/>
      <c r="LU573" s="4"/>
      <c r="LV573" s="4"/>
      <c r="LW573" s="4"/>
      <c r="LX573" s="4"/>
      <c r="LY573" s="4"/>
      <c r="LZ573" s="4"/>
      <c r="MA573" s="4"/>
      <c r="MB573" s="4"/>
      <c r="MC573" s="4"/>
      <c r="MD573" s="4"/>
      <c r="ME573" s="4"/>
      <c r="MF573" s="4"/>
      <c r="MG573" s="4"/>
      <c r="MH573" s="4"/>
      <c r="MI573" s="4"/>
      <c r="MJ573" s="4"/>
      <c r="MK573" s="4"/>
      <c r="ML573" s="4"/>
      <c r="MM573" s="4"/>
      <c r="MN573" s="4"/>
      <c r="MO573" s="4"/>
      <c r="MP573" s="4"/>
      <c r="MQ573" s="4"/>
      <c r="MR573" s="4"/>
      <c r="MS573" s="4"/>
      <c r="MT573" s="4"/>
      <c r="MU573" s="3"/>
      <c r="MV573" s="3"/>
      <c r="MW573" s="3"/>
      <c r="MX573" s="3"/>
      <c r="MY573" s="3"/>
      <c r="MZ573" s="3"/>
      <c r="NA573" s="3"/>
      <c r="NB573" s="3"/>
      <c r="NC573" s="3"/>
      <c r="ND573" s="3"/>
      <c r="NE573" s="3"/>
      <c r="NF573" s="3"/>
      <c r="NG573" s="3"/>
      <c r="NH573" s="3"/>
      <c r="NI573" s="3"/>
      <c r="NJ573" s="3"/>
      <c r="NK573" s="3"/>
      <c r="NL573" s="3"/>
      <c r="NM573" s="3"/>
      <c r="NN573" s="3"/>
      <c r="NO573" s="3"/>
      <c r="NP573" s="3"/>
      <c r="NQ573" s="3"/>
      <c r="NR573" s="3"/>
      <c r="NS573" s="3"/>
      <c r="NT573" s="3"/>
      <c r="NU573" s="3"/>
      <c r="NV573" s="3"/>
      <c r="NW573" s="3"/>
      <c r="NX573" s="3"/>
      <c r="NY573" s="3"/>
      <c r="NZ573" s="3"/>
      <c r="OA573" s="3"/>
      <c r="OB573" s="3"/>
      <c r="OC573" s="3"/>
      <c r="OD573" s="3"/>
      <c r="OE573" s="3"/>
      <c r="OF573" s="3"/>
      <c r="OG573" s="3"/>
      <c r="OH573" s="3"/>
      <c r="OI573" s="3"/>
      <c r="OJ573" s="3"/>
      <c r="OK573" s="3"/>
      <c r="OL573" s="3"/>
      <c r="OM573" s="3"/>
      <c r="ON573" s="3"/>
      <c r="OO573" s="3"/>
      <c r="OP573" s="3"/>
      <c r="OQ573" s="3"/>
      <c r="OR573" s="3"/>
      <c r="OS573" s="3"/>
      <c r="OT573" s="3"/>
      <c r="OU573" s="3"/>
      <c r="OV573" s="3"/>
      <c r="OW573" s="3"/>
      <c r="OX573" s="3"/>
      <c r="OY573" s="3"/>
      <c r="OZ573" s="3"/>
      <c r="PA573" s="3"/>
      <c r="PB573" s="1"/>
      <c r="PC573" s="1"/>
      <c r="PD573" s="1"/>
      <c r="PE573" s="1"/>
      <c r="PF573" s="1"/>
      <c r="PG573" s="1"/>
      <c r="PH573" s="1"/>
      <c r="PI573" s="1"/>
      <c r="PJ573" s="1"/>
      <c r="PK573" s="1"/>
      <c r="PL573" s="1"/>
      <c r="PM573" s="1"/>
      <c r="PN573" s="1"/>
      <c r="PO573" s="1"/>
      <c r="PP573" s="1"/>
      <c r="PQ573" s="1"/>
      <c r="PR573" s="1"/>
      <c r="PS573" s="1"/>
      <c r="PT573" s="1"/>
      <c r="PU573" s="1"/>
      <c r="PV573" s="1"/>
      <c r="PW573" s="1"/>
      <c r="PX573" s="1"/>
      <c r="PY573" s="1"/>
      <c r="PZ573" s="1"/>
      <c r="QA573" s="1"/>
      <c r="QB573" s="1"/>
      <c r="QC573" s="1"/>
      <c r="QD573" s="1"/>
      <c r="QE573" s="1"/>
      <c r="QF573" s="1"/>
      <c r="QG573" s="1"/>
      <c r="QH573" s="1"/>
      <c r="QI573" s="1"/>
      <c r="QJ573" s="1"/>
      <c r="QK573" s="1"/>
      <c r="QL573" s="1"/>
      <c r="QM573" s="1"/>
      <c r="QN573" s="1"/>
      <c r="QO573" s="1"/>
      <c r="QP573" s="1"/>
      <c r="QQ573" s="1"/>
      <c r="QR573" s="1"/>
      <c r="QS573" s="1"/>
      <c r="QT573" s="1"/>
      <c r="QU573" s="1"/>
      <c r="QV573" s="1"/>
      <c r="QW573" s="1"/>
      <c r="QX573" s="1"/>
      <c r="QY573" s="1"/>
      <c r="QZ573" s="1"/>
      <c r="RA573" s="1"/>
      <c r="RB573" s="1"/>
      <c r="RC573" s="1"/>
      <c r="RD573" s="1"/>
      <c r="RE573" s="1"/>
      <c r="RF573" s="1"/>
      <c r="RG573" s="1"/>
      <c r="RH573" s="1"/>
      <c r="RI573" s="1"/>
      <c r="RJ573" s="1"/>
      <c r="RK573" s="1"/>
      <c r="RL573" s="1"/>
      <c r="RM573" s="1"/>
      <c r="RN573" s="1"/>
      <c r="RO573" s="1"/>
      <c r="RP573" s="1"/>
      <c r="RQ573" s="1"/>
      <c r="RR573" s="1"/>
      <c r="RS573" s="1"/>
      <c r="RT573" s="1"/>
      <c r="RU573" s="1"/>
      <c r="RV573" s="1"/>
      <c r="RW573" s="1"/>
      <c r="RX573" s="1"/>
      <c r="RY573" s="1"/>
      <c r="RZ573" s="1"/>
      <c r="SA573" s="1"/>
      <c r="SB573" s="1"/>
      <c r="SC573" s="1"/>
      <c r="SD573" s="1"/>
      <c r="SE573" s="1"/>
      <c r="SF573" s="1"/>
      <c r="SG573" s="1"/>
      <c r="SH573" s="1"/>
      <c r="SI573" s="1"/>
      <c r="SJ573" s="1"/>
      <c r="SK573" s="1"/>
      <c r="SL573" s="1"/>
      <c r="SM573" s="1"/>
      <c r="SN573" s="1"/>
      <c r="SO573" s="1"/>
      <c r="SP573" s="1"/>
      <c r="SQ573" s="1"/>
      <c r="SR573" s="1"/>
      <c r="SS573" s="1"/>
      <c r="ST573" s="1"/>
      <c r="SU573" s="1"/>
      <c r="SV573" s="1"/>
      <c r="SW573" s="1"/>
      <c r="SX573" s="1"/>
      <c r="SY573" s="1"/>
      <c r="SZ573" s="1"/>
      <c r="TA573" s="1"/>
      <c r="TB573" s="1"/>
      <c r="TC573" s="1"/>
      <c r="TD573" s="1"/>
      <c r="TE573" s="1"/>
      <c r="TF573" s="1"/>
      <c r="TG573" s="1"/>
      <c r="TH573" s="1"/>
      <c r="TI573" s="1"/>
      <c r="TJ573" s="1"/>
      <c r="TK573" s="1"/>
      <c r="TL573" s="1"/>
      <c r="TM573" s="1"/>
      <c r="TN573" s="1"/>
      <c r="TO573" s="1"/>
      <c r="TP573" s="1"/>
      <c r="TQ573" s="1"/>
      <c r="TR573" s="1"/>
      <c r="TS573" s="1"/>
      <c r="TT573" s="1"/>
      <c r="TU573" s="1"/>
      <c r="TV573" s="1"/>
      <c r="TW573" s="1"/>
      <c r="TX573" s="1"/>
      <c r="TY573" s="1"/>
      <c r="TZ573" s="1"/>
      <c r="UA573" s="1"/>
      <c r="UB573" s="1"/>
      <c r="UC573" s="1"/>
      <c r="UD573" s="1"/>
      <c r="UE573" s="1"/>
      <c r="UF573" s="1"/>
      <c r="UG573" s="1"/>
      <c r="UH573" s="1"/>
      <c r="UI573" s="1"/>
      <c r="UJ573" s="1"/>
      <c r="UK573" s="1"/>
      <c r="UL573" s="1"/>
      <c r="UM573" s="1"/>
      <c r="UN573" s="1"/>
      <c r="UO573" s="1"/>
      <c r="UP573" s="1"/>
      <c r="UQ573" s="1"/>
      <c r="UR573" s="1"/>
      <c r="US573" s="1"/>
      <c r="UT573" s="1"/>
      <c r="UU573" s="1"/>
      <c r="UV573" s="1"/>
      <c r="UW573" s="1"/>
      <c r="UX573" s="1"/>
      <c r="UY573" s="1"/>
      <c r="UZ573" s="1"/>
      <c r="VA573" s="1"/>
      <c r="VB573" s="1"/>
      <c r="VC573" s="1"/>
      <c r="VD573" s="1"/>
      <c r="VE573" s="1"/>
      <c r="VF573" s="1"/>
      <c r="VG573" s="1"/>
      <c r="VH573" s="1"/>
      <c r="VI573" s="1"/>
      <c r="VJ573" s="1"/>
      <c r="VK573" s="1"/>
      <c r="VL573" s="1"/>
      <c r="VM573" s="1"/>
      <c r="VN573" s="1"/>
      <c r="VO573" s="1"/>
      <c r="VP573" s="1"/>
      <c r="VQ573" s="1"/>
      <c r="VR573" s="1"/>
      <c r="VS573" s="1"/>
      <c r="VT573" s="1"/>
      <c r="VU573" s="1"/>
      <c r="VV573" s="1"/>
      <c r="VW573" s="1"/>
      <c r="VX573" s="1"/>
      <c r="VY573" s="1"/>
      <c r="VZ573" s="1"/>
      <c r="WA573" s="1"/>
      <c r="WB573" s="1"/>
      <c r="WC573" s="1"/>
      <c r="WD573" s="1"/>
      <c r="WE573" s="1"/>
      <c r="WF573" s="1"/>
      <c r="WG573" s="1"/>
      <c r="WH573" s="1"/>
      <c r="WI573" s="1"/>
      <c r="WJ573" s="1"/>
      <c r="WK573" s="1"/>
      <c r="WL573" s="1"/>
      <c r="WM573" s="1"/>
      <c r="WN573" s="1"/>
      <c r="WO573" s="1"/>
      <c r="WP573" s="1"/>
      <c r="WQ573" s="1"/>
      <c r="WR573" s="1"/>
      <c r="WS573" s="1"/>
      <c r="WT573" s="1"/>
      <c r="WU573" s="1"/>
      <c r="WV573" s="1"/>
      <c r="WW573" s="1"/>
      <c r="WX573" s="1"/>
      <c r="WY573" s="1"/>
      <c r="WZ573" s="1"/>
      <c r="XA573" s="1"/>
      <c r="XB573" s="1"/>
      <c r="XC573" s="1"/>
      <c r="XD573" s="1"/>
      <c r="XE573" s="1"/>
      <c r="XF573" s="1"/>
      <c r="XG573" s="1"/>
      <c r="XH573" s="1"/>
      <c r="XI573" s="1"/>
      <c r="XJ573" s="1"/>
      <c r="XK573" s="1"/>
      <c r="XL573" s="1"/>
      <c r="XM573" s="1"/>
      <c r="XN573" s="1"/>
      <c r="XO573" s="1"/>
      <c r="XP573" s="1"/>
      <c r="XQ573" s="1"/>
      <c r="XR573" s="1"/>
      <c r="XS573" s="1"/>
      <c r="XT573" s="1"/>
      <c r="XU573" s="1"/>
      <c r="XV573" s="1"/>
      <c r="XW573" s="1"/>
      <c r="XX573" s="1"/>
      <c r="XY573" s="1"/>
      <c r="XZ573" s="1"/>
      <c r="YA573" s="1"/>
      <c r="YB573" s="1"/>
      <c r="YC573" s="1"/>
      <c r="YD573" s="1"/>
      <c r="YE573" s="1"/>
      <c r="YF573" s="1"/>
      <c r="YG573" s="1"/>
      <c r="YH573" s="1"/>
      <c r="YI573" s="1"/>
      <c r="YJ573" s="1"/>
      <c r="YK573" s="1"/>
      <c r="YL573" s="1"/>
      <c r="YM573" s="1"/>
      <c r="YN573" s="1"/>
      <c r="YO573" s="1"/>
      <c r="YP573" s="1"/>
      <c r="YQ573" s="1"/>
      <c r="YR573" s="1"/>
      <c r="YS573" s="1"/>
      <c r="YT573" s="1"/>
      <c r="YU573" s="1"/>
      <c r="YV573" s="1"/>
      <c r="YW573" s="1"/>
      <c r="YX573" s="1"/>
      <c r="YY573" s="1"/>
      <c r="YZ573" s="1"/>
      <c r="ZA573" s="1"/>
      <c r="ZB573" s="1"/>
      <c r="ZC573" s="1"/>
      <c r="ZD573" s="1"/>
      <c r="ZE573" s="1"/>
      <c r="ZF573" s="1"/>
      <c r="ZG573" s="1"/>
      <c r="ZH573" s="1"/>
      <c r="ZI573" s="1"/>
      <c r="ZJ573" s="1"/>
      <c r="ZK573" s="1"/>
      <c r="ZL573" s="1"/>
      <c r="ZM573" s="1"/>
      <c r="ZN573" s="1"/>
      <c r="ZO573" s="1"/>
      <c r="ZP573" s="1"/>
      <c r="ZQ573" s="1"/>
      <c r="ZR573" s="1"/>
      <c r="ZS573" s="1"/>
      <c r="ZT573" s="1"/>
      <c r="ZU573" s="1"/>
      <c r="ZV573" s="1"/>
      <c r="ZW573" s="1"/>
      <c r="ZX573" s="1"/>
      <c r="ZY573" s="1"/>
      <c r="ZZ573" s="1"/>
      <c r="AAA573" s="1"/>
      <c r="AAB573" s="1"/>
      <c r="AAC573" s="1"/>
      <c r="AAD573" s="1"/>
      <c r="AAE573" s="1"/>
      <c r="AAF573" s="1"/>
      <c r="AAG573" s="1"/>
      <c r="AAH573" s="1"/>
      <c r="AAI573" s="1"/>
      <c r="AAJ573" s="1"/>
      <c r="AAK573" s="1"/>
      <c r="AAL573" s="1"/>
      <c r="AAM573" s="1"/>
      <c r="AAN573" s="1"/>
      <c r="AAO573" s="1"/>
      <c r="AAP573" s="1"/>
      <c r="AAQ573" s="1"/>
      <c r="AAR573" s="1"/>
      <c r="AAS573" s="1"/>
      <c r="AAT573" s="1"/>
      <c r="AAU573" s="1"/>
      <c r="AAV573" s="1"/>
      <c r="AAW573" s="1"/>
      <c r="AAX573" s="1"/>
      <c r="AAY573" s="1"/>
      <c r="AAZ573" s="1"/>
      <c r="ABA573" s="1"/>
      <c r="ABB573" s="1"/>
      <c r="ABC573" s="1"/>
      <c r="ABD573" s="1"/>
      <c r="ABE573" s="1"/>
      <c r="ABF573" s="1"/>
      <c r="ABG573" s="1"/>
      <c r="ABH573" s="1"/>
      <c r="ABI573" s="1"/>
      <c r="ABJ573" s="1"/>
      <c r="ABK573" s="1"/>
      <c r="ABL573" s="1"/>
      <c r="ABM573" s="1"/>
      <c r="ABN573" s="1"/>
      <c r="ABO573" s="1"/>
    </row>
    <row r="574" spans="1:743" x14ac:dyDescent="0.25">
      <c r="A574" s="93"/>
      <c r="B574" s="2"/>
      <c r="C574" s="2"/>
      <c r="D574" s="2"/>
      <c r="E574" s="2"/>
      <c r="F574" s="2"/>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c r="KB574" s="4"/>
      <c r="KC574" s="4"/>
      <c r="KD574" s="4"/>
      <c r="KE574" s="4"/>
      <c r="KF574" s="4"/>
      <c r="KG574" s="4"/>
      <c r="KH574" s="4"/>
      <c r="KI574" s="4"/>
      <c r="KJ574" s="4"/>
      <c r="KK574" s="4"/>
      <c r="KL574" s="4"/>
      <c r="KM574" s="4"/>
      <c r="KN574" s="4"/>
      <c r="KO574" s="4"/>
      <c r="KP574" s="4"/>
      <c r="KQ574" s="4"/>
      <c r="KR574" s="4"/>
      <c r="KS574" s="4"/>
      <c r="KT574" s="4"/>
      <c r="KU574" s="4"/>
      <c r="KV574" s="4"/>
      <c r="KW574" s="4"/>
      <c r="KX574" s="4"/>
      <c r="KY574" s="4"/>
      <c r="KZ574" s="4"/>
      <c r="LA574" s="4"/>
      <c r="LB574" s="4"/>
      <c r="LC574" s="4"/>
      <c r="LD574" s="4"/>
      <c r="LE574" s="4"/>
      <c r="LF574" s="4"/>
      <c r="LG574" s="4"/>
      <c r="LH574" s="4"/>
      <c r="LI574" s="4"/>
      <c r="LJ574" s="4"/>
      <c r="LK574" s="4"/>
      <c r="LL574" s="4"/>
      <c r="LM574" s="4"/>
      <c r="LN574" s="4"/>
      <c r="LO574" s="4"/>
      <c r="LP574" s="4"/>
      <c r="LQ574" s="4"/>
      <c r="LR574" s="4"/>
      <c r="LS574" s="4"/>
      <c r="LT574" s="4"/>
      <c r="LU574" s="4"/>
      <c r="LV574" s="4"/>
      <c r="LW574" s="4"/>
      <c r="LX574" s="4"/>
      <c r="LY574" s="4"/>
      <c r="LZ574" s="4"/>
      <c r="MA574" s="4"/>
      <c r="MB574" s="4"/>
      <c r="MC574" s="4"/>
      <c r="MD574" s="4"/>
      <c r="ME574" s="4"/>
      <c r="MF574" s="4"/>
      <c r="MG574" s="4"/>
      <c r="MH574" s="4"/>
      <c r="MI574" s="4"/>
      <c r="MJ574" s="4"/>
      <c r="MK574" s="4"/>
      <c r="ML574" s="4"/>
      <c r="MM574" s="4"/>
      <c r="MN574" s="4"/>
      <c r="MO574" s="4"/>
      <c r="MP574" s="4"/>
      <c r="MQ574" s="4"/>
      <c r="MR574" s="4"/>
      <c r="MS574" s="4"/>
      <c r="MT574" s="4"/>
      <c r="MU574" s="3"/>
      <c r="MV574" s="3"/>
      <c r="MW574" s="3"/>
      <c r="MX574" s="3"/>
      <c r="MY574" s="3"/>
      <c r="MZ574" s="3"/>
      <c r="NA574" s="3"/>
      <c r="NB574" s="3"/>
      <c r="NC574" s="3"/>
      <c r="ND574" s="3"/>
      <c r="NE574" s="3"/>
      <c r="NF574" s="3"/>
      <c r="NG574" s="3"/>
      <c r="NH574" s="3"/>
      <c r="NI574" s="3"/>
      <c r="NJ574" s="3"/>
      <c r="NK574" s="3"/>
      <c r="NL574" s="3"/>
      <c r="NM574" s="3"/>
      <c r="NN574" s="3"/>
      <c r="NO574" s="3"/>
      <c r="NP574" s="3"/>
      <c r="NQ574" s="3"/>
      <c r="NR574" s="3"/>
      <c r="NS574" s="3"/>
      <c r="NT574" s="3"/>
      <c r="NU574" s="3"/>
      <c r="NV574" s="3"/>
      <c r="NW574" s="3"/>
      <c r="NX574" s="3"/>
      <c r="NY574" s="3"/>
      <c r="NZ574" s="3"/>
      <c r="OA574" s="3"/>
      <c r="OB574" s="3"/>
      <c r="OC574" s="3"/>
      <c r="OD574" s="3"/>
      <c r="OE574" s="3"/>
      <c r="OF574" s="3"/>
      <c r="OG574" s="3"/>
      <c r="OH574" s="3"/>
      <c r="OI574" s="3"/>
      <c r="OJ574" s="3"/>
      <c r="OK574" s="3"/>
      <c r="OL574" s="3"/>
      <c r="OM574" s="3"/>
      <c r="ON574" s="3"/>
      <c r="OO574" s="3"/>
      <c r="OP574" s="3"/>
      <c r="OQ574" s="3"/>
      <c r="OR574" s="3"/>
      <c r="OS574" s="3"/>
      <c r="OT574" s="3"/>
      <c r="OU574" s="3"/>
      <c r="OV574" s="3"/>
      <c r="OW574" s="3"/>
      <c r="OX574" s="3"/>
      <c r="OY574" s="3"/>
      <c r="OZ574" s="3"/>
      <c r="PA574" s="3"/>
      <c r="PB574" s="1"/>
      <c r="PC574" s="1"/>
      <c r="PD574" s="1"/>
      <c r="PE574" s="1"/>
      <c r="PF574" s="1"/>
      <c r="PG574" s="1"/>
      <c r="PH574" s="1"/>
      <c r="PI574" s="1"/>
      <c r="PJ574" s="1"/>
      <c r="PK574" s="1"/>
      <c r="PL574" s="1"/>
      <c r="PM574" s="1"/>
      <c r="PN574" s="1"/>
      <c r="PO574" s="1"/>
      <c r="PP574" s="1"/>
      <c r="PQ574" s="1"/>
      <c r="PR574" s="1"/>
      <c r="PS574" s="1"/>
      <c r="PT574" s="1"/>
      <c r="PU574" s="1"/>
      <c r="PV574" s="1"/>
      <c r="PW574" s="1"/>
      <c r="PX574" s="1"/>
      <c r="PY574" s="1"/>
      <c r="PZ574" s="1"/>
      <c r="QA574" s="1"/>
      <c r="QB574" s="1"/>
      <c r="QC574" s="1"/>
      <c r="QD574" s="1"/>
      <c r="QE574" s="1"/>
      <c r="QF574" s="1"/>
      <c r="QG574" s="1"/>
      <c r="QH574" s="1"/>
      <c r="QI574" s="1"/>
      <c r="QJ574" s="1"/>
      <c r="QK574" s="1"/>
      <c r="QL574" s="1"/>
      <c r="QM574" s="1"/>
      <c r="QN574" s="1"/>
      <c r="QO574" s="1"/>
      <c r="QP574" s="1"/>
      <c r="QQ574" s="1"/>
      <c r="QR574" s="1"/>
      <c r="QS574" s="1"/>
      <c r="QT574" s="1"/>
      <c r="QU574" s="1"/>
      <c r="QV574" s="1"/>
      <c r="QW574" s="1"/>
      <c r="QX574" s="1"/>
      <c r="QY574" s="1"/>
      <c r="QZ574" s="1"/>
      <c r="RA574" s="1"/>
      <c r="RB574" s="1"/>
      <c r="RC574" s="1"/>
      <c r="RD574" s="1"/>
      <c r="RE574" s="1"/>
      <c r="RF574" s="1"/>
      <c r="RG574" s="1"/>
      <c r="RH574" s="1"/>
      <c r="RI574" s="1"/>
      <c r="RJ574" s="1"/>
      <c r="RK574" s="1"/>
      <c r="RL574" s="1"/>
      <c r="RM574" s="1"/>
      <c r="RN574" s="1"/>
      <c r="RO574" s="1"/>
      <c r="RP574" s="1"/>
      <c r="RQ574" s="1"/>
      <c r="RR574" s="1"/>
      <c r="RS574" s="1"/>
      <c r="RT574" s="1"/>
      <c r="RU574" s="1"/>
      <c r="RV574" s="1"/>
      <c r="RW574" s="1"/>
      <c r="RX574" s="1"/>
      <c r="RY574" s="1"/>
      <c r="RZ574" s="1"/>
      <c r="SA574" s="1"/>
      <c r="SB574" s="1"/>
      <c r="SC574" s="1"/>
      <c r="SD574" s="1"/>
      <c r="SE574" s="1"/>
      <c r="SF574" s="1"/>
      <c r="SG574" s="1"/>
      <c r="SH574" s="1"/>
      <c r="SI574" s="1"/>
      <c r="SJ574" s="1"/>
      <c r="SK574" s="1"/>
      <c r="SL574" s="1"/>
      <c r="SM574" s="1"/>
      <c r="SN574" s="1"/>
      <c r="SO574" s="1"/>
      <c r="SP574" s="1"/>
      <c r="SQ574" s="1"/>
      <c r="SR574" s="1"/>
      <c r="SS574" s="1"/>
      <c r="ST574" s="1"/>
      <c r="SU574" s="1"/>
      <c r="SV574" s="1"/>
      <c r="SW574" s="1"/>
      <c r="SX574" s="1"/>
      <c r="SY574" s="1"/>
      <c r="SZ574" s="1"/>
      <c r="TA574" s="1"/>
      <c r="TB574" s="1"/>
      <c r="TC574" s="1"/>
      <c r="TD574" s="1"/>
      <c r="TE574" s="1"/>
      <c r="TF574" s="1"/>
      <c r="TG574" s="1"/>
      <c r="TH574" s="1"/>
      <c r="TI574" s="1"/>
      <c r="TJ574" s="1"/>
      <c r="TK574" s="1"/>
      <c r="TL574" s="1"/>
      <c r="TM574" s="1"/>
      <c r="TN574" s="1"/>
      <c r="TO574" s="1"/>
      <c r="TP574" s="1"/>
      <c r="TQ574" s="1"/>
      <c r="TR574" s="1"/>
      <c r="TS574" s="1"/>
      <c r="TT574" s="1"/>
      <c r="TU574" s="1"/>
      <c r="TV574" s="1"/>
      <c r="TW574" s="1"/>
      <c r="TX574" s="1"/>
      <c r="TY574" s="1"/>
      <c r="TZ574" s="1"/>
      <c r="UA574" s="1"/>
      <c r="UB574" s="1"/>
      <c r="UC574" s="1"/>
      <c r="UD574" s="1"/>
      <c r="UE574" s="1"/>
      <c r="UF574" s="1"/>
      <c r="UG574" s="1"/>
      <c r="UH574" s="1"/>
      <c r="UI574" s="1"/>
      <c r="UJ574" s="1"/>
      <c r="UK574" s="1"/>
      <c r="UL574" s="1"/>
      <c r="UM574" s="1"/>
      <c r="UN574" s="1"/>
      <c r="UO574" s="1"/>
      <c r="UP574" s="1"/>
      <c r="UQ574" s="1"/>
      <c r="UR574" s="1"/>
      <c r="US574" s="1"/>
      <c r="UT574" s="1"/>
      <c r="UU574" s="1"/>
      <c r="UV574" s="1"/>
      <c r="UW574" s="1"/>
      <c r="UX574" s="1"/>
      <c r="UY574" s="1"/>
      <c r="UZ574" s="1"/>
      <c r="VA574" s="1"/>
      <c r="VB574" s="1"/>
      <c r="VC574" s="1"/>
      <c r="VD574" s="1"/>
      <c r="VE574" s="1"/>
      <c r="VF574" s="1"/>
      <c r="VG574" s="1"/>
      <c r="VH574" s="1"/>
      <c r="VI574" s="1"/>
      <c r="VJ574" s="1"/>
      <c r="VK574" s="1"/>
      <c r="VL574" s="1"/>
      <c r="VM574" s="1"/>
      <c r="VN574" s="1"/>
      <c r="VO574" s="1"/>
      <c r="VP574" s="1"/>
      <c r="VQ574" s="1"/>
      <c r="VR574" s="1"/>
      <c r="VS574" s="1"/>
      <c r="VT574" s="1"/>
      <c r="VU574" s="1"/>
      <c r="VV574" s="1"/>
      <c r="VW574" s="1"/>
      <c r="VX574" s="1"/>
      <c r="VY574" s="1"/>
      <c r="VZ574" s="1"/>
      <c r="WA574" s="1"/>
      <c r="WB574" s="1"/>
      <c r="WC574" s="1"/>
      <c r="WD574" s="1"/>
      <c r="WE574" s="1"/>
      <c r="WF574" s="1"/>
      <c r="WG574" s="1"/>
      <c r="WH574" s="1"/>
      <c r="WI574" s="1"/>
      <c r="WJ574" s="1"/>
      <c r="WK574" s="1"/>
      <c r="WL574" s="1"/>
      <c r="WM574" s="1"/>
      <c r="WN574" s="1"/>
      <c r="WO574" s="1"/>
      <c r="WP574" s="1"/>
      <c r="WQ574" s="1"/>
      <c r="WR574" s="1"/>
      <c r="WS574" s="1"/>
      <c r="WT574" s="1"/>
      <c r="WU574" s="1"/>
      <c r="WV574" s="1"/>
      <c r="WW574" s="1"/>
      <c r="WX574" s="1"/>
      <c r="WY574" s="1"/>
      <c r="WZ574" s="1"/>
      <c r="XA574" s="1"/>
      <c r="XB574" s="1"/>
      <c r="XC574" s="1"/>
      <c r="XD574" s="1"/>
      <c r="XE574" s="1"/>
      <c r="XF574" s="1"/>
      <c r="XG574" s="1"/>
      <c r="XH574" s="1"/>
      <c r="XI574" s="1"/>
      <c r="XJ574" s="1"/>
      <c r="XK574" s="1"/>
      <c r="XL574" s="1"/>
      <c r="XM574" s="1"/>
      <c r="XN574" s="1"/>
      <c r="XO574" s="1"/>
      <c r="XP574" s="1"/>
      <c r="XQ574" s="1"/>
      <c r="XR574" s="1"/>
      <c r="XS574" s="1"/>
      <c r="XT574" s="1"/>
      <c r="XU574" s="1"/>
      <c r="XV574" s="1"/>
      <c r="XW574" s="1"/>
      <c r="XX574" s="1"/>
      <c r="XY574" s="1"/>
      <c r="XZ574" s="1"/>
      <c r="YA574" s="1"/>
      <c r="YB574" s="1"/>
      <c r="YC574" s="1"/>
      <c r="YD574" s="1"/>
      <c r="YE574" s="1"/>
      <c r="YF574" s="1"/>
      <c r="YG574" s="1"/>
      <c r="YH574" s="1"/>
      <c r="YI574" s="1"/>
      <c r="YJ574" s="1"/>
      <c r="YK574" s="1"/>
      <c r="YL574" s="1"/>
      <c r="YM574" s="1"/>
      <c r="YN574" s="1"/>
      <c r="YO574" s="1"/>
      <c r="YP574" s="1"/>
      <c r="YQ574" s="1"/>
      <c r="YR574" s="1"/>
      <c r="YS574" s="1"/>
      <c r="YT574" s="1"/>
      <c r="YU574" s="1"/>
      <c r="YV574" s="1"/>
      <c r="YW574" s="1"/>
      <c r="YX574" s="1"/>
      <c r="YY574" s="1"/>
      <c r="YZ574" s="1"/>
      <c r="ZA574" s="1"/>
      <c r="ZB574" s="1"/>
      <c r="ZC574" s="1"/>
      <c r="ZD574" s="1"/>
      <c r="ZE574" s="1"/>
      <c r="ZF574" s="1"/>
      <c r="ZG574" s="1"/>
      <c r="ZH574" s="1"/>
      <c r="ZI574" s="1"/>
      <c r="ZJ574" s="1"/>
      <c r="ZK574" s="1"/>
      <c r="ZL574" s="1"/>
      <c r="ZM574" s="1"/>
      <c r="ZN574" s="1"/>
      <c r="ZO574" s="1"/>
      <c r="ZP574" s="1"/>
      <c r="ZQ574" s="1"/>
      <c r="ZR574" s="1"/>
      <c r="ZS574" s="1"/>
      <c r="ZT574" s="1"/>
      <c r="ZU574" s="1"/>
      <c r="ZV574" s="1"/>
      <c r="ZW574" s="1"/>
      <c r="ZX574" s="1"/>
      <c r="ZY574" s="1"/>
      <c r="ZZ574" s="1"/>
      <c r="AAA574" s="1"/>
      <c r="AAB574" s="1"/>
      <c r="AAC574" s="1"/>
      <c r="AAD574" s="1"/>
      <c r="AAE574" s="1"/>
      <c r="AAF574" s="1"/>
      <c r="AAG574" s="1"/>
      <c r="AAH574" s="1"/>
      <c r="AAI574" s="1"/>
      <c r="AAJ574" s="1"/>
      <c r="AAK574" s="1"/>
      <c r="AAL574" s="1"/>
      <c r="AAM574" s="1"/>
      <c r="AAN574" s="1"/>
      <c r="AAO574" s="1"/>
      <c r="AAP574" s="1"/>
      <c r="AAQ574" s="1"/>
      <c r="AAR574" s="1"/>
      <c r="AAS574" s="1"/>
      <c r="AAT574" s="1"/>
      <c r="AAU574" s="1"/>
      <c r="AAV574" s="1"/>
      <c r="AAW574" s="1"/>
      <c r="AAX574" s="1"/>
      <c r="AAY574" s="1"/>
      <c r="AAZ574" s="1"/>
      <c r="ABA574" s="1"/>
      <c r="ABB574" s="1"/>
      <c r="ABC574" s="1"/>
      <c r="ABD574" s="1"/>
      <c r="ABE574" s="1"/>
      <c r="ABF574" s="1"/>
      <c r="ABG574" s="1"/>
      <c r="ABH574" s="1"/>
      <c r="ABI574" s="1"/>
      <c r="ABJ574" s="1"/>
      <c r="ABK574" s="1"/>
      <c r="ABL574" s="1"/>
      <c r="ABM574" s="1"/>
      <c r="ABN574" s="1"/>
      <c r="ABO574" s="1"/>
    </row>
    <row r="575" spans="1:743" x14ac:dyDescent="0.25">
      <c r="A575" s="93"/>
      <c r="B575" s="2"/>
      <c r="C575" s="2"/>
      <c r="D575" s="2"/>
      <c r="E575" s="2"/>
      <c r="F575" s="2"/>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c r="KB575" s="4"/>
      <c r="KC575" s="4"/>
      <c r="KD575" s="4"/>
      <c r="KE575" s="4"/>
      <c r="KF575" s="4"/>
      <c r="KG575" s="4"/>
      <c r="KH575" s="4"/>
      <c r="KI575" s="4"/>
      <c r="KJ575" s="4"/>
      <c r="KK575" s="4"/>
      <c r="KL575" s="4"/>
      <c r="KM575" s="4"/>
      <c r="KN575" s="4"/>
      <c r="KO575" s="4"/>
      <c r="KP575" s="4"/>
      <c r="KQ575" s="4"/>
      <c r="KR575" s="4"/>
      <c r="KS575" s="4"/>
      <c r="KT575" s="4"/>
      <c r="KU575" s="4"/>
      <c r="KV575" s="4"/>
      <c r="KW575" s="4"/>
      <c r="KX575" s="4"/>
      <c r="KY575" s="4"/>
      <c r="KZ575" s="4"/>
      <c r="LA575" s="4"/>
      <c r="LB575" s="4"/>
      <c r="LC575" s="4"/>
      <c r="LD575" s="4"/>
      <c r="LE575" s="4"/>
      <c r="LF575" s="4"/>
      <c r="LG575" s="4"/>
      <c r="LH575" s="4"/>
      <c r="LI575" s="4"/>
      <c r="LJ575" s="4"/>
      <c r="LK575" s="4"/>
      <c r="LL575" s="4"/>
      <c r="LM575" s="4"/>
      <c r="LN575" s="4"/>
      <c r="LO575" s="4"/>
      <c r="LP575" s="4"/>
      <c r="LQ575" s="4"/>
      <c r="LR575" s="4"/>
      <c r="LS575" s="4"/>
      <c r="LT575" s="4"/>
      <c r="LU575" s="4"/>
      <c r="LV575" s="4"/>
      <c r="LW575" s="4"/>
      <c r="LX575" s="4"/>
      <c r="LY575" s="4"/>
      <c r="LZ575" s="4"/>
      <c r="MA575" s="4"/>
      <c r="MB575" s="4"/>
      <c r="MC575" s="4"/>
      <c r="MD575" s="4"/>
      <c r="ME575" s="4"/>
      <c r="MF575" s="4"/>
      <c r="MG575" s="4"/>
      <c r="MH575" s="4"/>
      <c r="MI575" s="4"/>
      <c r="MJ575" s="4"/>
      <c r="MK575" s="4"/>
      <c r="ML575" s="4"/>
      <c r="MM575" s="4"/>
      <c r="MN575" s="4"/>
      <c r="MO575" s="4"/>
      <c r="MP575" s="4"/>
      <c r="MQ575" s="4"/>
      <c r="MR575" s="4"/>
      <c r="MS575" s="4"/>
      <c r="MT575" s="4"/>
      <c r="MU575" s="3"/>
      <c r="MV575" s="3"/>
      <c r="MW575" s="3"/>
      <c r="MX575" s="3"/>
      <c r="MY575" s="3"/>
      <c r="MZ575" s="3"/>
      <c r="NA575" s="3"/>
      <c r="NB575" s="3"/>
      <c r="NC575" s="3"/>
      <c r="ND575" s="3"/>
      <c r="NE575" s="3"/>
      <c r="NF575" s="3"/>
      <c r="NG575" s="3"/>
      <c r="NH575" s="3"/>
      <c r="NI575" s="3"/>
      <c r="NJ575" s="3"/>
      <c r="NK575" s="3"/>
      <c r="NL575" s="3"/>
      <c r="NM575" s="3"/>
      <c r="NN575" s="3"/>
      <c r="NO575" s="3"/>
      <c r="NP575" s="3"/>
      <c r="NQ575" s="3"/>
      <c r="NR575" s="3"/>
      <c r="NS575" s="3"/>
      <c r="NT575" s="3"/>
      <c r="NU575" s="3"/>
      <c r="NV575" s="3"/>
      <c r="NW575" s="3"/>
      <c r="NX575" s="3"/>
      <c r="NY575" s="3"/>
      <c r="NZ575" s="3"/>
      <c r="OA575" s="3"/>
      <c r="OB575" s="3"/>
      <c r="OC575" s="3"/>
      <c r="OD575" s="3"/>
      <c r="OE575" s="3"/>
      <c r="OF575" s="3"/>
      <c r="OG575" s="3"/>
      <c r="OH575" s="3"/>
      <c r="OI575" s="3"/>
      <c r="OJ575" s="3"/>
      <c r="OK575" s="3"/>
      <c r="OL575" s="3"/>
      <c r="OM575" s="3"/>
      <c r="ON575" s="3"/>
      <c r="OO575" s="3"/>
      <c r="OP575" s="3"/>
      <c r="OQ575" s="3"/>
      <c r="OR575" s="3"/>
      <c r="OS575" s="3"/>
      <c r="OT575" s="3"/>
      <c r="OU575" s="3"/>
      <c r="OV575" s="3"/>
      <c r="OW575" s="3"/>
      <c r="OX575" s="3"/>
      <c r="OY575" s="3"/>
      <c r="OZ575" s="3"/>
      <c r="PA575" s="3"/>
      <c r="PB575" s="1"/>
      <c r="PC575" s="1"/>
      <c r="PD575" s="1"/>
      <c r="PE575" s="1"/>
      <c r="PF575" s="1"/>
      <c r="PG575" s="1"/>
      <c r="PH575" s="1"/>
      <c r="PI575" s="1"/>
      <c r="PJ575" s="1"/>
      <c r="PK575" s="1"/>
      <c r="PL575" s="1"/>
      <c r="PM575" s="1"/>
      <c r="PN575" s="1"/>
      <c r="PO575" s="1"/>
      <c r="PP575" s="1"/>
      <c r="PQ575" s="1"/>
      <c r="PR575" s="1"/>
      <c r="PS575" s="1"/>
      <c r="PT575" s="1"/>
      <c r="PU575" s="1"/>
      <c r="PV575" s="1"/>
      <c r="PW575" s="1"/>
      <c r="PX575" s="1"/>
      <c r="PY575" s="1"/>
      <c r="PZ575" s="1"/>
      <c r="QA575" s="1"/>
      <c r="QB575" s="1"/>
      <c r="QC575" s="1"/>
      <c r="QD575" s="1"/>
      <c r="QE575" s="1"/>
      <c r="QF575" s="1"/>
      <c r="QG575" s="1"/>
      <c r="QH575" s="1"/>
      <c r="QI575" s="1"/>
      <c r="QJ575" s="1"/>
      <c r="QK575" s="1"/>
      <c r="QL575" s="1"/>
      <c r="QM575" s="1"/>
      <c r="QN575" s="1"/>
      <c r="QO575" s="1"/>
      <c r="QP575" s="1"/>
      <c r="QQ575" s="1"/>
      <c r="QR575" s="1"/>
      <c r="QS575" s="1"/>
      <c r="QT575" s="1"/>
      <c r="QU575" s="1"/>
      <c r="QV575" s="1"/>
      <c r="QW575" s="1"/>
      <c r="QX575" s="1"/>
      <c r="QY575" s="1"/>
      <c r="QZ575" s="1"/>
      <c r="RA575" s="1"/>
      <c r="RB575" s="1"/>
      <c r="RC575" s="1"/>
      <c r="RD575" s="1"/>
      <c r="RE575" s="1"/>
      <c r="RF575" s="1"/>
      <c r="RG575" s="1"/>
      <c r="RH575" s="1"/>
      <c r="RI575" s="1"/>
      <c r="RJ575" s="1"/>
      <c r="RK575" s="1"/>
      <c r="RL575" s="1"/>
      <c r="RM575" s="1"/>
      <c r="RN575" s="1"/>
      <c r="RO575" s="1"/>
      <c r="RP575" s="1"/>
      <c r="RQ575" s="1"/>
      <c r="RR575" s="1"/>
      <c r="RS575" s="1"/>
      <c r="RT575" s="1"/>
      <c r="RU575" s="1"/>
      <c r="RV575" s="1"/>
      <c r="RW575" s="1"/>
      <c r="RX575" s="1"/>
      <c r="RY575" s="1"/>
      <c r="RZ575" s="1"/>
      <c r="SA575" s="1"/>
      <c r="SB575" s="1"/>
      <c r="SC575" s="1"/>
      <c r="SD575" s="1"/>
      <c r="SE575" s="1"/>
      <c r="SF575" s="1"/>
      <c r="SG575" s="1"/>
      <c r="SH575" s="1"/>
      <c r="SI575" s="1"/>
      <c r="SJ575" s="1"/>
      <c r="SK575" s="1"/>
      <c r="SL575" s="1"/>
      <c r="SM575" s="1"/>
      <c r="SN575" s="1"/>
      <c r="SO575" s="1"/>
      <c r="SP575" s="1"/>
      <c r="SQ575" s="1"/>
      <c r="SR575" s="1"/>
      <c r="SS575" s="1"/>
      <c r="ST575" s="1"/>
      <c r="SU575" s="1"/>
      <c r="SV575" s="1"/>
      <c r="SW575" s="1"/>
      <c r="SX575" s="1"/>
      <c r="SY575" s="1"/>
      <c r="SZ575" s="1"/>
      <c r="TA575" s="1"/>
      <c r="TB575" s="1"/>
      <c r="TC575" s="1"/>
      <c r="TD575" s="1"/>
      <c r="TE575" s="1"/>
      <c r="TF575" s="1"/>
      <c r="TG575" s="1"/>
      <c r="TH575" s="1"/>
      <c r="TI575" s="1"/>
      <c r="TJ575" s="1"/>
      <c r="TK575" s="1"/>
      <c r="TL575" s="1"/>
      <c r="TM575" s="1"/>
      <c r="TN575" s="1"/>
      <c r="TO575" s="1"/>
      <c r="TP575" s="1"/>
      <c r="TQ575" s="1"/>
      <c r="TR575" s="1"/>
      <c r="TS575" s="1"/>
      <c r="TT575" s="1"/>
      <c r="TU575" s="1"/>
      <c r="TV575" s="1"/>
      <c r="TW575" s="1"/>
      <c r="TX575" s="1"/>
      <c r="TY575" s="1"/>
      <c r="TZ575" s="1"/>
      <c r="UA575" s="1"/>
      <c r="UB575" s="1"/>
      <c r="UC575" s="1"/>
      <c r="UD575" s="1"/>
      <c r="UE575" s="1"/>
      <c r="UF575" s="1"/>
      <c r="UG575" s="1"/>
      <c r="UH575" s="1"/>
      <c r="UI575" s="1"/>
      <c r="UJ575" s="1"/>
      <c r="UK575" s="1"/>
      <c r="UL575" s="1"/>
      <c r="UM575" s="1"/>
      <c r="UN575" s="1"/>
      <c r="UO575" s="1"/>
      <c r="UP575" s="1"/>
      <c r="UQ575" s="1"/>
      <c r="UR575" s="1"/>
      <c r="US575" s="1"/>
      <c r="UT575" s="1"/>
      <c r="UU575" s="1"/>
      <c r="UV575" s="1"/>
      <c r="UW575" s="1"/>
      <c r="UX575" s="1"/>
      <c r="UY575" s="1"/>
      <c r="UZ575" s="1"/>
      <c r="VA575" s="1"/>
      <c r="VB575" s="1"/>
      <c r="VC575" s="1"/>
      <c r="VD575" s="1"/>
      <c r="VE575" s="1"/>
      <c r="VF575" s="1"/>
      <c r="VG575" s="1"/>
      <c r="VH575" s="1"/>
      <c r="VI575" s="1"/>
      <c r="VJ575" s="1"/>
      <c r="VK575" s="1"/>
      <c r="VL575" s="1"/>
      <c r="VM575" s="1"/>
      <c r="VN575" s="1"/>
      <c r="VO575" s="1"/>
      <c r="VP575" s="1"/>
      <c r="VQ575" s="1"/>
      <c r="VR575" s="1"/>
      <c r="VS575" s="1"/>
      <c r="VT575" s="1"/>
      <c r="VU575" s="1"/>
      <c r="VV575" s="1"/>
      <c r="VW575" s="1"/>
      <c r="VX575" s="1"/>
      <c r="VY575" s="1"/>
      <c r="VZ575" s="1"/>
      <c r="WA575" s="1"/>
      <c r="WB575" s="1"/>
      <c r="WC575" s="1"/>
      <c r="WD575" s="1"/>
      <c r="WE575" s="1"/>
      <c r="WF575" s="1"/>
      <c r="WG575" s="1"/>
      <c r="WH575" s="1"/>
      <c r="WI575" s="1"/>
      <c r="WJ575" s="1"/>
      <c r="WK575" s="1"/>
      <c r="WL575" s="1"/>
      <c r="WM575" s="1"/>
      <c r="WN575" s="1"/>
      <c r="WO575" s="1"/>
      <c r="WP575" s="1"/>
      <c r="WQ575" s="1"/>
      <c r="WR575" s="1"/>
      <c r="WS575" s="1"/>
      <c r="WT575" s="1"/>
      <c r="WU575" s="1"/>
      <c r="WV575" s="1"/>
      <c r="WW575" s="1"/>
      <c r="WX575" s="1"/>
      <c r="WY575" s="1"/>
      <c r="WZ575" s="1"/>
      <c r="XA575" s="1"/>
      <c r="XB575" s="1"/>
      <c r="XC575" s="1"/>
      <c r="XD575" s="1"/>
      <c r="XE575" s="1"/>
      <c r="XF575" s="1"/>
      <c r="XG575" s="1"/>
      <c r="XH575" s="1"/>
      <c r="XI575" s="1"/>
      <c r="XJ575" s="1"/>
      <c r="XK575" s="1"/>
      <c r="XL575" s="1"/>
      <c r="XM575" s="1"/>
      <c r="XN575" s="1"/>
      <c r="XO575" s="1"/>
      <c r="XP575" s="1"/>
      <c r="XQ575" s="1"/>
      <c r="XR575" s="1"/>
      <c r="XS575" s="1"/>
      <c r="XT575" s="1"/>
      <c r="XU575" s="1"/>
      <c r="XV575" s="1"/>
      <c r="XW575" s="1"/>
      <c r="XX575" s="1"/>
      <c r="XY575" s="1"/>
      <c r="XZ575" s="1"/>
      <c r="YA575" s="1"/>
      <c r="YB575" s="1"/>
      <c r="YC575" s="1"/>
      <c r="YD575" s="1"/>
      <c r="YE575" s="1"/>
      <c r="YF575" s="1"/>
      <c r="YG575" s="1"/>
      <c r="YH575" s="1"/>
      <c r="YI575" s="1"/>
      <c r="YJ575" s="1"/>
      <c r="YK575" s="1"/>
      <c r="YL575" s="1"/>
      <c r="YM575" s="1"/>
      <c r="YN575" s="1"/>
      <c r="YO575" s="1"/>
      <c r="YP575" s="1"/>
      <c r="YQ575" s="1"/>
      <c r="YR575" s="1"/>
      <c r="YS575" s="1"/>
      <c r="YT575" s="1"/>
      <c r="YU575" s="1"/>
      <c r="YV575" s="1"/>
      <c r="YW575" s="1"/>
      <c r="YX575" s="1"/>
      <c r="YY575" s="1"/>
      <c r="YZ575" s="1"/>
      <c r="ZA575" s="1"/>
      <c r="ZB575" s="1"/>
      <c r="ZC575" s="1"/>
      <c r="ZD575" s="1"/>
      <c r="ZE575" s="1"/>
      <c r="ZF575" s="1"/>
      <c r="ZG575" s="1"/>
      <c r="ZH575" s="1"/>
      <c r="ZI575" s="1"/>
      <c r="ZJ575" s="1"/>
      <c r="ZK575" s="1"/>
      <c r="ZL575" s="1"/>
      <c r="ZM575" s="1"/>
      <c r="ZN575" s="1"/>
      <c r="ZO575" s="1"/>
      <c r="ZP575" s="1"/>
      <c r="ZQ575" s="1"/>
      <c r="ZR575" s="1"/>
      <c r="ZS575" s="1"/>
      <c r="ZT575" s="1"/>
      <c r="ZU575" s="1"/>
      <c r="ZV575" s="1"/>
      <c r="ZW575" s="1"/>
      <c r="ZX575" s="1"/>
      <c r="ZY575" s="1"/>
      <c r="ZZ575" s="1"/>
      <c r="AAA575" s="1"/>
      <c r="AAB575" s="1"/>
      <c r="AAC575" s="1"/>
      <c r="AAD575" s="1"/>
      <c r="AAE575" s="1"/>
      <c r="AAF575" s="1"/>
      <c r="AAG575" s="1"/>
      <c r="AAH575" s="1"/>
      <c r="AAI575" s="1"/>
      <c r="AAJ575" s="1"/>
      <c r="AAK575" s="1"/>
      <c r="AAL575" s="1"/>
      <c r="AAM575" s="1"/>
      <c r="AAN575" s="1"/>
      <c r="AAO575" s="1"/>
      <c r="AAP575" s="1"/>
      <c r="AAQ575" s="1"/>
      <c r="AAR575" s="1"/>
      <c r="AAS575" s="1"/>
      <c r="AAT575" s="1"/>
      <c r="AAU575" s="1"/>
      <c r="AAV575" s="1"/>
      <c r="AAW575" s="1"/>
      <c r="AAX575" s="1"/>
      <c r="AAY575" s="1"/>
      <c r="AAZ575" s="1"/>
      <c r="ABA575" s="1"/>
      <c r="ABB575" s="1"/>
      <c r="ABC575" s="1"/>
      <c r="ABD575" s="1"/>
      <c r="ABE575" s="1"/>
      <c r="ABF575" s="1"/>
      <c r="ABG575" s="1"/>
      <c r="ABH575" s="1"/>
      <c r="ABI575" s="1"/>
      <c r="ABJ575" s="1"/>
      <c r="ABK575" s="1"/>
      <c r="ABL575" s="1"/>
      <c r="ABM575" s="1"/>
      <c r="ABN575" s="1"/>
      <c r="ABO575" s="1"/>
    </row>
    <row r="576" spans="1:743" x14ac:dyDescent="0.25">
      <c r="A576" s="93"/>
      <c r="B576" s="2"/>
      <c r="C576" s="2"/>
      <c r="D576" s="2"/>
      <c r="E576" s="2"/>
      <c r="F576" s="2"/>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c r="KB576" s="4"/>
      <c r="KC576" s="4"/>
      <c r="KD576" s="4"/>
      <c r="KE576" s="4"/>
      <c r="KF576" s="4"/>
      <c r="KG576" s="4"/>
      <c r="KH576" s="4"/>
      <c r="KI576" s="4"/>
      <c r="KJ576" s="4"/>
      <c r="KK576" s="4"/>
      <c r="KL576" s="4"/>
      <c r="KM576" s="4"/>
      <c r="KN576" s="4"/>
      <c r="KO576" s="4"/>
      <c r="KP576" s="4"/>
      <c r="KQ576" s="4"/>
      <c r="KR576" s="4"/>
      <c r="KS576" s="4"/>
      <c r="KT576" s="4"/>
      <c r="KU576" s="4"/>
      <c r="KV576" s="4"/>
      <c r="KW576" s="4"/>
      <c r="KX576" s="4"/>
      <c r="KY576" s="4"/>
      <c r="KZ576" s="4"/>
      <c r="LA576" s="4"/>
      <c r="LB576" s="4"/>
      <c r="LC576" s="4"/>
      <c r="LD576" s="4"/>
      <c r="LE576" s="4"/>
      <c r="LF576" s="4"/>
      <c r="LG576" s="4"/>
      <c r="LH576" s="4"/>
      <c r="LI576" s="4"/>
      <c r="LJ576" s="4"/>
      <c r="LK576" s="4"/>
      <c r="LL576" s="4"/>
      <c r="LM576" s="4"/>
      <c r="LN576" s="4"/>
      <c r="LO576" s="4"/>
      <c r="LP576" s="4"/>
      <c r="LQ576" s="4"/>
      <c r="LR576" s="4"/>
      <c r="LS576" s="4"/>
      <c r="LT576" s="4"/>
      <c r="LU576" s="4"/>
      <c r="LV576" s="4"/>
      <c r="LW576" s="4"/>
      <c r="LX576" s="4"/>
      <c r="LY576" s="4"/>
      <c r="LZ576" s="4"/>
      <c r="MA576" s="4"/>
      <c r="MB576" s="4"/>
      <c r="MC576" s="4"/>
      <c r="MD576" s="4"/>
      <c r="ME576" s="4"/>
      <c r="MF576" s="4"/>
      <c r="MG576" s="4"/>
      <c r="MH576" s="4"/>
      <c r="MI576" s="4"/>
      <c r="MJ576" s="4"/>
      <c r="MK576" s="4"/>
      <c r="ML576" s="4"/>
      <c r="MM576" s="4"/>
      <c r="MN576" s="4"/>
      <c r="MO576" s="4"/>
      <c r="MP576" s="4"/>
      <c r="MQ576" s="4"/>
      <c r="MR576" s="4"/>
      <c r="MS576" s="4"/>
      <c r="MT576" s="4"/>
      <c r="MU576" s="3"/>
      <c r="MV576" s="3"/>
      <c r="MW576" s="3"/>
      <c r="MX576" s="3"/>
      <c r="MY576" s="3"/>
      <c r="MZ576" s="3"/>
      <c r="NA576" s="3"/>
      <c r="NB576" s="3"/>
      <c r="NC576" s="3"/>
      <c r="ND576" s="3"/>
      <c r="NE576" s="3"/>
      <c r="NF576" s="3"/>
      <c r="NG576" s="3"/>
      <c r="NH576" s="3"/>
      <c r="NI576" s="3"/>
      <c r="NJ576" s="3"/>
      <c r="NK576" s="3"/>
      <c r="NL576" s="3"/>
      <c r="NM576" s="3"/>
      <c r="NN576" s="3"/>
      <c r="NO576" s="3"/>
      <c r="NP576" s="3"/>
      <c r="NQ576" s="3"/>
      <c r="NR576" s="3"/>
      <c r="NS576" s="3"/>
      <c r="NT576" s="3"/>
      <c r="NU576" s="3"/>
      <c r="NV576" s="3"/>
      <c r="NW576" s="3"/>
      <c r="NX576" s="3"/>
      <c r="NY576" s="3"/>
      <c r="NZ576" s="3"/>
      <c r="OA576" s="3"/>
      <c r="OB576" s="3"/>
      <c r="OC576" s="3"/>
      <c r="OD576" s="3"/>
      <c r="OE576" s="3"/>
      <c r="OF576" s="3"/>
      <c r="OG576" s="3"/>
      <c r="OH576" s="3"/>
      <c r="OI576" s="3"/>
      <c r="OJ576" s="3"/>
      <c r="OK576" s="3"/>
      <c r="OL576" s="3"/>
      <c r="OM576" s="3"/>
      <c r="ON576" s="3"/>
      <c r="OO576" s="3"/>
      <c r="OP576" s="3"/>
      <c r="OQ576" s="3"/>
      <c r="OR576" s="3"/>
      <c r="OS576" s="3"/>
      <c r="OT576" s="3"/>
      <c r="OU576" s="3"/>
      <c r="OV576" s="3"/>
      <c r="OW576" s="3"/>
      <c r="OX576" s="3"/>
      <c r="OY576" s="3"/>
      <c r="OZ576" s="3"/>
      <c r="PA576" s="3"/>
      <c r="PB576" s="1"/>
      <c r="PC576" s="1"/>
      <c r="PD576" s="1"/>
      <c r="PE576" s="1"/>
      <c r="PF576" s="1"/>
      <c r="PG576" s="1"/>
      <c r="PH576" s="1"/>
      <c r="PI576" s="1"/>
      <c r="PJ576" s="1"/>
      <c r="PK576" s="1"/>
      <c r="PL576" s="1"/>
      <c r="PM576" s="1"/>
      <c r="PN576" s="1"/>
      <c r="PO576" s="1"/>
      <c r="PP576" s="1"/>
      <c r="PQ576" s="1"/>
      <c r="PR576" s="1"/>
      <c r="PS576" s="1"/>
      <c r="PT576" s="1"/>
      <c r="PU576" s="1"/>
      <c r="PV576" s="1"/>
      <c r="PW576" s="1"/>
      <c r="PX576" s="1"/>
      <c r="PY576" s="1"/>
      <c r="PZ576" s="1"/>
      <c r="QA576" s="1"/>
      <c r="QB576" s="1"/>
      <c r="QC576" s="1"/>
      <c r="QD576" s="1"/>
      <c r="QE576" s="1"/>
      <c r="QF576" s="1"/>
      <c r="QG576" s="1"/>
      <c r="QH576" s="1"/>
      <c r="QI576" s="1"/>
      <c r="QJ576" s="1"/>
      <c r="QK576" s="1"/>
      <c r="QL576" s="1"/>
      <c r="QM576" s="1"/>
      <c r="QN576" s="1"/>
      <c r="QO576" s="1"/>
      <c r="QP576" s="1"/>
      <c r="QQ576" s="1"/>
      <c r="QR576" s="1"/>
      <c r="QS576" s="1"/>
      <c r="QT576" s="1"/>
      <c r="QU576" s="1"/>
      <c r="QV576" s="1"/>
      <c r="QW576" s="1"/>
      <c r="QX576" s="1"/>
      <c r="QY576" s="1"/>
      <c r="QZ576" s="1"/>
      <c r="RA576" s="1"/>
      <c r="RB576" s="1"/>
      <c r="RC576" s="1"/>
      <c r="RD576" s="1"/>
      <c r="RE576" s="1"/>
      <c r="RF576" s="1"/>
      <c r="RG576" s="1"/>
      <c r="RH576" s="1"/>
      <c r="RI576" s="1"/>
      <c r="RJ576" s="1"/>
      <c r="RK576" s="1"/>
      <c r="RL576" s="1"/>
      <c r="RM576" s="1"/>
      <c r="RN576" s="1"/>
      <c r="RO576" s="1"/>
      <c r="RP576" s="1"/>
      <c r="RQ576" s="1"/>
      <c r="RR576" s="1"/>
      <c r="RS576" s="1"/>
      <c r="RT576" s="1"/>
      <c r="RU576" s="1"/>
      <c r="RV576" s="1"/>
      <c r="RW576" s="1"/>
      <c r="RX576" s="1"/>
      <c r="RY576" s="1"/>
      <c r="RZ576" s="1"/>
      <c r="SA576" s="1"/>
      <c r="SB576" s="1"/>
      <c r="SC576" s="1"/>
      <c r="SD576" s="1"/>
      <c r="SE576" s="1"/>
      <c r="SF576" s="1"/>
      <c r="SG576" s="1"/>
      <c r="SH576" s="1"/>
      <c r="SI576" s="1"/>
      <c r="SJ576" s="1"/>
      <c r="SK576" s="1"/>
      <c r="SL576" s="1"/>
      <c r="SM576" s="1"/>
      <c r="SN576" s="1"/>
      <c r="SO576" s="1"/>
      <c r="SP576" s="1"/>
      <c r="SQ576" s="1"/>
      <c r="SR576" s="1"/>
      <c r="SS576" s="1"/>
      <c r="ST576" s="1"/>
      <c r="SU576" s="1"/>
      <c r="SV576" s="1"/>
      <c r="SW576" s="1"/>
      <c r="SX576" s="1"/>
      <c r="SY576" s="1"/>
      <c r="SZ576" s="1"/>
      <c r="TA576" s="1"/>
      <c r="TB576" s="1"/>
      <c r="TC576" s="1"/>
      <c r="TD576" s="1"/>
      <c r="TE576" s="1"/>
      <c r="TF576" s="1"/>
      <c r="TG576" s="1"/>
      <c r="TH576" s="1"/>
      <c r="TI576" s="1"/>
      <c r="TJ576" s="1"/>
      <c r="TK576" s="1"/>
      <c r="TL576" s="1"/>
      <c r="TM576" s="1"/>
      <c r="TN576" s="1"/>
      <c r="TO576" s="1"/>
      <c r="TP576" s="1"/>
      <c r="TQ576" s="1"/>
      <c r="TR576" s="1"/>
      <c r="TS576" s="1"/>
      <c r="TT576" s="1"/>
      <c r="TU576" s="1"/>
      <c r="TV576" s="1"/>
      <c r="TW576" s="1"/>
      <c r="TX576" s="1"/>
      <c r="TY576" s="1"/>
      <c r="TZ576" s="1"/>
      <c r="UA576" s="1"/>
      <c r="UB576" s="1"/>
      <c r="UC576" s="1"/>
      <c r="UD576" s="1"/>
      <c r="UE576" s="1"/>
      <c r="UF576" s="1"/>
      <c r="UG576" s="1"/>
      <c r="UH576" s="1"/>
      <c r="UI576" s="1"/>
      <c r="UJ576" s="1"/>
      <c r="UK576" s="1"/>
      <c r="UL576" s="1"/>
      <c r="UM576" s="1"/>
      <c r="UN576" s="1"/>
      <c r="UO576" s="1"/>
      <c r="UP576" s="1"/>
      <c r="UQ576" s="1"/>
      <c r="UR576" s="1"/>
      <c r="US576" s="1"/>
      <c r="UT576" s="1"/>
      <c r="UU576" s="1"/>
      <c r="UV576" s="1"/>
      <c r="UW576" s="1"/>
      <c r="UX576" s="1"/>
      <c r="UY576" s="1"/>
      <c r="UZ576" s="1"/>
      <c r="VA576" s="1"/>
      <c r="VB576" s="1"/>
      <c r="VC576" s="1"/>
      <c r="VD576" s="1"/>
      <c r="VE576" s="1"/>
      <c r="VF576" s="1"/>
      <c r="VG576" s="1"/>
      <c r="VH576" s="1"/>
      <c r="VI576" s="1"/>
      <c r="VJ576" s="1"/>
      <c r="VK576" s="1"/>
      <c r="VL576" s="1"/>
      <c r="VM576" s="1"/>
      <c r="VN576" s="1"/>
      <c r="VO576" s="1"/>
      <c r="VP576" s="1"/>
      <c r="VQ576" s="1"/>
      <c r="VR576" s="1"/>
      <c r="VS576" s="1"/>
      <c r="VT576" s="1"/>
      <c r="VU576" s="1"/>
      <c r="VV576" s="1"/>
      <c r="VW576" s="1"/>
      <c r="VX576" s="1"/>
      <c r="VY576" s="1"/>
      <c r="VZ576" s="1"/>
      <c r="WA576" s="1"/>
      <c r="WB576" s="1"/>
      <c r="WC576" s="1"/>
      <c r="WD576" s="1"/>
      <c r="WE576" s="1"/>
      <c r="WF576" s="1"/>
      <c r="WG576" s="1"/>
      <c r="WH576" s="1"/>
      <c r="WI576" s="1"/>
      <c r="WJ576" s="1"/>
      <c r="WK576" s="1"/>
      <c r="WL576" s="1"/>
      <c r="WM576" s="1"/>
      <c r="WN576" s="1"/>
      <c r="WO576" s="1"/>
      <c r="WP576" s="1"/>
      <c r="WQ576" s="1"/>
      <c r="WR576" s="1"/>
      <c r="WS576" s="1"/>
      <c r="WT576" s="1"/>
      <c r="WU576" s="1"/>
      <c r="WV576" s="1"/>
      <c r="WW576" s="1"/>
      <c r="WX576" s="1"/>
      <c r="WY576" s="1"/>
      <c r="WZ576" s="1"/>
      <c r="XA576" s="1"/>
      <c r="XB576" s="1"/>
      <c r="XC576" s="1"/>
      <c r="XD576" s="1"/>
      <c r="XE576" s="1"/>
      <c r="XF576" s="1"/>
      <c r="XG576" s="1"/>
      <c r="XH576" s="1"/>
      <c r="XI576" s="1"/>
      <c r="XJ576" s="1"/>
      <c r="XK576" s="1"/>
      <c r="XL576" s="1"/>
      <c r="XM576" s="1"/>
      <c r="XN576" s="1"/>
      <c r="XO576" s="1"/>
      <c r="XP576" s="1"/>
      <c r="XQ576" s="1"/>
      <c r="XR576" s="1"/>
      <c r="XS576" s="1"/>
      <c r="XT576" s="1"/>
      <c r="XU576" s="1"/>
      <c r="XV576" s="1"/>
      <c r="XW576" s="1"/>
      <c r="XX576" s="1"/>
      <c r="XY576" s="1"/>
      <c r="XZ576" s="1"/>
      <c r="YA576" s="1"/>
      <c r="YB576" s="1"/>
      <c r="YC576" s="1"/>
      <c r="YD576" s="1"/>
      <c r="YE576" s="1"/>
      <c r="YF576" s="1"/>
      <c r="YG576" s="1"/>
      <c r="YH576" s="1"/>
      <c r="YI576" s="1"/>
      <c r="YJ576" s="1"/>
      <c r="YK576" s="1"/>
      <c r="YL576" s="1"/>
      <c r="YM576" s="1"/>
      <c r="YN576" s="1"/>
      <c r="YO576" s="1"/>
      <c r="YP576" s="1"/>
      <c r="YQ576" s="1"/>
      <c r="YR576" s="1"/>
      <c r="YS576" s="1"/>
      <c r="YT576" s="1"/>
      <c r="YU576" s="1"/>
      <c r="YV576" s="1"/>
      <c r="YW576" s="1"/>
      <c r="YX576" s="1"/>
      <c r="YY576" s="1"/>
      <c r="YZ576" s="1"/>
      <c r="ZA576" s="1"/>
      <c r="ZB576" s="1"/>
      <c r="ZC576" s="1"/>
      <c r="ZD576" s="1"/>
      <c r="ZE576" s="1"/>
      <c r="ZF576" s="1"/>
      <c r="ZG576" s="1"/>
      <c r="ZH576" s="1"/>
      <c r="ZI576" s="1"/>
      <c r="ZJ576" s="1"/>
      <c r="ZK576" s="1"/>
      <c r="ZL576" s="1"/>
      <c r="ZM576" s="1"/>
      <c r="ZN576" s="1"/>
      <c r="ZO576" s="1"/>
      <c r="ZP576" s="1"/>
      <c r="ZQ576" s="1"/>
      <c r="ZR576" s="1"/>
      <c r="ZS576" s="1"/>
      <c r="ZT576" s="1"/>
      <c r="ZU576" s="1"/>
      <c r="ZV576" s="1"/>
      <c r="ZW576" s="1"/>
      <c r="ZX576" s="1"/>
      <c r="ZY576" s="1"/>
      <c r="ZZ576" s="1"/>
      <c r="AAA576" s="1"/>
      <c r="AAB576" s="1"/>
      <c r="AAC576" s="1"/>
      <c r="AAD576" s="1"/>
      <c r="AAE576" s="1"/>
      <c r="AAF576" s="1"/>
      <c r="AAG576" s="1"/>
      <c r="AAH576" s="1"/>
      <c r="AAI576" s="1"/>
      <c r="AAJ576" s="1"/>
      <c r="AAK576" s="1"/>
      <c r="AAL576" s="1"/>
      <c r="AAM576" s="1"/>
      <c r="AAN576" s="1"/>
      <c r="AAO576" s="1"/>
      <c r="AAP576" s="1"/>
      <c r="AAQ576" s="1"/>
      <c r="AAR576" s="1"/>
      <c r="AAS576" s="1"/>
      <c r="AAT576" s="1"/>
      <c r="AAU576" s="1"/>
      <c r="AAV576" s="1"/>
      <c r="AAW576" s="1"/>
      <c r="AAX576" s="1"/>
      <c r="AAY576" s="1"/>
      <c r="AAZ576" s="1"/>
      <c r="ABA576" s="1"/>
      <c r="ABB576" s="1"/>
      <c r="ABC576" s="1"/>
      <c r="ABD576" s="1"/>
      <c r="ABE576" s="1"/>
      <c r="ABF576" s="1"/>
      <c r="ABG576" s="1"/>
      <c r="ABH576" s="1"/>
      <c r="ABI576" s="1"/>
      <c r="ABJ576" s="1"/>
      <c r="ABK576" s="1"/>
      <c r="ABL576" s="1"/>
      <c r="ABM576" s="1"/>
      <c r="ABN576" s="1"/>
      <c r="ABO576" s="1"/>
    </row>
    <row r="577" spans="1:743" x14ac:dyDescent="0.25">
      <c r="A577" s="93"/>
      <c r="B577" s="2"/>
      <c r="C577" s="2"/>
      <c r="D577" s="2"/>
      <c r="E577" s="2"/>
      <c r="F577" s="2"/>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c r="KB577" s="4"/>
      <c r="KC577" s="4"/>
      <c r="KD577" s="4"/>
      <c r="KE577" s="4"/>
      <c r="KF577" s="4"/>
      <c r="KG577" s="4"/>
      <c r="KH577" s="4"/>
      <c r="KI577" s="4"/>
      <c r="KJ577" s="4"/>
      <c r="KK577" s="4"/>
      <c r="KL577" s="4"/>
      <c r="KM577" s="4"/>
      <c r="KN577" s="4"/>
      <c r="KO577" s="4"/>
      <c r="KP577" s="4"/>
      <c r="KQ577" s="4"/>
      <c r="KR577" s="4"/>
      <c r="KS577" s="4"/>
      <c r="KT577" s="4"/>
      <c r="KU577" s="4"/>
      <c r="KV577" s="4"/>
      <c r="KW577" s="4"/>
      <c r="KX577" s="4"/>
      <c r="KY577" s="4"/>
      <c r="KZ577" s="4"/>
      <c r="LA577" s="4"/>
      <c r="LB577" s="4"/>
      <c r="LC577" s="4"/>
      <c r="LD577" s="4"/>
      <c r="LE577" s="4"/>
      <c r="LF577" s="4"/>
      <c r="LG577" s="4"/>
      <c r="LH577" s="4"/>
      <c r="LI577" s="4"/>
      <c r="LJ577" s="4"/>
      <c r="LK577" s="4"/>
      <c r="LL577" s="4"/>
      <c r="LM577" s="4"/>
      <c r="LN577" s="4"/>
      <c r="LO577" s="4"/>
      <c r="LP577" s="4"/>
      <c r="LQ577" s="4"/>
      <c r="LR577" s="4"/>
      <c r="LS577" s="4"/>
      <c r="LT577" s="4"/>
      <c r="LU577" s="4"/>
      <c r="LV577" s="4"/>
      <c r="LW577" s="4"/>
      <c r="LX577" s="4"/>
      <c r="LY577" s="4"/>
      <c r="LZ577" s="4"/>
      <c r="MA577" s="4"/>
      <c r="MB577" s="4"/>
      <c r="MC577" s="4"/>
      <c r="MD577" s="4"/>
      <c r="ME577" s="4"/>
      <c r="MF577" s="4"/>
      <c r="MG577" s="4"/>
      <c r="MH577" s="4"/>
      <c r="MI577" s="4"/>
      <c r="MJ577" s="4"/>
      <c r="MK577" s="4"/>
      <c r="ML577" s="4"/>
      <c r="MM577" s="4"/>
      <c r="MN577" s="4"/>
      <c r="MO577" s="4"/>
      <c r="MP577" s="4"/>
      <c r="MQ577" s="4"/>
      <c r="MR577" s="4"/>
      <c r="MS577" s="4"/>
      <c r="MT577" s="4"/>
      <c r="MU577" s="3"/>
      <c r="MV577" s="3"/>
      <c r="MW577" s="3"/>
      <c r="MX577" s="3"/>
      <c r="MY577" s="3"/>
      <c r="MZ577" s="3"/>
      <c r="NA577" s="3"/>
      <c r="NB577" s="3"/>
      <c r="NC577" s="3"/>
      <c r="ND577" s="3"/>
      <c r="NE577" s="3"/>
      <c r="NF577" s="3"/>
      <c r="NG577" s="3"/>
      <c r="NH577" s="3"/>
      <c r="NI577" s="3"/>
      <c r="NJ577" s="3"/>
      <c r="NK577" s="3"/>
      <c r="NL577" s="3"/>
      <c r="NM577" s="3"/>
      <c r="NN577" s="3"/>
      <c r="NO577" s="3"/>
      <c r="NP577" s="3"/>
      <c r="NQ577" s="3"/>
      <c r="NR577" s="3"/>
      <c r="NS577" s="3"/>
      <c r="NT577" s="3"/>
      <c r="NU577" s="3"/>
      <c r="NV577" s="3"/>
      <c r="NW577" s="3"/>
      <c r="NX577" s="3"/>
      <c r="NY577" s="3"/>
      <c r="NZ577" s="3"/>
      <c r="OA577" s="3"/>
      <c r="OB577" s="3"/>
      <c r="OC577" s="3"/>
      <c r="OD577" s="3"/>
      <c r="OE577" s="3"/>
      <c r="OF577" s="3"/>
      <c r="OG577" s="3"/>
      <c r="OH577" s="3"/>
      <c r="OI577" s="3"/>
      <c r="OJ577" s="3"/>
      <c r="OK577" s="3"/>
      <c r="OL577" s="3"/>
      <c r="OM577" s="3"/>
      <c r="ON577" s="3"/>
      <c r="OO577" s="3"/>
      <c r="OP577" s="3"/>
      <c r="OQ577" s="3"/>
      <c r="OR577" s="3"/>
      <c r="OS577" s="3"/>
      <c r="OT577" s="3"/>
      <c r="OU577" s="3"/>
      <c r="OV577" s="3"/>
      <c r="OW577" s="3"/>
      <c r="OX577" s="3"/>
      <c r="OY577" s="3"/>
      <c r="OZ577" s="3"/>
      <c r="PA577" s="3"/>
      <c r="PB577" s="1"/>
      <c r="PC577" s="1"/>
      <c r="PD577" s="1"/>
      <c r="PE577" s="1"/>
      <c r="PF577" s="1"/>
      <c r="PG577" s="1"/>
      <c r="PH577" s="1"/>
      <c r="PI577" s="1"/>
      <c r="PJ577" s="1"/>
      <c r="PK577" s="1"/>
      <c r="PL577" s="1"/>
      <c r="PM577" s="1"/>
      <c r="PN577" s="1"/>
      <c r="PO577" s="1"/>
      <c r="PP577" s="1"/>
      <c r="PQ577" s="1"/>
      <c r="PR577" s="1"/>
      <c r="PS577" s="1"/>
      <c r="PT577" s="1"/>
      <c r="PU577" s="1"/>
      <c r="PV577" s="1"/>
      <c r="PW577" s="1"/>
      <c r="PX577" s="1"/>
      <c r="PY577" s="1"/>
      <c r="PZ577" s="1"/>
      <c r="QA577" s="1"/>
      <c r="QB577" s="1"/>
      <c r="QC577" s="1"/>
      <c r="QD577" s="1"/>
      <c r="QE577" s="1"/>
      <c r="QF577" s="1"/>
      <c r="QG577" s="1"/>
      <c r="QH577" s="1"/>
      <c r="QI577" s="1"/>
      <c r="QJ577" s="1"/>
      <c r="QK577" s="1"/>
      <c r="QL577" s="1"/>
      <c r="QM577" s="1"/>
      <c r="QN577" s="1"/>
      <c r="QO577" s="1"/>
      <c r="QP577" s="1"/>
      <c r="QQ577" s="1"/>
      <c r="QR577" s="1"/>
      <c r="QS577" s="1"/>
      <c r="QT577" s="1"/>
      <c r="QU577" s="1"/>
      <c r="QV577" s="1"/>
      <c r="QW577" s="1"/>
      <c r="QX577" s="1"/>
      <c r="QY577" s="1"/>
      <c r="QZ577" s="1"/>
      <c r="RA577" s="1"/>
      <c r="RB577" s="1"/>
      <c r="RC577" s="1"/>
      <c r="RD577" s="1"/>
      <c r="RE577" s="1"/>
      <c r="RF577" s="1"/>
      <c r="RG577" s="1"/>
      <c r="RH577" s="1"/>
      <c r="RI577" s="1"/>
      <c r="RJ577" s="1"/>
      <c r="RK577" s="1"/>
      <c r="RL577" s="1"/>
      <c r="RM577" s="1"/>
      <c r="RN577" s="1"/>
      <c r="RO577" s="1"/>
      <c r="RP577" s="1"/>
      <c r="RQ577" s="1"/>
      <c r="RR577" s="1"/>
      <c r="RS577" s="1"/>
      <c r="RT577" s="1"/>
      <c r="RU577" s="1"/>
      <c r="RV577" s="1"/>
      <c r="RW577" s="1"/>
      <c r="RX577" s="1"/>
      <c r="RY577" s="1"/>
      <c r="RZ577" s="1"/>
      <c r="SA577" s="1"/>
      <c r="SB577" s="1"/>
      <c r="SC577" s="1"/>
      <c r="SD577" s="1"/>
      <c r="SE577" s="1"/>
      <c r="SF577" s="1"/>
      <c r="SG577" s="1"/>
      <c r="SH577" s="1"/>
      <c r="SI577" s="1"/>
      <c r="SJ577" s="1"/>
      <c r="SK577" s="1"/>
      <c r="SL577" s="1"/>
      <c r="SM577" s="1"/>
      <c r="SN577" s="1"/>
      <c r="SO577" s="1"/>
      <c r="SP577" s="1"/>
      <c r="SQ577" s="1"/>
      <c r="SR577" s="1"/>
      <c r="SS577" s="1"/>
      <c r="ST577" s="1"/>
      <c r="SU577" s="1"/>
      <c r="SV577" s="1"/>
      <c r="SW577" s="1"/>
      <c r="SX577" s="1"/>
      <c r="SY577" s="1"/>
      <c r="SZ577" s="1"/>
      <c r="TA577" s="1"/>
      <c r="TB577" s="1"/>
      <c r="TC577" s="1"/>
      <c r="TD577" s="1"/>
      <c r="TE577" s="1"/>
      <c r="TF577" s="1"/>
      <c r="TG577" s="1"/>
      <c r="TH577" s="1"/>
      <c r="TI577" s="1"/>
      <c r="TJ577" s="1"/>
      <c r="TK577" s="1"/>
      <c r="TL577" s="1"/>
      <c r="TM577" s="1"/>
      <c r="TN577" s="1"/>
      <c r="TO577" s="1"/>
      <c r="TP577" s="1"/>
      <c r="TQ577" s="1"/>
      <c r="TR577" s="1"/>
      <c r="TS577" s="1"/>
      <c r="TT577" s="1"/>
      <c r="TU577" s="1"/>
      <c r="TV577" s="1"/>
      <c r="TW577" s="1"/>
      <c r="TX577" s="1"/>
      <c r="TY577" s="1"/>
      <c r="TZ577" s="1"/>
      <c r="UA577" s="1"/>
      <c r="UB577" s="1"/>
      <c r="UC577" s="1"/>
      <c r="UD577" s="1"/>
      <c r="UE577" s="1"/>
      <c r="UF577" s="1"/>
      <c r="UG577" s="1"/>
      <c r="UH577" s="1"/>
      <c r="UI577" s="1"/>
      <c r="UJ577" s="1"/>
      <c r="UK577" s="1"/>
      <c r="UL577" s="1"/>
      <c r="UM577" s="1"/>
      <c r="UN577" s="1"/>
      <c r="UO577" s="1"/>
      <c r="UP577" s="1"/>
      <c r="UQ577" s="1"/>
      <c r="UR577" s="1"/>
      <c r="US577" s="1"/>
      <c r="UT577" s="1"/>
      <c r="UU577" s="1"/>
      <c r="UV577" s="1"/>
      <c r="UW577" s="1"/>
      <c r="UX577" s="1"/>
      <c r="UY577" s="1"/>
      <c r="UZ577" s="1"/>
      <c r="VA577" s="1"/>
      <c r="VB577" s="1"/>
      <c r="VC577" s="1"/>
      <c r="VD577" s="1"/>
      <c r="VE577" s="1"/>
      <c r="VF577" s="1"/>
      <c r="VG577" s="1"/>
      <c r="VH577" s="1"/>
      <c r="VI577" s="1"/>
      <c r="VJ577" s="1"/>
      <c r="VK577" s="1"/>
      <c r="VL577" s="1"/>
      <c r="VM577" s="1"/>
      <c r="VN577" s="1"/>
      <c r="VO577" s="1"/>
      <c r="VP577" s="1"/>
      <c r="VQ577" s="1"/>
      <c r="VR577" s="1"/>
      <c r="VS577" s="1"/>
      <c r="VT577" s="1"/>
      <c r="VU577" s="1"/>
      <c r="VV577" s="1"/>
      <c r="VW577" s="1"/>
      <c r="VX577" s="1"/>
      <c r="VY577" s="1"/>
      <c r="VZ577" s="1"/>
      <c r="WA577" s="1"/>
      <c r="WB577" s="1"/>
      <c r="WC577" s="1"/>
      <c r="WD577" s="1"/>
      <c r="WE577" s="1"/>
      <c r="WF577" s="1"/>
      <c r="WG577" s="1"/>
      <c r="WH577" s="1"/>
      <c r="WI577" s="1"/>
      <c r="WJ577" s="1"/>
      <c r="WK577" s="1"/>
      <c r="WL577" s="1"/>
      <c r="WM577" s="1"/>
      <c r="WN577" s="1"/>
      <c r="WO577" s="1"/>
      <c r="WP577" s="1"/>
      <c r="WQ577" s="1"/>
      <c r="WR577" s="1"/>
      <c r="WS577" s="1"/>
      <c r="WT577" s="1"/>
      <c r="WU577" s="1"/>
      <c r="WV577" s="1"/>
      <c r="WW577" s="1"/>
      <c r="WX577" s="1"/>
      <c r="WY577" s="1"/>
      <c r="WZ577" s="1"/>
      <c r="XA577" s="1"/>
      <c r="XB577" s="1"/>
      <c r="XC577" s="1"/>
      <c r="XD577" s="1"/>
      <c r="XE577" s="1"/>
      <c r="XF577" s="1"/>
      <c r="XG577" s="1"/>
      <c r="XH577" s="1"/>
      <c r="XI577" s="1"/>
      <c r="XJ577" s="1"/>
      <c r="XK577" s="1"/>
      <c r="XL577" s="1"/>
      <c r="XM577" s="1"/>
      <c r="XN577" s="1"/>
      <c r="XO577" s="1"/>
      <c r="XP577" s="1"/>
      <c r="XQ577" s="1"/>
      <c r="XR577" s="1"/>
      <c r="XS577" s="1"/>
      <c r="XT577" s="1"/>
      <c r="XU577" s="1"/>
      <c r="XV577" s="1"/>
      <c r="XW577" s="1"/>
      <c r="XX577" s="1"/>
      <c r="XY577" s="1"/>
      <c r="XZ577" s="1"/>
      <c r="YA577" s="1"/>
      <c r="YB577" s="1"/>
      <c r="YC577" s="1"/>
      <c r="YD577" s="1"/>
      <c r="YE577" s="1"/>
      <c r="YF577" s="1"/>
      <c r="YG577" s="1"/>
      <c r="YH577" s="1"/>
      <c r="YI577" s="1"/>
      <c r="YJ577" s="1"/>
      <c r="YK577" s="1"/>
      <c r="YL577" s="1"/>
      <c r="YM577" s="1"/>
      <c r="YN577" s="1"/>
      <c r="YO577" s="1"/>
      <c r="YP577" s="1"/>
      <c r="YQ577" s="1"/>
      <c r="YR577" s="1"/>
      <c r="YS577" s="1"/>
      <c r="YT577" s="1"/>
      <c r="YU577" s="1"/>
      <c r="YV577" s="1"/>
      <c r="YW577" s="1"/>
      <c r="YX577" s="1"/>
      <c r="YY577" s="1"/>
      <c r="YZ577" s="1"/>
      <c r="ZA577" s="1"/>
      <c r="ZB577" s="1"/>
      <c r="ZC577" s="1"/>
      <c r="ZD577" s="1"/>
      <c r="ZE577" s="1"/>
      <c r="ZF577" s="1"/>
      <c r="ZG577" s="1"/>
      <c r="ZH577" s="1"/>
      <c r="ZI577" s="1"/>
      <c r="ZJ577" s="1"/>
      <c r="ZK577" s="1"/>
      <c r="ZL577" s="1"/>
      <c r="ZM577" s="1"/>
      <c r="ZN577" s="1"/>
      <c r="ZO577" s="1"/>
      <c r="ZP577" s="1"/>
      <c r="ZQ577" s="1"/>
      <c r="ZR577" s="1"/>
      <c r="ZS577" s="1"/>
      <c r="ZT577" s="1"/>
      <c r="ZU577" s="1"/>
      <c r="ZV577" s="1"/>
      <c r="ZW577" s="1"/>
      <c r="ZX577" s="1"/>
      <c r="ZY577" s="1"/>
      <c r="ZZ577" s="1"/>
      <c r="AAA577" s="1"/>
      <c r="AAB577" s="1"/>
      <c r="AAC577" s="1"/>
      <c r="AAD577" s="1"/>
      <c r="AAE577" s="1"/>
      <c r="AAF577" s="1"/>
      <c r="AAG577" s="1"/>
      <c r="AAH577" s="1"/>
      <c r="AAI577" s="1"/>
      <c r="AAJ577" s="1"/>
      <c r="AAK577" s="1"/>
      <c r="AAL577" s="1"/>
      <c r="AAM577" s="1"/>
      <c r="AAN577" s="1"/>
      <c r="AAO577" s="1"/>
      <c r="AAP577" s="1"/>
      <c r="AAQ577" s="1"/>
      <c r="AAR577" s="1"/>
      <c r="AAS577" s="1"/>
      <c r="AAT577" s="1"/>
      <c r="AAU577" s="1"/>
      <c r="AAV577" s="1"/>
      <c r="AAW577" s="1"/>
      <c r="AAX577" s="1"/>
      <c r="AAY577" s="1"/>
      <c r="AAZ577" s="1"/>
      <c r="ABA577" s="1"/>
      <c r="ABB577" s="1"/>
      <c r="ABC577" s="1"/>
      <c r="ABD577" s="1"/>
      <c r="ABE577" s="1"/>
      <c r="ABF577" s="1"/>
      <c r="ABG577" s="1"/>
      <c r="ABH577" s="1"/>
      <c r="ABI577" s="1"/>
      <c r="ABJ577" s="1"/>
      <c r="ABK577" s="1"/>
      <c r="ABL577" s="1"/>
      <c r="ABM577" s="1"/>
      <c r="ABN577" s="1"/>
      <c r="ABO577" s="1"/>
    </row>
    <row r="578" spans="1:743" x14ac:dyDescent="0.25">
      <c r="A578" s="93"/>
      <c r="B578" s="2"/>
      <c r="C578" s="2"/>
      <c r="D578" s="2"/>
      <c r="E578" s="2"/>
      <c r="F578" s="2"/>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c r="KB578" s="4"/>
      <c r="KC578" s="4"/>
      <c r="KD578" s="4"/>
      <c r="KE578" s="4"/>
      <c r="KF578" s="4"/>
      <c r="KG578" s="4"/>
      <c r="KH578" s="4"/>
      <c r="KI578" s="4"/>
      <c r="KJ578" s="4"/>
      <c r="KK578" s="4"/>
      <c r="KL578" s="4"/>
      <c r="KM578" s="4"/>
      <c r="KN578" s="4"/>
      <c r="KO578" s="4"/>
      <c r="KP578" s="4"/>
      <c r="KQ578" s="4"/>
      <c r="KR578" s="4"/>
      <c r="KS578" s="4"/>
      <c r="KT578" s="4"/>
      <c r="KU578" s="4"/>
      <c r="KV578" s="4"/>
      <c r="KW578" s="4"/>
      <c r="KX578" s="4"/>
      <c r="KY578" s="4"/>
      <c r="KZ578" s="4"/>
      <c r="LA578" s="4"/>
      <c r="LB578" s="4"/>
      <c r="LC578" s="4"/>
      <c r="LD578" s="4"/>
      <c r="LE578" s="4"/>
      <c r="LF578" s="4"/>
      <c r="LG578" s="4"/>
      <c r="LH578" s="4"/>
      <c r="LI578" s="4"/>
      <c r="LJ578" s="4"/>
      <c r="LK578" s="4"/>
      <c r="LL578" s="4"/>
      <c r="LM578" s="4"/>
      <c r="LN578" s="4"/>
      <c r="LO578" s="4"/>
      <c r="LP578" s="4"/>
      <c r="LQ578" s="4"/>
      <c r="LR578" s="4"/>
      <c r="LS578" s="4"/>
      <c r="LT578" s="4"/>
      <c r="LU578" s="4"/>
      <c r="LV578" s="4"/>
      <c r="LW578" s="4"/>
      <c r="LX578" s="4"/>
      <c r="LY578" s="4"/>
      <c r="LZ578" s="4"/>
      <c r="MA578" s="4"/>
      <c r="MB578" s="4"/>
      <c r="MC578" s="4"/>
      <c r="MD578" s="4"/>
      <c r="ME578" s="4"/>
      <c r="MF578" s="4"/>
      <c r="MG578" s="4"/>
      <c r="MH578" s="4"/>
      <c r="MI578" s="4"/>
      <c r="MJ578" s="4"/>
      <c r="MK578" s="4"/>
      <c r="ML578" s="4"/>
      <c r="MM578" s="4"/>
      <c r="MN578" s="4"/>
      <c r="MO578" s="4"/>
      <c r="MP578" s="4"/>
      <c r="MQ578" s="4"/>
      <c r="MR578" s="4"/>
      <c r="MS578" s="4"/>
      <c r="MT578" s="4"/>
      <c r="MU578" s="3"/>
      <c r="MV578" s="3"/>
      <c r="MW578" s="3"/>
      <c r="MX578" s="3"/>
      <c r="MY578" s="3"/>
      <c r="MZ578" s="3"/>
      <c r="NA578" s="3"/>
      <c r="NB578" s="3"/>
      <c r="NC578" s="3"/>
      <c r="ND578" s="3"/>
      <c r="NE578" s="3"/>
      <c r="NF578" s="3"/>
      <c r="NG578" s="3"/>
      <c r="NH578" s="3"/>
      <c r="NI578" s="3"/>
      <c r="NJ578" s="3"/>
      <c r="NK578" s="3"/>
      <c r="NL578" s="3"/>
      <c r="NM578" s="3"/>
      <c r="NN578" s="3"/>
      <c r="NO578" s="3"/>
      <c r="NP578" s="3"/>
      <c r="NQ578" s="3"/>
      <c r="NR578" s="3"/>
      <c r="NS578" s="3"/>
      <c r="NT578" s="3"/>
      <c r="NU578" s="3"/>
      <c r="NV578" s="3"/>
      <c r="NW578" s="3"/>
      <c r="NX578" s="3"/>
      <c r="NY578" s="3"/>
      <c r="NZ578" s="3"/>
      <c r="OA578" s="3"/>
      <c r="OB578" s="3"/>
      <c r="OC578" s="3"/>
      <c r="OD578" s="3"/>
      <c r="OE578" s="3"/>
      <c r="OF578" s="3"/>
      <c r="OG578" s="3"/>
      <c r="OH578" s="3"/>
      <c r="OI578" s="3"/>
      <c r="OJ578" s="3"/>
      <c r="OK578" s="3"/>
      <c r="OL578" s="3"/>
      <c r="OM578" s="3"/>
      <c r="ON578" s="3"/>
      <c r="OO578" s="3"/>
      <c r="OP578" s="3"/>
      <c r="OQ578" s="3"/>
      <c r="OR578" s="3"/>
      <c r="OS578" s="3"/>
      <c r="OT578" s="3"/>
      <c r="OU578" s="3"/>
      <c r="OV578" s="3"/>
      <c r="OW578" s="3"/>
      <c r="OX578" s="3"/>
      <c r="OY578" s="3"/>
      <c r="OZ578" s="3"/>
      <c r="PA578" s="3"/>
      <c r="PB578" s="1"/>
      <c r="PC578" s="1"/>
      <c r="PD578" s="1"/>
      <c r="PE578" s="1"/>
      <c r="PF578" s="1"/>
      <c r="PG578" s="1"/>
      <c r="PH578" s="1"/>
      <c r="PI578" s="1"/>
      <c r="PJ578" s="1"/>
      <c r="PK578" s="1"/>
      <c r="PL578" s="1"/>
      <c r="PM578" s="1"/>
      <c r="PN578" s="1"/>
      <c r="PO578" s="1"/>
      <c r="PP578" s="1"/>
      <c r="PQ578" s="1"/>
      <c r="PR578" s="1"/>
      <c r="PS578" s="1"/>
      <c r="PT578" s="1"/>
      <c r="PU578" s="1"/>
      <c r="PV578" s="1"/>
      <c r="PW578" s="1"/>
      <c r="PX578" s="1"/>
      <c r="PY578" s="1"/>
      <c r="PZ578" s="1"/>
      <c r="QA578" s="1"/>
      <c r="QB578" s="1"/>
      <c r="QC578" s="1"/>
      <c r="QD578" s="1"/>
      <c r="QE578" s="1"/>
      <c r="QF578" s="1"/>
      <c r="QG578" s="1"/>
      <c r="QH578" s="1"/>
      <c r="QI578" s="1"/>
      <c r="QJ578" s="1"/>
      <c r="QK578" s="1"/>
      <c r="QL578" s="1"/>
      <c r="QM578" s="1"/>
      <c r="QN578" s="1"/>
      <c r="QO578" s="1"/>
      <c r="QP578" s="1"/>
      <c r="QQ578" s="1"/>
      <c r="QR578" s="1"/>
      <c r="QS578" s="1"/>
      <c r="QT578" s="1"/>
      <c r="QU578" s="1"/>
      <c r="QV578" s="1"/>
      <c r="QW578" s="1"/>
      <c r="QX578" s="1"/>
      <c r="QY578" s="1"/>
      <c r="QZ578" s="1"/>
      <c r="RA578" s="1"/>
      <c r="RB578" s="1"/>
      <c r="RC578" s="1"/>
      <c r="RD578" s="1"/>
      <c r="RE578" s="1"/>
      <c r="RF578" s="1"/>
      <c r="RG578" s="1"/>
      <c r="RH578" s="1"/>
      <c r="RI578" s="1"/>
      <c r="RJ578" s="1"/>
      <c r="RK578" s="1"/>
      <c r="RL578" s="1"/>
      <c r="RM578" s="1"/>
      <c r="RN578" s="1"/>
      <c r="RO578" s="1"/>
      <c r="RP578" s="1"/>
      <c r="RQ578" s="1"/>
      <c r="RR578" s="1"/>
      <c r="RS578" s="1"/>
      <c r="RT578" s="1"/>
      <c r="RU578" s="1"/>
      <c r="RV578" s="1"/>
      <c r="RW578" s="1"/>
      <c r="RX578" s="1"/>
      <c r="RY578" s="1"/>
      <c r="RZ578" s="1"/>
      <c r="SA578" s="1"/>
      <c r="SB578" s="1"/>
      <c r="SC578" s="1"/>
      <c r="SD578" s="1"/>
      <c r="SE578" s="1"/>
      <c r="SF578" s="1"/>
      <c r="SG578" s="1"/>
      <c r="SH578" s="1"/>
      <c r="SI578" s="1"/>
      <c r="SJ578" s="1"/>
      <c r="SK578" s="1"/>
      <c r="SL578" s="1"/>
      <c r="SM578" s="1"/>
      <c r="SN578" s="1"/>
      <c r="SO578" s="1"/>
      <c r="SP578" s="1"/>
      <c r="SQ578" s="1"/>
      <c r="SR578" s="1"/>
      <c r="SS578" s="1"/>
      <c r="ST578" s="1"/>
      <c r="SU578" s="1"/>
      <c r="SV578" s="1"/>
      <c r="SW578" s="1"/>
      <c r="SX578" s="1"/>
      <c r="SY578" s="1"/>
      <c r="SZ578" s="1"/>
      <c r="TA578" s="1"/>
      <c r="TB578" s="1"/>
      <c r="TC578" s="1"/>
      <c r="TD578" s="1"/>
      <c r="TE578" s="1"/>
      <c r="TF578" s="1"/>
      <c r="TG578" s="1"/>
      <c r="TH578" s="1"/>
      <c r="TI578" s="1"/>
      <c r="TJ578" s="1"/>
      <c r="TK578" s="1"/>
      <c r="TL578" s="1"/>
      <c r="TM578" s="1"/>
      <c r="TN578" s="1"/>
      <c r="TO578" s="1"/>
      <c r="TP578" s="1"/>
      <c r="TQ578" s="1"/>
      <c r="TR578" s="1"/>
      <c r="TS578" s="1"/>
      <c r="TT578" s="1"/>
      <c r="TU578" s="1"/>
      <c r="TV578" s="1"/>
      <c r="TW578" s="1"/>
      <c r="TX578" s="1"/>
      <c r="TY578" s="1"/>
      <c r="TZ578" s="1"/>
      <c r="UA578" s="1"/>
      <c r="UB578" s="1"/>
      <c r="UC578" s="1"/>
      <c r="UD578" s="1"/>
      <c r="UE578" s="1"/>
      <c r="UF578" s="1"/>
      <c r="UG578" s="1"/>
      <c r="UH578" s="1"/>
      <c r="UI578" s="1"/>
      <c r="UJ578" s="1"/>
      <c r="UK578" s="1"/>
      <c r="UL578" s="1"/>
      <c r="UM578" s="1"/>
      <c r="UN578" s="1"/>
      <c r="UO578" s="1"/>
      <c r="UP578" s="1"/>
      <c r="UQ578" s="1"/>
      <c r="UR578" s="1"/>
      <c r="US578" s="1"/>
      <c r="UT578" s="1"/>
      <c r="UU578" s="1"/>
      <c r="UV578" s="1"/>
      <c r="UW578" s="1"/>
      <c r="UX578" s="1"/>
      <c r="UY578" s="1"/>
      <c r="UZ578" s="1"/>
      <c r="VA578" s="1"/>
      <c r="VB578" s="1"/>
      <c r="VC578" s="1"/>
      <c r="VD578" s="1"/>
      <c r="VE578" s="1"/>
      <c r="VF578" s="1"/>
      <c r="VG578" s="1"/>
      <c r="VH578" s="1"/>
      <c r="VI578" s="1"/>
      <c r="VJ578" s="1"/>
      <c r="VK578" s="1"/>
      <c r="VL578" s="1"/>
      <c r="VM578" s="1"/>
      <c r="VN578" s="1"/>
      <c r="VO578" s="1"/>
      <c r="VP578" s="1"/>
      <c r="VQ578" s="1"/>
      <c r="VR578" s="1"/>
      <c r="VS578" s="1"/>
      <c r="VT578" s="1"/>
      <c r="VU578" s="1"/>
      <c r="VV578" s="1"/>
      <c r="VW578" s="1"/>
      <c r="VX578" s="1"/>
      <c r="VY578" s="1"/>
      <c r="VZ578" s="1"/>
      <c r="WA578" s="1"/>
      <c r="WB578" s="1"/>
      <c r="WC578" s="1"/>
      <c r="WD578" s="1"/>
      <c r="WE578" s="1"/>
      <c r="WF578" s="1"/>
      <c r="WG578" s="1"/>
      <c r="WH578" s="1"/>
      <c r="WI578" s="1"/>
      <c r="WJ578" s="1"/>
      <c r="WK578" s="1"/>
      <c r="WL578" s="1"/>
      <c r="WM578" s="1"/>
      <c r="WN578" s="1"/>
      <c r="WO578" s="1"/>
      <c r="WP578" s="1"/>
      <c r="WQ578" s="1"/>
      <c r="WR578" s="1"/>
      <c r="WS578" s="1"/>
      <c r="WT578" s="1"/>
      <c r="WU578" s="1"/>
      <c r="WV578" s="1"/>
      <c r="WW578" s="1"/>
      <c r="WX578" s="1"/>
      <c r="WY578" s="1"/>
      <c r="WZ578" s="1"/>
      <c r="XA578" s="1"/>
      <c r="XB578" s="1"/>
      <c r="XC578" s="1"/>
      <c r="XD578" s="1"/>
      <c r="XE578" s="1"/>
      <c r="XF578" s="1"/>
      <c r="XG578" s="1"/>
      <c r="XH578" s="1"/>
      <c r="XI578" s="1"/>
      <c r="XJ578" s="1"/>
      <c r="XK578" s="1"/>
      <c r="XL578" s="1"/>
      <c r="XM578" s="1"/>
      <c r="XN578" s="1"/>
      <c r="XO578" s="1"/>
      <c r="XP578" s="1"/>
      <c r="XQ578" s="1"/>
      <c r="XR578" s="1"/>
      <c r="XS578" s="1"/>
      <c r="XT578" s="1"/>
      <c r="XU578" s="1"/>
      <c r="XV578" s="1"/>
      <c r="XW578" s="1"/>
      <c r="XX578" s="1"/>
      <c r="XY578" s="1"/>
      <c r="XZ578" s="1"/>
      <c r="YA578" s="1"/>
      <c r="YB578" s="1"/>
      <c r="YC578" s="1"/>
      <c r="YD578" s="1"/>
      <c r="YE578" s="1"/>
      <c r="YF578" s="1"/>
      <c r="YG578" s="1"/>
      <c r="YH578" s="1"/>
      <c r="YI578" s="1"/>
      <c r="YJ578" s="1"/>
      <c r="YK578" s="1"/>
      <c r="YL578" s="1"/>
      <c r="YM578" s="1"/>
      <c r="YN578" s="1"/>
      <c r="YO578" s="1"/>
      <c r="YP578" s="1"/>
      <c r="YQ578" s="1"/>
      <c r="YR578" s="1"/>
      <c r="YS578" s="1"/>
      <c r="YT578" s="1"/>
      <c r="YU578" s="1"/>
      <c r="YV578" s="1"/>
      <c r="YW578" s="1"/>
      <c r="YX578" s="1"/>
      <c r="YY578" s="1"/>
      <c r="YZ578" s="1"/>
      <c r="ZA578" s="1"/>
      <c r="ZB578" s="1"/>
      <c r="ZC578" s="1"/>
      <c r="ZD578" s="1"/>
      <c r="ZE578" s="1"/>
      <c r="ZF578" s="1"/>
      <c r="ZG578" s="1"/>
      <c r="ZH578" s="1"/>
      <c r="ZI578" s="1"/>
      <c r="ZJ578" s="1"/>
      <c r="ZK578" s="1"/>
      <c r="ZL578" s="1"/>
      <c r="ZM578" s="1"/>
      <c r="ZN578" s="1"/>
      <c r="ZO578" s="1"/>
      <c r="ZP578" s="1"/>
      <c r="ZQ578" s="1"/>
      <c r="ZR578" s="1"/>
      <c r="ZS578" s="1"/>
      <c r="ZT578" s="1"/>
      <c r="ZU578" s="1"/>
      <c r="ZV578" s="1"/>
      <c r="ZW578" s="1"/>
      <c r="ZX578" s="1"/>
      <c r="ZY578" s="1"/>
      <c r="ZZ578" s="1"/>
      <c r="AAA578" s="1"/>
      <c r="AAB578" s="1"/>
      <c r="AAC578" s="1"/>
      <c r="AAD578" s="1"/>
      <c r="AAE578" s="1"/>
      <c r="AAF578" s="1"/>
      <c r="AAG578" s="1"/>
      <c r="AAH578" s="1"/>
      <c r="AAI578" s="1"/>
      <c r="AAJ578" s="1"/>
      <c r="AAK578" s="1"/>
      <c r="AAL578" s="1"/>
      <c r="AAM578" s="1"/>
      <c r="AAN578" s="1"/>
      <c r="AAO578" s="1"/>
      <c r="AAP578" s="1"/>
      <c r="AAQ578" s="1"/>
      <c r="AAR578" s="1"/>
      <c r="AAS578" s="1"/>
      <c r="AAT578" s="1"/>
      <c r="AAU578" s="1"/>
      <c r="AAV578" s="1"/>
      <c r="AAW578" s="1"/>
      <c r="AAX578" s="1"/>
      <c r="AAY578" s="1"/>
      <c r="AAZ578" s="1"/>
      <c r="ABA578" s="1"/>
      <c r="ABB578" s="1"/>
      <c r="ABC578" s="1"/>
      <c r="ABD578" s="1"/>
      <c r="ABE578" s="1"/>
      <c r="ABF578" s="1"/>
      <c r="ABG578" s="1"/>
      <c r="ABH578" s="1"/>
      <c r="ABI578" s="1"/>
      <c r="ABJ578" s="1"/>
      <c r="ABK578" s="1"/>
      <c r="ABL578" s="1"/>
      <c r="ABM578" s="1"/>
      <c r="ABN578" s="1"/>
      <c r="ABO578" s="1"/>
    </row>
    <row r="579" spans="1:743" x14ac:dyDescent="0.25">
      <c r="A579" s="93"/>
      <c r="B579" s="2"/>
      <c r="C579" s="2"/>
      <c r="D579" s="2"/>
      <c r="E579" s="2"/>
      <c r="F579" s="2"/>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c r="KB579" s="4"/>
      <c r="KC579" s="4"/>
      <c r="KD579" s="4"/>
      <c r="KE579" s="4"/>
      <c r="KF579" s="4"/>
      <c r="KG579" s="4"/>
      <c r="KH579" s="4"/>
      <c r="KI579" s="4"/>
      <c r="KJ579" s="4"/>
      <c r="KK579" s="4"/>
      <c r="KL579" s="4"/>
      <c r="KM579" s="4"/>
      <c r="KN579" s="4"/>
      <c r="KO579" s="4"/>
      <c r="KP579" s="4"/>
      <c r="KQ579" s="4"/>
      <c r="KR579" s="4"/>
      <c r="KS579" s="4"/>
      <c r="KT579" s="4"/>
      <c r="KU579" s="4"/>
      <c r="KV579" s="4"/>
      <c r="KW579" s="4"/>
      <c r="KX579" s="4"/>
      <c r="KY579" s="4"/>
      <c r="KZ579" s="4"/>
      <c r="LA579" s="4"/>
      <c r="LB579" s="4"/>
      <c r="LC579" s="4"/>
      <c r="LD579" s="4"/>
      <c r="LE579" s="4"/>
      <c r="LF579" s="4"/>
      <c r="LG579" s="4"/>
      <c r="LH579" s="4"/>
      <c r="LI579" s="4"/>
      <c r="LJ579" s="4"/>
      <c r="LK579" s="4"/>
      <c r="LL579" s="4"/>
      <c r="LM579" s="4"/>
      <c r="LN579" s="4"/>
      <c r="LO579" s="4"/>
      <c r="LP579" s="4"/>
      <c r="LQ579" s="4"/>
      <c r="LR579" s="4"/>
      <c r="LS579" s="4"/>
      <c r="LT579" s="4"/>
      <c r="LU579" s="4"/>
      <c r="LV579" s="4"/>
      <c r="LW579" s="4"/>
      <c r="LX579" s="4"/>
      <c r="LY579" s="4"/>
      <c r="LZ579" s="4"/>
      <c r="MA579" s="4"/>
      <c r="MB579" s="4"/>
      <c r="MC579" s="4"/>
      <c r="MD579" s="4"/>
      <c r="ME579" s="4"/>
      <c r="MF579" s="4"/>
      <c r="MG579" s="4"/>
      <c r="MH579" s="4"/>
      <c r="MI579" s="4"/>
      <c r="MJ579" s="4"/>
      <c r="MK579" s="4"/>
      <c r="ML579" s="4"/>
      <c r="MM579" s="4"/>
      <c r="MN579" s="4"/>
      <c r="MO579" s="4"/>
      <c r="MP579" s="4"/>
      <c r="MQ579" s="4"/>
      <c r="MR579" s="4"/>
      <c r="MS579" s="4"/>
      <c r="MT579" s="4"/>
      <c r="MU579" s="3"/>
      <c r="MV579" s="3"/>
      <c r="MW579" s="3"/>
      <c r="MX579" s="3"/>
      <c r="MY579" s="3"/>
      <c r="MZ579" s="3"/>
      <c r="NA579" s="3"/>
      <c r="NB579" s="3"/>
      <c r="NC579" s="3"/>
      <c r="ND579" s="3"/>
      <c r="NE579" s="3"/>
      <c r="NF579" s="3"/>
      <c r="NG579" s="3"/>
      <c r="NH579" s="3"/>
      <c r="NI579" s="3"/>
      <c r="NJ579" s="3"/>
      <c r="NK579" s="3"/>
      <c r="NL579" s="3"/>
      <c r="NM579" s="3"/>
      <c r="NN579" s="3"/>
      <c r="NO579" s="3"/>
      <c r="NP579" s="3"/>
      <c r="NQ579" s="3"/>
      <c r="NR579" s="3"/>
      <c r="NS579" s="3"/>
      <c r="NT579" s="3"/>
      <c r="NU579" s="3"/>
      <c r="NV579" s="3"/>
      <c r="NW579" s="3"/>
      <c r="NX579" s="3"/>
      <c r="NY579" s="3"/>
      <c r="NZ579" s="3"/>
      <c r="OA579" s="3"/>
      <c r="OB579" s="3"/>
      <c r="OC579" s="3"/>
      <c r="OD579" s="3"/>
      <c r="OE579" s="3"/>
      <c r="OF579" s="3"/>
      <c r="OG579" s="3"/>
      <c r="OH579" s="3"/>
      <c r="OI579" s="3"/>
      <c r="OJ579" s="3"/>
      <c r="OK579" s="3"/>
      <c r="OL579" s="3"/>
      <c r="OM579" s="3"/>
      <c r="ON579" s="3"/>
      <c r="OO579" s="3"/>
      <c r="OP579" s="3"/>
      <c r="OQ579" s="3"/>
      <c r="OR579" s="3"/>
      <c r="OS579" s="3"/>
      <c r="OT579" s="3"/>
      <c r="OU579" s="3"/>
      <c r="OV579" s="3"/>
      <c r="OW579" s="3"/>
      <c r="OX579" s="3"/>
      <c r="OY579" s="3"/>
      <c r="OZ579" s="3"/>
      <c r="PA579" s="3"/>
      <c r="PB579" s="1"/>
      <c r="PC579" s="1"/>
      <c r="PD579" s="1"/>
      <c r="PE579" s="1"/>
      <c r="PF579" s="1"/>
      <c r="PG579" s="1"/>
      <c r="PH579" s="1"/>
      <c r="PI579" s="1"/>
      <c r="PJ579" s="1"/>
      <c r="PK579" s="1"/>
      <c r="PL579" s="1"/>
      <c r="PM579" s="1"/>
      <c r="PN579" s="1"/>
      <c r="PO579" s="1"/>
      <c r="PP579" s="1"/>
      <c r="PQ579" s="1"/>
      <c r="PR579" s="1"/>
      <c r="PS579" s="1"/>
      <c r="PT579" s="1"/>
      <c r="PU579" s="1"/>
      <c r="PV579" s="1"/>
      <c r="PW579" s="1"/>
      <c r="PX579" s="1"/>
      <c r="PY579" s="1"/>
      <c r="PZ579" s="1"/>
      <c r="QA579" s="1"/>
      <c r="QB579" s="1"/>
      <c r="QC579" s="1"/>
      <c r="QD579" s="1"/>
      <c r="QE579" s="1"/>
      <c r="QF579" s="1"/>
      <c r="QG579" s="1"/>
      <c r="QH579" s="1"/>
      <c r="QI579" s="1"/>
      <c r="QJ579" s="1"/>
      <c r="QK579" s="1"/>
      <c r="QL579" s="1"/>
      <c r="QM579" s="1"/>
      <c r="QN579" s="1"/>
      <c r="QO579" s="1"/>
      <c r="QP579" s="1"/>
      <c r="QQ579" s="1"/>
      <c r="QR579" s="1"/>
      <c r="QS579" s="1"/>
      <c r="QT579" s="1"/>
      <c r="QU579" s="1"/>
      <c r="QV579" s="1"/>
      <c r="QW579" s="1"/>
      <c r="QX579" s="1"/>
      <c r="QY579" s="1"/>
      <c r="QZ579" s="1"/>
      <c r="RA579" s="1"/>
      <c r="RB579" s="1"/>
      <c r="RC579" s="1"/>
      <c r="RD579" s="1"/>
      <c r="RE579" s="1"/>
      <c r="RF579" s="1"/>
      <c r="RG579" s="1"/>
      <c r="RH579" s="1"/>
      <c r="RI579" s="1"/>
      <c r="RJ579" s="1"/>
      <c r="RK579" s="1"/>
      <c r="RL579" s="1"/>
      <c r="RM579" s="1"/>
      <c r="RN579" s="1"/>
      <c r="RO579" s="1"/>
      <c r="RP579" s="1"/>
      <c r="RQ579" s="1"/>
      <c r="RR579" s="1"/>
      <c r="RS579" s="1"/>
      <c r="RT579" s="1"/>
      <c r="RU579" s="1"/>
      <c r="RV579" s="1"/>
      <c r="RW579" s="1"/>
      <c r="RX579" s="1"/>
      <c r="RY579" s="1"/>
      <c r="RZ579" s="1"/>
      <c r="SA579" s="1"/>
      <c r="SB579" s="1"/>
      <c r="SC579" s="1"/>
      <c r="SD579" s="1"/>
      <c r="SE579" s="1"/>
      <c r="SF579" s="1"/>
      <c r="SG579" s="1"/>
      <c r="SH579" s="1"/>
      <c r="SI579" s="1"/>
      <c r="SJ579" s="1"/>
      <c r="SK579" s="1"/>
      <c r="SL579" s="1"/>
      <c r="SM579" s="1"/>
      <c r="SN579" s="1"/>
      <c r="SO579" s="1"/>
      <c r="SP579" s="1"/>
      <c r="SQ579" s="1"/>
      <c r="SR579" s="1"/>
      <c r="SS579" s="1"/>
      <c r="ST579" s="1"/>
      <c r="SU579" s="1"/>
      <c r="SV579" s="1"/>
      <c r="SW579" s="1"/>
      <c r="SX579" s="1"/>
      <c r="SY579" s="1"/>
      <c r="SZ579" s="1"/>
      <c r="TA579" s="1"/>
      <c r="TB579" s="1"/>
      <c r="TC579" s="1"/>
      <c r="TD579" s="1"/>
      <c r="TE579" s="1"/>
      <c r="TF579" s="1"/>
      <c r="TG579" s="1"/>
      <c r="TH579" s="1"/>
      <c r="TI579" s="1"/>
      <c r="TJ579" s="1"/>
      <c r="TK579" s="1"/>
      <c r="TL579" s="1"/>
      <c r="TM579" s="1"/>
      <c r="TN579" s="1"/>
      <c r="TO579" s="1"/>
      <c r="TP579" s="1"/>
      <c r="TQ579" s="1"/>
      <c r="TR579" s="1"/>
      <c r="TS579" s="1"/>
      <c r="TT579" s="1"/>
      <c r="TU579" s="1"/>
      <c r="TV579" s="1"/>
      <c r="TW579" s="1"/>
      <c r="TX579" s="1"/>
      <c r="TY579" s="1"/>
      <c r="TZ579" s="1"/>
      <c r="UA579" s="1"/>
      <c r="UB579" s="1"/>
      <c r="UC579" s="1"/>
      <c r="UD579" s="1"/>
      <c r="UE579" s="1"/>
      <c r="UF579" s="1"/>
      <c r="UG579" s="1"/>
      <c r="UH579" s="1"/>
      <c r="UI579" s="1"/>
      <c r="UJ579" s="1"/>
      <c r="UK579" s="1"/>
      <c r="UL579" s="1"/>
      <c r="UM579" s="1"/>
      <c r="UN579" s="1"/>
      <c r="UO579" s="1"/>
      <c r="UP579" s="1"/>
      <c r="UQ579" s="1"/>
      <c r="UR579" s="1"/>
      <c r="US579" s="1"/>
      <c r="UT579" s="1"/>
      <c r="UU579" s="1"/>
      <c r="UV579" s="1"/>
      <c r="UW579" s="1"/>
      <c r="UX579" s="1"/>
      <c r="UY579" s="1"/>
      <c r="UZ579" s="1"/>
      <c r="VA579" s="1"/>
      <c r="VB579" s="1"/>
      <c r="VC579" s="1"/>
      <c r="VD579" s="1"/>
      <c r="VE579" s="1"/>
      <c r="VF579" s="1"/>
      <c r="VG579" s="1"/>
      <c r="VH579" s="1"/>
      <c r="VI579" s="1"/>
      <c r="VJ579" s="1"/>
      <c r="VK579" s="1"/>
      <c r="VL579" s="1"/>
      <c r="VM579" s="1"/>
      <c r="VN579" s="1"/>
      <c r="VO579" s="1"/>
      <c r="VP579" s="1"/>
      <c r="VQ579" s="1"/>
      <c r="VR579" s="1"/>
      <c r="VS579" s="1"/>
      <c r="VT579" s="1"/>
      <c r="VU579" s="1"/>
      <c r="VV579" s="1"/>
      <c r="VW579" s="1"/>
      <c r="VX579" s="1"/>
      <c r="VY579" s="1"/>
      <c r="VZ579" s="1"/>
      <c r="WA579" s="1"/>
      <c r="WB579" s="1"/>
      <c r="WC579" s="1"/>
      <c r="WD579" s="1"/>
      <c r="WE579" s="1"/>
      <c r="WF579" s="1"/>
      <c r="WG579" s="1"/>
      <c r="WH579" s="1"/>
      <c r="WI579" s="1"/>
      <c r="WJ579" s="1"/>
      <c r="WK579" s="1"/>
      <c r="WL579" s="1"/>
      <c r="WM579" s="1"/>
      <c r="WN579" s="1"/>
      <c r="WO579" s="1"/>
      <c r="WP579" s="1"/>
      <c r="WQ579" s="1"/>
      <c r="WR579" s="1"/>
      <c r="WS579" s="1"/>
      <c r="WT579" s="1"/>
      <c r="WU579" s="1"/>
      <c r="WV579" s="1"/>
      <c r="WW579" s="1"/>
      <c r="WX579" s="1"/>
      <c r="WY579" s="1"/>
      <c r="WZ579" s="1"/>
      <c r="XA579" s="1"/>
      <c r="XB579" s="1"/>
      <c r="XC579" s="1"/>
      <c r="XD579" s="1"/>
      <c r="XE579" s="1"/>
      <c r="XF579" s="1"/>
      <c r="XG579" s="1"/>
      <c r="XH579" s="1"/>
      <c r="XI579" s="1"/>
      <c r="XJ579" s="1"/>
      <c r="XK579" s="1"/>
      <c r="XL579" s="1"/>
      <c r="XM579" s="1"/>
      <c r="XN579" s="1"/>
      <c r="XO579" s="1"/>
      <c r="XP579" s="1"/>
      <c r="XQ579" s="1"/>
      <c r="XR579" s="1"/>
      <c r="XS579" s="1"/>
      <c r="XT579" s="1"/>
      <c r="XU579" s="1"/>
      <c r="XV579" s="1"/>
      <c r="XW579" s="1"/>
      <c r="XX579" s="1"/>
      <c r="XY579" s="1"/>
      <c r="XZ579" s="1"/>
      <c r="YA579" s="1"/>
      <c r="YB579" s="1"/>
      <c r="YC579" s="1"/>
      <c r="YD579" s="1"/>
      <c r="YE579" s="1"/>
      <c r="YF579" s="1"/>
      <c r="YG579" s="1"/>
      <c r="YH579" s="1"/>
      <c r="YI579" s="1"/>
      <c r="YJ579" s="1"/>
      <c r="YK579" s="1"/>
      <c r="YL579" s="1"/>
      <c r="YM579" s="1"/>
      <c r="YN579" s="1"/>
      <c r="YO579" s="1"/>
      <c r="YP579" s="1"/>
      <c r="YQ579" s="1"/>
      <c r="YR579" s="1"/>
      <c r="YS579" s="1"/>
      <c r="YT579" s="1"/>
      <c r="YU579" s="1"/>
      <c r="YV579" s="1"/>
      <c r="YW579" s="1"/>
      <c r="YX579" s="1"/>
      <c r="YY579" s="1"/>
      <c r="YZ579" s="1"/>
      <c r="ZA579" s="1"/>
      <c r="ZB579" s="1"/>
      <c r="ZC579" s="1"/>
      <c r="ZD579" s="1"/>
      <c r="ZE579" s="1"/>
      <c r="ZF579" s="1"/>
      <c r="ZG579" s="1"/>
      <c r="ZH579" s="1"/>
      <c r="ZI579" s="1"/>
      <c r="ZJ579" s="1"/>
      <c r="ZK579" s="1"/>
      <c r="ZL579" s="1"/>
      <c r="ZM579" s="1"/>
      <c r="ZN579" s="1"/>
      <c r="ZO579" s="1"/>
      <c r="ZP579" s="1"/>
      <c r="ZQ579" s="1"/>
      <c r="ZR579" s="1"/>
      <c r="ZS579" s="1"/>
      <c r="ZT579" s="1"/>
      <c r="ZU579" s="1"/>
      <c r="ZV579" s="1"/>
      <c r="ZW579" s="1"/>
      <c r="ZX579" s="1"/>
      <c r="ZY579" s="1"/>
      <c r="ZZ579" s="1"/>
      <c r="AAA579" s="1"/>
      <c r="AAB579" s="1"/>
      <c r="AAC579" s="1"/>
      <c r="AAD579" s="1"/>
      <c r="AAE579" s="1"/>
      <c r="AAF579" s="1"/>
      <c r="AAG579" s="1"/>
      <c r="AAH579" s="1"/>
      <c r="AAI579" s="1"/>
      <c r="AAJ579" s="1"/>
      <c r="AAK579" s="1"/>
      <c r="AAL579" s="1"/>
      <c r="AAM579" s="1"/>
      <c r="AAN579" s="1"/>
      <c r="AAO579" s="1"/>
      <c r="AAP579" s="1"/>
      <c r="AAQ579" s="1"/>
      <c r="AAR579" s="1"/>
      <c r="AAS579" s="1"/>
      <c r="AAT579" s="1"/>
      <c r="AAU579" s="1"/>
      <c r="AAV579" s="1"/>
      <c r="AAW579" s="1"/>
      <c r="AAX579" s="1"/>
      <c r="AAY579" s="1"/>
      <c r="AAZ579" s="1"/>
      <c r="ABA579" s="1"/>
      <c r="ABB579" s="1"/>
      <c r="ABC579" s="1"/>
      <c r="ABD579" s="1"/>
      <c r="ABE579" s="1"/>
      <c r="ABF579" s="1"/>
      <c r="ABG579" s="1"/>
      <c r="ABH579" s="1"/>
      <c r="ABI579" s="1"/>
      <c r="ABJ579" s="1"/>
      <c r="ABK579" s="1"/>
      <c r="ABL579" s="1"/>
      <c r="ABM579" s="1"/>
      <c r="ABN579" s="1"/>
      <c r="ABO579" s="1"/>
    </row>
    <row r="580" spans="1:743" x14ac:dyDescent="0.25">
      <c r="A580" s="93"/>
      <c r="B580" s="2"/>
      <c r="C580" s="2"/>
      <c r="D580" s="2"/>
      <c r="E580" s="2"/>
      <c r="F580" s="2"/>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c r="KB580" s="4"/>
      <c r="KC580" s="4"/>
      <c r="KD580" s="4"/>
      <c r="KE580" s="4"/>
      <c r="KF580" s="4"/>
      <c r="KG580" s="4"/>
      <c r="KH580" s="4"/>
      <c r="KI580" s="4"/>
      <c r="KJ580" s="4"/>
      <c r="KK580" s="4"/>
      <c r="KL580" s="4"/>
      <c r="KM580" s="4"/>
      <c r="KN580" s="4"/>
      <c r="KO580" s="4"/>
      <c r="KP580" s="4"/>
      <c r="KQ580" s="4"/>
      <c r="KR580" s="4"/>
      <c r="KS580" s="4"/>
      <c r="KT580" s="4"/>
      <c r="KU580" s="4"/>
      <c r="KV580" s="4"/>
      <c r="KW580" s="4"/>
      <c r="KX580" s="4"/>
      <c r="KY580" s="4"/>
      <c r="KZ580" s="4"/>
      <c r="LA580" s="4"/>
      <c r="LB580" s="4"/>
      <c r="LC580" s="4"/>
      <c r="LD580" s="4"/>
      <c r="LE580" s="4"/>
      <c r="LF580" s="4"/>
      <c r="LG580" s="4"/>
      <c r="LH580" s="4"/>
      <c r="LI580" s="4"/>
      <c r="LJ580" s="4"/>
      <c r="LK580" s="4"/>
      <c r="LL580" s="4"/>
      <c r="LM580" s="4"/>
      <c r="LN580" s="4"/>
      <c r="LO580" s="4"/>
      <c r="LP580" s="4"/>
      <c r="LQ580" s="4"/>
      <c r="LR580" s="4"/>
      <c r="LS580" s="4"/>
      <c r="LT580" s="4"/>
      <c r="LU580" s="4"/>
      <c r="LV580" s="4"/>
      <c r="LW580" s="4"/>
      <c r="LX580" s="4"/>
      <c r="LY580" s="4"/>
      <c r="LZ580" s="4"/>
      <c r="MA580" s="4"/>
      <c r="MB580" s="4"/>
      <c r="MC580" s="4"/>
      <c r="MD580" s="4"/>
      <c r="ME580" s="4"/>
      <c r="MF580" s="4"/>
      <c r="MG580" s="4"/>
      <c r="MH580" s="4"/>
      <c r="MI580" s="4"/>
      <c r="MJ580" s="4"/>
      <c r="MK580" s="4"/>
      <c r="ML580" s="4"/>
      <c r="MM580" s="4"/>
      <c r="MN580" s="4"/>
      <c r="MO580" s="4"/>
      <c r="MP580" s="4"/>
      <c r="MQ580" s="4"/>
      <c r="MR580" s="4"/>
      <c r="MS580" s="4"/>
      <c r="MT580" s="4"/>
      <c r="MU580" s="3"/>
      <c r="MV580" s="3"/>
      <c r="MW580" s="3"/>
      <c r="MX580" s="3"/>
      <c r="MY580" s="3"/>
      <c r="MZ580" s="3"/>
      <c r="NA580" s="3"/>
      <c r="NB580" s="3"/>
      <c r="NC580" s="3"/>
      <c r="ND580" s="3"/>
      <c r="NE580" s="3"/>
      <c r="NF580" s="3"/>
      <c r="NG580" s="3"/>
      <c r="NH580" s="3"/>
      <c r="NI580" s="3"/>
      <c r="NJ580" s="3"/>
      <c r="NK580" s="3"/>
      <c r="NL580" s="3"/>
      <c r="NM580" s="3"/>
      <c r="NN580" s="3"/>
      <c r="NO580" s="3"/>
      <c r="NP580" s="3"/>
      <c r="NQ580" s="3"/>
      <c r="NR580" s="3"/>
      <c r="NS580" s="3"/>
      <c r="NT580" s="3"/>
      <c r="NU580" s="3"/>
      <c r="NV580" s="3"/>
      <c r="NW580" s="3"/>
      <c r="NX580" s="3"/>
      <c r="NY580" s="3"/>
      <c r="NZ580" s="3"/>
      <c r="OA580" s="3"/>
      <c r="OB580" s="3"/>
      <c r="OC580" s="3"/>
      <c r="OD580" s="3"/>
      <c r="OE580" s="3"/>
      <c r="OF580" s="3"/>
      <c r="OG580" s="3"/>
      <c r="OH580" s="3"/>
      <c r="OI580" s="3"/>
      <c r="OJ580" s="3"/>
      <c r="OK580" s="3"/>
      <c r="OL580" s="3"/>
      <c r="OM580" s="3"/>
      <c r="ON580" s="3"/>
      <c r="OO580" s="3"/>
      <c r="OP580" s="3"/>
      <c r="OQ580" s="3"/>
      <c r="OR580" s="3"/>
      <c r="OS580" s="3"/>
      <c r="OT580" s="3"/>
      <c r="OU580" s="3"/>
      <c r="OV580" s="3"/>
      <c r="OW580" s="3"/>
      <c r="OX580" s="3"/>
      <c r="OY580" s="3"/>
      <c r="OZ580" s="3"/>
      <c r="PA580" s="3"/>
      <c r="PB580" s="1"/>
      <c r="PC580" s="1"/>
      <c r="PD580" s="1"/>
      <c r="PE580" s="1"/>
      <c r="PF580" s="1"/>
      <c r="PG580" s="1"/>
      <c r="PH580" s="1"/>
      <c r="PI580" s="1"/>
      <c r="PJ580" s="1"/>
      <c r="PK580" s="1"/>
      <c r="PL580" s="1"/>
      <c r="PM580" s="1"/>
      <c r="PN580" s="1"/>
      <c r="PO580" s="1"/>
      <c r="PP580" s="1"/>
      <c r="PQ580" s="1"/>
      <c r="PR580" s="1"/>
      <c r="PS580" s="1"/>
      <c r="PT580" s="1"/>
      <c r="PU580" s="1"/>
      <c r="PV580" s="1"/>
      <c r="PW580" s="1"/>
      <c r="PX580" s="1"/>
      <c r="PY580" s="1"/>
      <c r="PZ580" s="1"/>
      <c r="QA580" s="1"/>
      <c r="QB580" s="1"/>
      <c r="QC580" s="1"/>
      <c r="QD580" s="1"/>
      <c r="QE580" s="1"/>
      <c r="QF580" s="1"/>
      <c r="QG580" s="1"/>
      <c r="QH580" s="1"/>
      <c r="QI580" s="1"/>
      <c r="QJ580" s="1"/>
      <c r="QK580" s="1"/>
      <c r="QL580" s="1"/>
      <c r="QM580" s="1"/>
      <c r="QN580" s="1"/>
      <c r="QO580" s="1"/>
      <c r="QP580" s="1"/>
      <c r="QQ580" s="1"/>
      <c r="QR580" s="1"/>
      <c r="QS580" s="1"/>
      <c r="QT580" s="1"/>
      <c r="QU580" s="1"/>
      <c r="QV580" s="1"/>
      <c r="QW580" s="1"/>
      <c r="QX580" s="1"/>
      <c r="QY580" s="1"/>
      <c r="QZ580" s="1"/>
      <c r="RA580" s="1"/>
      <c r="RB580" s="1"/>
      <c r="RC580" s="1"/>
      <c r="RD580" s="1"/>
      <c r="RE580" s="1"/>
      <c r="RF580" s="1"/>
      <c r="RG580" s="1"/>
      <c r="RH580" s="1"/>
      <c r="RI580" s="1"/>
      <c r="RJ580" s="1"/>
      <c r="RK580" s="1"/>
      <c r="RL580" s="1"/>
      <c r="RM580" s="1"/>
      <c r="RN580" s="1"/>
      <c r="RO580" s="1"/>
      <c r="RP580" s="1"/>
      <c r="RQ580" s="1"/>
      <c r="RR580" s="1"/>
      <c r="RS580" s="1"/>
      <c r="RT580" s="1"/>
      <c r="RU580" s="1"/>
      <c r="RV580" s="1"/>
      <c r="RW580" s="1"/>
      <c r="RX580" s="1"/>
      <c r="RY580" s="1"/>
      <c r="RZ580" s="1"/>
      <c r="SA580" s="1"/>
      <c r="SB580" s="1"/>
      <c r="SC580" s="1"/>
      <c r="SD580" s="1"/>
      <c r="SE580" s="1"/>
      <c r="SF580" s="1"/>
      <c r="SG580" s="1"/>
      <c r="SH580" s="1"/>
      <c r="SI580" s="1"/>
      <c r="SJ580" s="1"/>
      <c r="SK580" s="1"/>
      <c r="SL580" s="1"/>
      <c r="SM580" s="1"/>
      <c r="SN580" s="1"/>
      <c r="SO580" s="1"/>
      <c r="SP580" s="1"/>
      <c r="SQ580" s="1"/>
      <c r="SR580" s="1"/>
      <c r="SS580" s="1"/>
      <c r="ST580" s="1"/>
      <c r="SU580" s="1"/>
      <c r="SV580" s="1"/>
      <c r="SW580" s="1"/>
      <c r="SX580" s="1"/>
      <c r="SY580" s="1"/>
      <c r="SZ580" s="1"/>
      <c r="TA580" s="1"/>
      <c r="TB580" s="1"/>
      <c r="TC580" s="1"/>
      <c r="TD580" s="1"/>
      <c r="TE580" s="1"/>
      <c r="TF580" s="1"/>
      <c r="TG580" s="1"/>
      <c r="TH580" s="1"/>
      <c r="TI580" s="1"/>
      <c r="TJ580" s="1"/>
      <c r="TK580" s="1"/>
      <c r="TL580" s="1"/>
      <c r="TM580" s="1"/>
      <c r="TN580" s="1"/>
      <c r="TO580" s="1"/>
      <c r="TP580" s="1"/>
      <c r="TQ580" s="1"/>
      <c r="TR580" s="1"/>
      <c r="TS580" s="1"/>
      <c r="TT580" s="1"/>
      <c r="TU580" s="1"/>
      <c r="TV580" s="1"/>
      <c r="TW580" s="1"/>
      <c r="TX580" s="1"/>
      <c r="TY580" s="1"/>
      <c r="TZ580" s="1"/>
      <c r="UA580" s="1"/>
      <c r="UB580" s="1"/>
      <c r="UC580" s="1"/>
      <c r="UD580" s="1"/>
      <c r="UE580" s="1"/>
      <c r="UF580" s="1"/>
      <c r="UG580" s="1"/>
      <c r="UH580" s="1"/>
      <c r="UI580" s="1"/>
      <c r="UJ580" s="1"/>
      <c r="UK580" s="1"/>
      <c r="UL580" s="1"/>
      <c r="UM580" s="1"/>
      <c r="UN580" s="1"/>
      <c r="UO580" s="1"/>
      <c r="UP580" s="1"/>
      <c r="UQ580" s="1"/>
      <c r="UR580" s="1"/>
      <c r="US580" s="1"/>
      <c r="UT580" s="1"/>
      <c r="UU580" s="1"/>
      <c r="UV580" s="1"/>
      <c r="UW580" s="1"/>
      <c r="UX580" s="1"/>
      <c r="UY580" s="1"/>
      <c r="UZ580" s="1"/>
      <c r="VA580" s="1"/>
      <c r="VB580" s="1"/>
      <c r="VC580" s="1"/>
      <c r="VD580" s="1"/>
      <c r="VE580" s="1"/>
      <c r="VF580" s="1"/>
      <c r="VG580" s="1"/>
      <c r="VH580" s="1"/>
      <c r="VI580" s="1"/>
      <c r="VJ580" s="1"/>
      <c r="VK580" s="1"/>
      <c r="VL580" s="1"/>
      <c r="VM580" s="1"/>
      <c r="VN580" s="1"/>
      <c r="VO580" s="1"/>
      <c r="VP580" s="1"/>
      <c r="VQ580" s="1"/>
      <c r="VR580" s="1"/>
      <c r="VS580" s="1"/>
      <c r="VT580" s="1"/>
      <c r="VU580" s="1"/>
      <c r="VV580" s="1"/>
      <c r="VW580" s="1"/>
      <c r="VX580" s="1"/>
      <c r="VY580" s="1"/>
      <c r="VZ580" s="1"/>
      <c r="WA580" s="1"/>
      <c r="WB580" s="1"/>
      <c r="WC580" s="1"/>
      <c r="WD580" s="1"/>
      <c r="WE580" s="1"/>
      <c r="WF580" s="1"/>
      <c r="WG580" s="1"/>
      <c r="WH580" s="1"/>
      <c r="WI580" s="1"/>
      <c r="WJ580" s="1"/>
      <c r="WK580" s="1"/>
      <c r="WL580" s="1"/>
      <c r="WM580" s="1"/>
      <c r="WN580" s="1"/>
      <c r="WO580" s="1"/>
      <c r="WP580" s="1"/>
      <c r="WQ580" s="1"/>
      <c r="WR580" s="1"/>
      <c r="WS580" s="1"/>
      <c r="WT580" s="1"/>
      <c r="WU580" s="1"/>
      <c r="WV580" s="1"/>
      <c r="WW580" s="1"/>
      <c r="WX580" s="1"/>
      <c r="WY580" s="1"/>
      <c r="WZ580" s="1"/>
      <c r="XA580" s="1"/>
      <c r="XB580" s="1"/>
      <c r="XC580" s="1"/>
      <c r="XD580" s="1"/>
      <c r="XE580" s="1"/>
      <c r="XF580" s="1"/>
      <c r="XG580" s="1"/>
      <c r="XH580" s="1"/>
      <c r="XI580" s="1"/>
      <c r="XJ580" s="1"/>
      <c r="XK580" s="1"/>
      <c r="XL580" s="1"/>
      <c r="XM580" s="1"/>
      <c r="XN580" s="1"/>
      <c r="XO580" s="1"/>
      <c r="XP580" s="1"/>
      <c r="XQ580" s="1"/>
      <c r="XR580" s="1"/>
      <c r="XS580" s="1"/>
      <c r="XT580" s="1"/>
      <c r="XU580" s="1"/>
      <c r="XV580" s="1"/>
      <c r="XW580" s="1"/>
      <c r="XX580" s="1"/>
      <c r="XY580" s="1"/>
      <c r="XZ580" s="1"/>
      <c r="YA580" s="1"/>
      <c r="YB580" s="1"/>
      <c r="YC580" s="1"/>
      <c r="YD580" s="1"/>
      <c r="YE580" s="1"/>
      <c r="YF580" s="1"/>
      <c r="YG580" s="1"/>
      <c r="YH580" s="1"/>
      <c r="YI580" s="1"/>
      <c r="YJ580" s="1"/>
      <c r="YK580" s="1"/>
      <c r="YL580" s="1"/>
      <c r="YM580" s="1"/>
      <c r="YN580" s="1"/>
      <c r="YO580" s="1"/>
      <c r="YP580" s="1"/>
      <c r="YQ580" s="1"/>
      <c r="YR580" s="1"/>
      <c r="YS580" s="1"/>
      <c r="YT580" s="1"/>
      <c r="YU580" s="1"/>
      <c r="YV580" s="1"/>
      <c r="YW580" s="1"/>
      <c r="YX580" s="1"/>
      <c r="YY580" s="1"/>
      <c r="YZ580" s="1"/>
      <c r="ZA580" s="1"/>
      <c r="ZB580" s="1"/>
      <c r="ZC580" s="1"/>
      <c r="ZD580" s="1"/>
      <c r="ZE580" s="1"/>
      <c r="ZF580" s="1"/>
      <c r="ZG580" s="1"/>
      <c r="ZH580" s="1"/>
      <c r="ZI580" s="1"/>
      <c r="ZJ580" s="1"/>
      <c r="ZK580" s="1"/>
      <c r="ZL580" s="1"/>
      <c r="ZM580" s="1"/>
      <c r="ZN580" s="1"/>
      <c r="ZO580" s="1"/>
      <c r="ZP580" s="1"/>
      <c r="ZQ580" s="1"/>
      <c r="ZR580" s="1"/>
      <c r="ZS580" s="1"/>
      <c r="ZT580" s="1"/>
      <c r="ZU580" s="1"/>
      <c r="ZV580" s="1"/>
      <c r="ZW580" s="1"/>
      <c r="ZX580" s="1"/>
      <c r="ZY580" s="1"/>
      <c r="ZZ580" s="1"/>
      <c r="AAA580" s="1"/>
      <c r="AAB580" s="1"/>
      <c r="AAC580" s="1"/>
      <c r="AAD580" s="1"/>
      <c r="AAE580" s="1"/>
      <c r="AAF580" s="1"/>
      <c r="AAG580" s="1"/>
      <c r="AAH580" s="1"/>
      <c r="AAI580" s="1"/>
      <c r="AAJ580" s="1"/>
      <c r="AAK580" s="1"/>
      <c r="AAL580" s="1"/>
      <c r="AAM580" s="1"/>
      <c r="AAN580" s="1"/>
      <c r="AAO580" s="1"/>
      <c r="AAP580" s="1"/>
      <c r="AAQ580" s="1"/>
      <c r="AAR580" s="1"/>
      <c r="AAS580" s="1"/>
      <c r="AAT580" s="1"/>
      <c r="AAU580" s="1"/>
      <c r="AAV580" s="1"/>
      <c r="AAW580" s="1"/>
      <c r="AAX580" s="1"/>
      <c r="AAY580" s="1"/>
      <c r="AAZ580" s="1"/>
      <c r="ABA580" s="1"/>
      <c r="ABB580" s="1"/>
      <c r="ABC580" s="1"/>
      <c r="ABD580" s="1"/>
      <c r="ABE580" s="1"/>
      <c r="ABF580" s="1"/>
      <c r="ABG580" s="1"/>
      <c r="ABH580" s="1"/>
      <c r="ABI580" s="1"/>
      <c r="ABJ580" s="1"/>
      <c r="ABK580" s="1"/>
      <c r="ABL580" s="1"/>
      <c r="ABM580" s="1"/>
      <c r="ABN580" s="1"/>
      <c r="ABO580" s="1"/>
    </row>
    <row r="581" spans="1:743" x14ac:dyDescent="0.25">
      <c r="A581" s="93"/>
      <c r="B581" s="2"/>
      <c r="C581" s="2"/>
      <c r="D581" s="2"/>
      <c r="E581" s="2"/>
      <c r="F581" s="2"/>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c r="KB581" s="4"/>
      <c r="KC581" s="4"/>
      <c r="KD581" s="4"/>
      <c r="KE581" s="4"/>
      <c r="KF581" s="4"/>
      <c r="KG581" s="4"/>
      <c r="KH581" s="4"/>
      <c r="KI581" s="4"/>
      <c r="KJ581" s="4"/>
      <c r="KK581" s="4"/>
      <c r="KL581" s="4"/>
      <c r="KM581" s="4"/>
      <c r="KN581" s="4"/>
      <c r="KO581" s="4"/>
      <c r="KP581" s="4"/>
      <c r="KQ581" s="4"/>
      <c r="KR581" s="4"/>
      <c r="KS581" s="4"/>
      <c r="KT581" s="4"/>
      <c r="KU581" s="4"/>
      <c r="KV581" s="4"/>
      <c r="KW581" s="4"/>
      <c r="KX581" s="4"/>
      <c r="KY581" s="4"/>
      <c r="KZ581" s="4"/>
      <c r="LA581" s="4"/>
      <c r="LB581" s="4"/>
      <c r="LC581" s="4"/>
      <c r="LD581" s="4"/>
      <c r="LE581" s="4"/>
      <c r="LF581" s="4"/>
      <c r="LG581" s="4"/>
      <c r="LH581" s="4"/>
      <c r="LI581" s="4"/>
      <c r="LJ581" s="4"/>
      <c r="LK581" s="4"/>
      <c r="LL581" s="4"/>
      <c r="LM581" s="4"/>
      <c r="LN581" s="4"/>
      <c r="LO581" s="4"/>
      <c r="LP581" s="4"/>
      <c r="LQ581" s="4"/>
      <c r="LR581" s="4"/>
      <c r="LS581" s="4"/>
      <c r="LT581" s="4"/>
      <c r="LU581" s="4"/>
      <c r="LV581" s="4"/>
      <c r="LW581" s="4"/>
      <c r="LX581" s="4"/>
      <c r="LY581" s="4"/>
      <c r="LZ581" s="4"/>
      <c r="MA581" s="4"/>
      <c r="MB581" s="4"/>
      <c r="MC581" s="4"/>
      <c r="MD581" s="4"/>
      <c r="ME581" s="4"/>
      <c r="MF581" s="4"/>
      <c r="MG581" s="4"/>
      <c r="MH581" s="4"/>
      <c r="MI581" s="4"/>
      <c r="MJ581" s="4"/>
      <c r="MK581" s="4"/>
      <c r="ML581" s="4"/>
      <c r="MM581" s="4"/>
      <c r="MN581" s="4"/>
      <c r="MO581" s="4"/>
      <c r="MP581" s="4"/>
      <c r="MQ581" s="4"/>
      <c r="MR581" s="4"/>
      <c r="MS581" s="4"/>
      <c r="MT581" s="4"/>
      <c r="MU581" s="3"/>
      <c r="MV581" s="3"/>
      <c r="MW581" s="3"/>
      <c r="MX581" s="3"/>
      <c r="MY581" s="3"/>
      <c r="MZ581" s="3"/>
      <c r="NA581" s="3"/>
      <c r="NB581" s="3"/>
      <c r="NC581" s="3"/>
      <c r="ND581" s="3"/>
      <c r="NE581" s="3"/>
      <c r="NF581" s="3"/>
      <c r="NG581" s="3"/>
      <c r="NH581" s="3"/>
      <c r="NI581" s="3"/>
      <c r="NJ581" s="3"/>
      <c r="NK581" s="3"/>
      <c r="NL581" s="3"/>
      <c r="NM581" s="3"/>
      <c r="NN581" s="3"/>
      <c r="NO581" s="3"/>
      <c r="NP581" s="3"/>
      <c r="NQ581" s="3"/>
      <c r="NR581" s="3"/>
      <c r="NS581" s="3"/>
      <c r="NT581" s="3"/>
      <c r="NU581" s="3"/>
      <c r="NV581" s="3"/>
      <c r="NW581" s="3"/>
      <c r="NX581" s="3"/>
      <c r="NY581" s="3"/>
      <c r="NZ581" s="3"/>
      <c r="OA581" s="3"/>
      <c r="OB581" s="3"/>
      <c r="OC581" s="3"/>
      <c r="OD581" s="3"/>
      <c r="OE581" s="3"/>
      <c r="OF581" s="3"/>
      <c r="OG581" s="3"/>
      <c r="OH581" s="3"/>
      <c r="OI581" s="3"/>
      <c r="OJ581" s="3"/>
      <c r="OK581" s="3"/>
      <c r="OL581" s="3"/>
      <c r="OM581" s="3"/>
      <c r="ON581" s="3"/>
      <c r="OO581" s="3"/>
      <c r="OP581" s="3"/>
      <c r="OQ581" s="3"/>
      <c r="OR581" s="3"/>
      <c r="OS581" s="3"/>
      <c r="OT581" s="3"/>
      <c r="OU581" s="3"/>
      <c r="OV581" s="3"/>
      <c r="OW581" s="3"/>
      <c r="OX581" s="3"/>
      <c r="OY581" s="3"/>
      <c r="OZ581" s="3"/>
      <c r="PA581" s="3"/>
      <c r="PB581" s="1"/>
      <c r="PC581" s="1"/>
      <c r="PD581" s="1"/>
      <c r="PE581" s="1"/>
      <c r="PF581" s="1"/>
      <c r="PG581" s="1"/>
      <c r="PH581" s="1"/>
      <c r="PI581" s="1"/>
      <c r="PJ581" s="1"/>
      <c r="PK581" s="1"/>
      <c r="PL581" s="1"/>
      <c r="PM581" s="1"/>
      <c r="PN581" s="1"/>
      <c r="PO581" s="1"/>
      <c r="PP581" s="1"/>
      <c r="PQ581" s="1"/>
      <c r="PR581" s="1"/>
      <c r="PS581" s="1"/>
      <c r="PT581" s="1"/>
      <c r="PU581" s="1"/>
      <c r="PV581" s="1"/>
      <c r="PW581" s="1"/>
      <c r="PX581" s="1"/>
      <c r="PY581" s="1"/>
      <c r="PZ581" s="1"/>
      <c r="QA581" s="1"/>
      <c r="QB581" s="1"/>
      <c r="QC581" s="1"/>
      <c r="QD581" s="1"/>
      <c r="QE581" s="1"/>
      <c r="QF581" s="1"/>
      <c r="QG581" s="1"/>
      <c r="QH581" s="1"/>
      <c r="QI581" s="1"/>
      <c r="QJ581" s="1"/>
      <c r="QK581" s="1"/>
      <c r="QL581" s="1"/>
      <c r="QM581" s="1"/>
      <c r="QN581" s="1"/>
      <c r="QO581" s="1"/>
      <c r="QP581" s="1"/>
      <c r="QQ581" s="1"/>
      <c r="QR581" s="1"/>
      <c r="QS581" s="1"/>
      <c r="QT581" s="1"/>
      <c r="QU581" s="1"/>
      <c r="QV581" s="1"/>
      <c r="QW581" s="1"/>
      <c r="QX581" s="1"/>
      <c r="QY581" s="1"/>
      <c r="QZ581" s="1"/>
      <c r="RA581" s="1"/>
      <c r="RB581" s="1"/>
      <c r="RC581" s="1"/>
      <c r="RD581" s="1"/>
      <c r="RE581" s="1"/>
      <c r="RF581" s="1"/>
      <c r="RG581" s="1"/>
      <c r="RH581" s="1"/>
      <c r="RI581" s="1"/>
      <c r="RJ581" s="1"/>
      <c r="RK581" s="1"/>
      <c r="RL581" s="1"/>
      <c r="RM581" s="1"/>
      <c r="RN581" s="1"/>
      <c r="RO581" s="1"/>
      <c r="RP581" s="1"/>
      <c r="RQ581" s="1"/>
      <c r="RR581" s="1"/>
      <c r="RS581" s="1"/>
      <c r="RT581" s="1"/>
      <c r="RU581" s="1"/>
      <c r="RV581" s="1"/>
      <c r="RW581" s="1"/>
      <c r="RX581" s="1"/>
      <c r="RY581" s="1"/>
      <c r="RZ581" s="1"/>
      <c r="SA581" s="1"/>
      <c r="SB581" s="1"/>
      <c r="SC581" s="1"/>
      <c r="SD581" s="1"/>
      <c r="SE581" s="1"/>
      <c r="SF581" s="1"/>
      <c r="SG581" s="1"/>
      <c r="SH581" s="1"/>
      <c r="SI581" s="1"/>
      <c r="SJ581" s="1"/>
      <c r="SK581" s="1"/>
      <c r="SL581" s="1"/>
      <c r="SM581" s="1"/>
      <c r="SN581" s="1"/>
      <c r="SO581" s="1"/>
      <c r="SP581" s="1"/>
      <c r="SQ581" s="1"/>
      <c r="SR581" s="1"/>
      <c r="SS581" s="1"/>
      <c r="ST581" s="1"/>
      <c r="SU581" s="1"/>
      <c r="SV581" s="1"/>
      <c r="SW581" s="1"/>
      <c r="SX581" s="1"/>
      <c r="SY581" s="1"/>
      <c r="SZ581" s="1"/>
      <c r="TA581" s="1"/>
      <c r="TB581" s="1"/>
      <c r="TC581" s="1"/>
      <c r="TD581" s="1"/>
      <c r="TE581" s="1"/>
      <c r="TF581" s="1"/>
      <c r="TG581" s="1"/>
      <c r="TH581" s="1"/>
      <c r="TI581" s="1"/>
      <c r="TJ581" s="1"/>
      <c r="TK581" s="1"/>
      <c r="TL581" s="1"/>
      <c r="TM581" s="1"/>
      <c r="TN581" s="1"/>
      <c r="TO581" s="1"/>
      <c r="TP581" s="1"/>
      <c r="TQ581" s="1"/>
      <c r="TR581" s="1"/>
      <c r="TS581" s="1"/>
      <c r="TT581" s="1"/>
      <c r="TU581" s="1"/>
      <c r="TV581" s="1"/>
      <c r="TW581" s="1"/>
      <c r="TX581" s="1"/>
      <c r="TY581" s="1"/>
      <c r="TZ581" s="1"/>
      <c r="UA581" s="1"/>
      <c r="UB581" s="1"/>
      <c r="UC581" s="1"/>
      <c r="UD581" s="1"/>
      <c r="UE581" s="1"/>
      <c r="UF581" s="1"/>
      <c r="UG581" s="1"/>
      <c r="UH581" s="1"/>
      <c r="UI581" s="1"/>
      <c r="UJ581" s="1"/>
      <c r="UK581" s="1"/>
      <c r="UL581" s="1"/>
      <c r="UM581" s="1"/>
      <c r="UN581" s="1"/>
      <c r="UO581" s="1"/>
      <c r="UP581" s="1"/>
      <c r="UQ581" s="1"/>
      <c r="UR581" s="1"/>
      <c r="US581" s="1"/>
      <c r="UT581" s="1"/>
      <c r="UU581" s="1"/>
      <c r="UV581" s="1"/>
      <c r="UW581" s="1"/>
      <c r="UX581" s="1"/>
      <c r="UY581" s="1"/>
      <c r="UZ581" s="1"/>
      <c r="VA581" s="1"/>
      <c r="VB581" s="1"/>
      <c r="VC581" s="1"/>
      <c r="VD581" s="1"/>
      <c r="VE581" s="1"/>
      <c r="VF581" s="1"/>
      <c r="VG581" s="1"/>
      <c r="VH581" s="1"/>
      <c r="VI581" s="1"/>
      <c r="VJ581" s="1"/>
      <c r="VK581" s="1"/>
      <c r="VL581" s="1"/>
      <c r="VM581" s="1"/>
      <c r="VN581" s="1"/>
      <c r="VO581" s="1"/>
      <c r="VP581" s="1"/>
      <c r="VQ581" s="1"/>
      <c r="VR581" s="1"/>
      <c r="VS581" s="1"/>
      <c r="VT581" s="1"/>
      <c r="VU581" s="1"/>
      <c r="VV581" s="1"/>
      <c r="VW581" s="1"/>
      <c r="VX581" s="1"/>
      <c r="VY581" s="1"/>
      <c r="VZ581" s="1"/>
      <c r="WA581" s="1"/>
      <c r="WB581" s="1"/>
      <c r="WC581" s="1"/>
      <c r="WD581" s="1"/>
      <c r="WE581" s="1"/>
      <c r="WF581" s="1"/>
      <c r="WG581" s="1"/>
      <c r="WH581" s="1"/>
      <c r="WI581" s="1"/>
      <c r="WJ581" s="1"/>
      <c r="WK581" s="1"/>
      <c r="WL581" s="1"/>
      <c r="WM581" s="1"/>
      <c r="WN581" s="1"/>
      <c r="WO581" s="1"/>
      <c r="WP581" s="1"/>
      <c r="WQ581" s="1"/>
      <c r="WR581" s="1"/>
      <c r="WS581" s="1"/>
      <c r="WT581" s="1"/>
      <c r="WU581" s="1"/>
      <c r="WV581" s="1"/>
      <c r="WW581" s="1"/>
      <c r="WX581" s="1"/>
      <c r="WY581" s="1"/>
      <c r="WZ581" s="1"/>
      <c r="XA581" s="1"/>
      <c r="XB581" s="1"/>
      <c r="XC581" s="1"/>
      <c r="XD581" s="1"/>
      <c r="XE581" s="1"/>
      <c r="XF581" s="1"/>
      <c r="XG581" s="1"/>
      <c r="XH581" s="1"/>
      <c r="XI581" s="1"/>
      <c r="XJ581" s="1"/>
      <c r="XK581" s="1"/>
      <c r="XL581" s="1"/>
      <c r="XM581" s="1"/>
      <c r="XN581" s="1"/>
      <c r="XO581" s="1"/>
      <c r="XP581" s="1"/>
      <c r="XQ581" s="1"/>
      <c r="XR581" s="1"/>
      <c r="XS581" s="1"/>
      <c r="XT581" s="1"/>
      <c r="XU581" s="1"/>
      <c r="XV581" s="1"/>
      <c r="XW581" s="1"/>
      <c r="XX581" s="1"/>
      <c r="XY581" s="1"/>
      <c r="XZ581" s="1"/>
      <c r="YA581" s="1"/>
      <c r="YB581" s="1"/>
      <c r="YC581" s="1"/>
      <c r="YD581" s="1"/>
      <c r="YE581" s="1"/>
      <c r="YF581" s="1"/>
      <c r="YG581" s="1"/>
      <c r="YH581" s="1"/>
      <c r="YI581" s="1"/>
      <c r="YJ581" s="1"/>
      <c r="YK581" s="1"/>
      <c r="YL581" s="1"/>
      <c r="YM581" s="1"/>
      <c r="YN581" s="1"/>
      <c r="YO581" s="1"/>
      <c r="YP581" s="1"/>
      <c r="YQ581" s="1"/>
      <c r="YR581" s="1"/>
      <c r="YS581" s="1"/>
      <c r="YT581" s="1"/>
      <c r="YU581" s="1"/>
      <c r="YV581" s="1"/>
      <c r="YW581" s="1"/>
      <c r="YX581" s="1"/>
      <c r="YY581" s="1"/>
      <c r="YZ581" s="1"/>
      <c r="ZA581" s="1"/>
      <c r="ZB581" s="1"/>
      <c r="ZC581" s="1"/>
      <c r="ZD581" s="1"/>
      <c r="ZE581" s="1"/>
      <c r="ZF581" s="1"/>
      <c r="ZG581" s="1"/>
      <c r="ZH581" s="1"/>
      <c r="ZI581" s="1"/>
      <c r="ZJ581" s="1"/>
      <c r="ZK581" s="1"/>
      <c r="ZL581" s="1"/>
      <c r="ZM581" s="1"/>
      <c r="ZN581" s="1"/>
      <c r="ZO581" s="1"/>
      <c r="ZP581" s="1"/>
      <c r="ZQ581" s="1"/>
      <c r="ZR581" s="1"/>
      <c r="ZS581" s="1"/>
      <c r="ZT581" s="1"/>
      <c r="ZU581" s="1"/>
      <c r="ZV581" s="1"/>
      <c r="ZW581" s="1"/>
      <c r="ZX581" s="1"/>
      <c r="ZY581" s="1"/>
      <c r="ZZ581" s="1"/>
      <c r="AAA581" s="1"/>
      <c r="AAB581" s="1"/>
      <c r="AAC581" s="1"/>
      <c r="AAD581" s="1"/>
      <c r="AAE581" s="1"/>
      <c r="AAF581" s="1"/>
      <c r="AAG581" s="1"/>
      <c r="AAH581" s="1"/>
      <c r="AAI581" s="1"/>
      <c r="AAJ581" s="1"/>
      <c r="AAK581" s="1"/>
      <c r="AAL581" s="1"/>
      <c r="AAM581" s="1"/>
      <c r="AAN581" s="1"/>
      <c r="AAO581" s="1"/>
      <c r="AAP581" s="1"/>
      <c r="AAQ581" s="1"/>
      <c r="AAR581" s="1"/>
      <c r="AAS581" s="1"/>
      <c r="AAT581" s="1"/>
      <c r="AAU581" s="1"/>
      <c r="AAV581" s="1"/>
      <c r="AAW581" s="1"/>
      <c r="AAX581" s="1"/>
      <c r="AAY581" s="1"/>
      <c r="AAZ581" s="1"/>
      <c r="ABA581" s="1"/>
      <c r="ABB581" s="1"/>
      <c r="ABC581" s="1"/>
      <c r="ABD581" s="1"/>
      <c r="ABE581" s="1"/>
      <c r="ABF581" s="1"/>
      <c r="ABG581" s="1"/>
      <c r="ABH581" s="1"/>
      <c r="ABI581" s="1"/>
      <c r="ABJ581" s="1"/>
      <c r="ABK581" s="1"/>
      <c r="ABL581" s="1"/>
      <c r="ABM581" s="1"/>
      <c r="ABN581" s="1"/>
      <c r="ABO581" s="1"/>
    </row>
    <row r="582" spans="1:743" x14ac:dyDescent="0.25">
      <c r="A582" s="93"/>
      <c r="B582" s="2"/>
      <c r="C582" s="2"/>
      <c r="D582" s="2"/>
      <c r="E582" s="2"/>
      <c r="F582" s="2"/>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c r="KB582" s="4"/>
      <c r="KC582" s="4"/>
      <c r="KD582" s="4"/>
      <c r="KE582" s="4"/>
      <c r="KF582" s="4"/>
      <c r="KG582" s="4"/>
      <c r="KH582" s="4"/>
      <c r="KI582" s="4"/>
      <c r="KJ582" s="4"/>
      <c r="KK582" s="4"/>
      <c r="KL582" s="4"/>
      <c r="KM582" s="4"/>
      <c r="KN582" s="4"/>
      <c r="KO582" s="4"/>
      <c r="KP582" s="4"/>
      <c r="KQ582" s="4"/>
      <c r="KR582" s="4"/>
      <c r="KS582" s="4"/>
      <c r="KT582" s="4"/>
      <c r="KU582" s="4"/>
      <c r="KV582" s="4"/>
      <c r="KW582" s="4"/>
      <c r="KX582" s="4"/>
      <c r="KY582" s="4"/>
      <c r="KZ582" s="4"/>
      <c r="LA582" s="4"/>
      <c r="LB582" s="4"/>
      <c r="LC582" s="4"/>
      <c r="LD582" s="4"/>
      <c r="LE582" s="4"/>
      <c r="LF582" s="4"/>
      <c r="LG582" s="4"/>
      <c r="LH582" s="4"/>
      <c r="LI582" s="4"/>
      <c r="LJ582" s="4"/>
      <c r="LK582" s="4"/>
      <c r="LL582" s="4"/>
      <c r="LM582" s="4"/>
      <c r="LN582" s="4"/>
      <c r="LO582" s="4"/>
      <c r="LP582" s="4"/>
      <c r="LQ582" s="4"/>
      <c r="LR582" s="4"/>
      <c r="LS582" s="4"/>
      <c r="LT582" s="4"/>
      <c r="LU582" s="4"/>
      <c r="LV582" s="4"/>
      <c r="LW582" s="4"/>
      <c r="LX582" s="4"/>
      <c r="LY582" s="4"/>
      <c r="LZ582" s="4"/>
      <c r="MA582" s="4"/>
      <c r="MB582" s="4"/>
      <c r="MC582" s="4"/>
      <c r="MD582" s="4"/>
      <c r="ME582" s="4"/>
      <c r="MF582" s="4"/>
      <c r="MG582" s="4"/>
      <c r="MH582" s="4"/>
      <c r="MI582" s="4"/>
      <c r="MJ582" s="4"/>
      <c r="MK582" s="4"/>
      <c r="ML582" s="4"/>
      <c r="MM582" s="4"/>
      <c r="MN582" s="4"/>
      <c r="MO582" s="4"/>
      <c r="MP582" s="4"/>
      <c r="MQ582" s="4"/>
      <c r="MR582" s="4"/>
      <c r="MS582" s="4"/>
      <c r="MT582" s="4"/>
      <c r="MU582" s="3"/>
      <c r="MV582" s="3"/>
      <c r="MW582" s="3"/>
      <c r="MX582" s="3"/>
      <c r="MY582" s="3"/>
      <c r="MZ582" s="3"/>
      <c r="NA582" s="3"/>
      <c r="NB582" s="3"/>
      <c r="NC582" s="3"/>
      <c r="ND582" s="3"/>
      <c r="NE582" s="3"/>
      <c r="NF582" s="3"/>
      <c r="NG582" s="3"/>
      <c r="NH582" s="3"/>
      <c r="NI582" s="3"/>
      <c r="NJ582" s="3"/>
      <c r="NK582" s="3"/>
      <c r="NL582" s="3"/>
      <c r="NM582" s="3"/>
      <c r="NN582" s="3"/>
      <c r="NO582" s="3"/>
      <c r="NP582" s="3"/>
      <c r="NQ582" s="3"/>
      <c r="NR582" s="3"/>
      <c r="NS582" s="3"/>
      <c r="NT582" s="3"/>
      <c r="NU582" s="3"/>
      <c r="NV582" s="3"/>
      <c r="NW582" s="3"/>
      <c r="NX582" s="3"/>
      <c r="NY582" s="3"/>
      <c r="NZ582" s="3"/>
      <c r="OA582" s="3"/>
      <c r="OB582" s="3"/>
      <c r="OC582" s="3"/>
      <c r="OD582" s="3"/>
      <c r="OE582" s="3"/>
      <c r="OF582" s="3"/>
      <c r="OG582" s="3"/>
      <c r="OH582" s="3"/>
      <c r="OI582" s="3"/>
      <c r="OJ582" s="3"/>
      <c r="OK582" s="3"/>
      <c r="OL582" s="3"/>
      <c r="OM582" s="3"/>
      <c r="ON582" s="3"/>
      <c r="OO582" s="3"/>
      <c r="OP582" s="3"/>
      <c r="OQ582" s="3"/>
      <c r="OR582" s="3"/>
      <c r="OS582" s="3"/>
      <c r="OT582" s="3"/>
      <c r="OU582" s="3"/>
      <c r="OV582" s="3"/>
      <c r="OW582" s="3"/>
      <c r="OX582" s="3"/>
      <c r="OY582" s="3"/>
      <c r="OZ582" s="3"/>
      <c r="PA582" s="3"/>
      <c r="PB582" s="1"/>
      <c r="PC582" s="1"/>
      <c r="PD582" s="1"/>
      <c r="PE582" s="1"/>
      <c r="PF582" s="1"/>
      <c r="PG582" s="1"/>
      <c r="PH582" s="1"/>
      <c r="PI582" s="1"/>
      <c r="PJ582" s="1"/>
      <c r="PK582" s="1"/>
      <c r="PL582" s="1"/>
      <c r="PM582" s="1"/>
      <c r="PN582" s="1"/>
      <c r="PO582" s="1"/>
      <c r="PP582" s="1"/>
      <c r="PQ582" s="1"/>
      <c r="PR582" s="1"/>
      <c r="PS582" s="1"/>
      <c r="PT582" s="1"/>
      <c r="PU582" s="1"/>
      <c r="PV582" s="1"/>
      <c r="PW582" s="1"/>
      <c r="PX582" s="1"/>
      <c r="PY582" s="1"/>
      <c r="PZ582" s="1"/>
      <c r="QA582" s="1"/>
      <c r="QB582" s="1"/>
      <c r="QC582" s="1"/>
      <c r="QD582" s="1"/>
      <c r="QE582" s="1"/>
      <c r="QF582" s="1"/>
      <c r="QG582" s="1"/>
      <c r="QH582" s="1"/>
      <c r="QI582" s="1"/>
      <c r="QJ582" s="1"/>
      <c r="QK582" s="1"/>
      <c r="QL582" s="1"/>
      <c r="QM582" s="1"/>
      <c r="QN582" s="1"/>
      <c r="QO582" s="1"/>
      <c r="QP582" s="1"/>
      <c r="QQ582" s="1"/>
      <c r="QR582" s="1"/>
      <c r="QS582" s="1"/>
      <c r="QT582" s="1"/>
      <c r="QU582" s="1"/>
      <c r="QV582" s="1"/>
      <c r="QW582" s="1"/>
      <c r="QX582" s="1"/>
      <c r="QY582" s="1"/>
      <c r="QZ582" s="1"/>
      <c r="RA582" s="1"/>
      <c r="RB582" s="1"/>
      <c r="RC582" s="1"/>
      <c r="RD582" s="1"/>
      <c r="RE582" s="1"/>
      <c r="RF582" s="1"/>
      <c r="RG582" s="1"/>
      <c r="RH582" s="1"/>
      <c r="RI582" s="1"/>
      <c r="RJ582" s="1"/>
      <c r="RK582" s="1"/>
      <c r="RL582" s="1"/>
      <c r="RM582" s="1"/>
      <c r="RN582" s="1"/>
      <c r="RO582" s="1"/>
      <c r="RP582" s="1"/>
      <c r="RQ582" s="1"/>
      <c r="RR582" s="1"/>
      <c r="RS582" s="1"/>
      <c r="RT582" s="1"/>
      <c r="RU582" s="1"/>
      <c r="RV582" s="1"/>
      <c r="RW582" s="1"/>
      <c r="RX582" s="1"/>
      <c r="RY582" s="1"/>
      <c r="RZ582" s="1"/>
      <c r="SA582" s="1"/>
      <c r="SB582" s="1"/>
      <c r="SC582" s="1"/>
      <c r="SD582" s="1"/>
      <c r="SE582" s="1"/>
      <c r="SF582" s="1"/>
      <c r="SG582" s="1"/>
      <c r="SH582" s="1"/>
      <c r="SI582" s="1"/>
      <c r="SJ582" s="1"/>
      <c r="SK582" s="1"/>
      <c r="SL582" s="1"/>
      <c r="SM582" s="1"/>
      <c r="SN582" s="1"/>
      <c r="SO582" s="1"/>
      <c r="SP582" s="1"/>
      <c r="SQ582" s="1"/>
      <c r="SR582" s="1"/>
      <c r="SS582" s="1"/>
      <c r="ST582" s="1"/>
      <c r="SU582" s="1"/>
      <c r="SV582" s="1"/>
      <c r="SW582" s="1"/>
      <c r="SX582" s="1"/>
      <c r="SY582" s="1"/>
      <c r="SZ582" s="1"/>
      <c r="TA582" s="1"/>
      <c r="TB582" s="1"/>
      <c r="TC582" s="1"/>
      <c r="TD582" s="1"/>
      <c r="TE582" s="1"/>
      <c r="TF582" s="1"/>
      <c r="TG582" s="1"/>
      <c r="TH582" s="1"/>
      <c r="TI582" s="1"/>
      <c r="TJ582" s="1"/>
      <c r="TK582" s="1"/>
      <c r="TL582" s="1"/>
      <c r="TM582" s="1"/>
      <c r="TN582" s="1"/>
      <c r="TO582" s="1"/>
      <c r="TP582" s="1"/>
      <c r="TQ582" s="1"/>
      <c r="TR582" s="1"/>
      <c r="TS582" s="1"/>
      <c r="TT582" s="1"/>
      <c r="TU582" s="1"/>
      <c r="TV582" s="1"/>
      <c r="TW582" s="1"/>
      <c r="TX582" s="1"/>
      <c r="TY582" s="1"/>
      <c r="TZ582" s="1"/>
      <c r="UA582" s="1"/>
      <c r="UB582" s="1"/>
      <c r="UC582" s="1"/>
      <c r="UD582" s="1"/>
      <c r="UE582" s="1"/>
      <c r="UF582" s="1"/>
      <c r="UG582" s="1"/>
      <c r="UH582" s="1"/>
      <c r="UI582" s="1"/>
      <c r="UJ582" s="1"/>
      <c r="UK582" s="1"/>
      <c r="UL582" s="1"/>
      <c r="UM582" s="1"/>
      <c r="UN582" s="1"/>
      <c r="UO582" s="1"/>
      <c r="UP582" s="1"/>
      <c r="UQ582" s="1"/>
      <c r="UR582" s="1"/>
      <c r="US582" s="1"/>
      <c r="UT582" s="1"/>
      <c r="UU582" s="1"/>
      <c r="UV582" s="1"/>
      <c r="UW582" s="1"/>
      <c r="UX582" s="1"/>
      <c r="UY582" s="1"/>
      <c r="UZ582" s="1"/>
      <c r="VA582" s="1"/>
      <c r="VB582" s="1"/>
      <c r="VC582" s="1"/>
      <c r="VD582" s="1"/>
      <c r="VE582" s="1"/>
      <c r="VF582" s="1"/>
      <c r="VG582" s="1"/>
      <c r="VH582" s="1"/>
      <c r="VI582" s="1"/>
      <c r="VJ582" s="1"/>
      <c r="VK582" s="1"/>
      <c r="VL582" s="1"/>
      <c r="VM582" s="1"/>
      <c r="VN582" s="1"/>
      <c r="VO582" s="1"/>
      <c r="VP582" s="1"/>
      <c r="VQ582" s="1"/>
      <c r="VR582" s="1"/>
      <c r="VS582" s="1"/>
      <c r="VT582" s="1"/>
      <c r="VU582" s="1"/>
      <c r="VV582" s="1"/>
      <c r="VW582" s="1"/>
      <c r="VX582" s="1"/>
      <c r="VY582" s="1"/>
      <c r="VZ582" s="1"/>
      <c r="WA582" s="1"/>
      <c r="WB582" s="1"/>
      <c r="WC582" s="1"/>
      <c r="WD582" s="1"/>
      <c r="WE582" s="1"/>
      <c r="WF582" s="1"/>
      <c r="WG582" s="1"/>
      <c r="WH582" s="1"/>
      <c r="WI582" s="1"/>
      <c r="WJ582" s="1"/>
      <c r="WK582" s="1"/>
      <c r="WL582" s="1"/>
      <c r="WM582" s="1"/>
      <c r="WN582" s="1"/>
      <c r="WO582" s="1"/>
      <c r="WP582" s="1"/>
      <c r="WQ582" s="1"/>
      <c r="WR582" s="1"/>
      <c r="WS582" s="1"/>
      <c r="WT582" s="1"/>
      <c r="WU582" s="1"/>
      <c r="WV582" s="1"/>
      <c r="WW582" s="1"/>
      <c r="WX582" s="1"/>
      <c r="WY582" s="1"/>
      <c r="WZ582" s="1"/>
      <c r="XA582" s="1"/>
      <c r="XB582" s="1"/>
      <c r="XC582" s="1"/>
      <c r="XD582" s="1"/>
      <c r="XE582" s="1"/>
      <c r="XF582" s="1"/>
      <c r="XG582" s="1"/>
      <c r="XH582" s="1"/>
      <c r="XI582" s="1"/>
      <c r="XJ582" s="1"/>
      <c r="XK582" s="1"/>
      <c r="XL582" s="1"/>
      <c r="XM582" s="1"/>
      <c r="XN582" s="1"/>
      <c r="XO582" s="1"/>
      <c r="XP582" s="1"/>
      <c r="XQ582" s="1"/>
      <c r="XR582" s="1"/>
      <c r="XS582" s="1"/>
      <c r="XT582" s="1"/>
      <c r="XU582" s="1"/>
      <c r="XV582" s="1"/>
      <c r="XW582" s="1"/>
      <c r="XX582" s="1"/>
      <c r="XY582" s="1"/>
      <c r="XZ582" s="1"/>
      <c r="YA582" s="1"/>
      <c r="YB582" s="1"/>
      <c r="YC582" s="1"/>
      <c r="YD582" s="1"/>
      <c r="YE582" s="1"/>
      <c r="YF582" s="1"/>
      <c r="YG582" s="1"/>
      <c r="YH582" s="1"/>
      <c r="YI582" s="1"/>
      <c r="YJ582" s="1"/>
      <c r="YK582" s="1"/>
      <c r="YL582" s="1"/>
      <c r="YM582" s="1"/>
      <c r="YN582" s="1"/>
      <c r="YO582" s="1"/>
      <c r="YP582" s="1"/>
      <c r="YQ582" s="1"/>
      <c r="YR582" s="1"/>
      <c r="YS582" s="1"/>
      <c r="YT582" s="1"/>
      <c r="YU582" s="1"/>
      <c r="YV582" s="1"/>
      <c r="YW582" s="1"/>
      <c r="YX582" s="1"/>
      <c r="YY582" s="1"/>
      <c r="YZ582" s="1"/>
      <c r="ZA582" s="1"/>
      <c r="ZB582" s="1"/>
      <c r="ZC582" s="1"/>
      <c r="ZD582" s="1"/>
      <c r="ZE582" s="1"/>
      <c r="ZF582" s="1"/>
      <c r="ZG582" s="1"/>
      <c r="ZH582" s="1"/>
      <c r="ZI582" s="1"/>
      <c r="ZJ582" s="1"/>
      <c r="ZK582" s="1"/>
      <c r="ZL582" s="1"/>
      <c r="ZM582" s="1"/>
      <c r="ZN582" s="1"/>
      <c r="ZO582" s="1"/>
      <c r="ZP582" s="1"/>
      <c r="ZQ582" s="1"/>
      <c r="ZR582" s="1"/>
      <c r="ZS582" s="1"/>
      <c r="ZT582" s="1"/>
      <c r="ZU582" s="1"/>
      <c r="ZV582" s="1"/>
      <c r="ZW582" s="1"/>
      <c r="ZX582" s="1"/>
      <c r="ZY582" s="1"/>
      <c r="ZZ582" s="1"/>
      <c r="AAA582" s="1"/>
      <c r="AAB582" s="1"/>
      <c r="AAC582" s="1"/>
      <c r="AAD582" s="1"/>
      <c r="AAE582" s="1"/>
      <c r="AAF582" s="1"/>
      <c r="AAG582" s="1"/>
      <c r="AAH582" s="1"/>
      <c r="AAI582" s="1"/>
      <c r="AAJ582" s="1"/>
      <c r="AAK582" s="1"/>
      <c r="AAL582" s="1"/>
      <c r="AAM582" s="1"/>
      <c r="AAN582" s="1"/>
      <c r="AAO582" s="1"/>
      <c r="AAP582" s="1"/>
      <c r="AAQ582" s="1"/>
      <c r="AAR582" s="1"/>
      <c r="AAS582" s="1"/>
      <c r="AAT582" s="1"/>
      <c r="AAU582" s="1"/>
      <c r="AAV582" s="1"/>
      <c r="AAW582" s="1"/>
      <c r="AAX582" s="1"/>
      <c r="AAY582" s="1"/>
      <c r="AAZ582" s="1"/>
      <c r="ABA582" s="1"/>
      <c r="ABB582" s="1"/>
      <c r="ABC582" s="1"/>
      <c r="ABD582" s="1"/>
      <c r="ABE582" s="1"/>
      <c r="ABF582" s="1"/>
      <c r="ABG582" s="1"/>
      <c r="ABH582" s="1"/>
      <c r="ABI582" s="1"/>
      <c r="ABJ582" s="1"/>
      <c r="ABK582" s="1"/>
      <c r="ABL582" s="1"/>
      <c r="ABM582" s="1"/>
      <c r="ABN582" s="1"/>
      <c r="ABO582" s="1"/>
    </row>
    <row r="583" spans="1:743" x14ac:dyDescent="0.25">
      <c r="A583" s="93"/>
      <c r="B583" s="2"/>
      <c r="C583" s="2"/>
      <c r="D583" s="2"/>
      <c r="E583" s="2"/>
      <c r="F583" s="2"/>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c r="KB583" s="4"/>
      <c r="KC583" s="4"/>
      <c r="KD583" s="4"/>
      <c r="KE583" s="4"/>
      <c r="KF583" s="4"/>
      <c r="KG583" s="4"/>
      <c r="KH583" s="4"/>
      <c r="KI583" s="4"/>
      <c r="KJ583" s="4"/>
      <c r="KK583" s="4"/>
      <c r="KL583" s="4"/>
      <c r="KM583" s="4"/>
      <c r="KN583" s="4"/>
      <c r="KO583" s="4"/>
      <c r="KP583" s="4"/>
      <c r="KQ583" s="4"/>
      <c r="KR583" s="4"/>
      <c r="KS583" s="4"/>
      <c r="KT583" s="4"/>
      <c r="KU583" s="4"/>
      <c r="KV583" s="4"/>
      <c r="KW583" s="4"/>
      <c r="KX583" s="4"/>
      <c r="KY583" s="4"/>
      <c r="KZ583" s="4"/>
      <c r="LA583" s="4"/>
      <c r="LB583" s="4"/>
      <c r="LC583" s="4"/>
      <c r="LD583" s="4"/>
      <c r="LE583" s="4"/>
      <c r="LF583" s="4"/>
      <c r="LG583" s="4"/>
      <c r="LH583" s="4"/>
      <c r="LI583" s="4"/>
      <c r="LJ583" s="4"/>
      <c r="LK583" s="4"/>
      <c r="LL583" s="4"/>
      <c r="LM583" s="4"/>
      <c r="LN583" s="4"/>
      <c r="LO583" s="4"/>
      <c r="LP583" s="4"/>
      <c r="LQ583" s="4"/>
      <c r="LR583" s="4"/>
      <c r="LS583" s="4"/>
      <c r="LT583" s="4"/>
      <c r="LU583" s="4"/>
      <c r="LV583" s="4"/>
      <c r="LW583" s="4"/>
      <c r="LX583" s="4"/>
      <c r="LY583" s="4"/>
      <c r="LZ583" s="4"/>
      <c r="MA583" s="4"/>
      <c r="MB583" s="4"/>
      <c r="MC583" s="4"/>
      <c r="MD583" s="4"/>
      <c r="ME583" s="4"/>
      <c r="MF583" s="4"/>
      <c r="MG583" s="4"/>
      <c r="MH583" s="4"/>
      <c r="MI583" s="4"/>
      <c r="MJ583" s="4"/>
      <c r="MK583" s="4"/>
      <c r="ML583" s="4"/>
      <c r="MM583" s="4"/>
      <c r="MN583" s="4"/>
      <c r="MO583" s="4"/>
      <c r="MP583" s="4"/>
      <c r="MQ583" s="4"/>
      <c r="MR583" s="4"/>
      <c r="MS583" s="4"/>
      <c r="MT583" s="4"/>
      <c r="MU583" s="3"/>
      <c r="MV583" s="3"/>
      <c r="MW583" s="3"/>
      <c r="MX583" s="3"/>
      <c r="MY583" s="3"/>
      <c r="MZ583" s="3"/>
      <c r="NA583" s="3"/>
      <c r="NB583" s="3"/>
      <c r="NC583" s="3"/>
      <c r="ND583" s="3"/>
      <c r="NE583" s="3"/>
      <c r="NF583" s="3"/>
      <c r="NG583" s="3"/>
      <c r="NH583" s="3"/>
      <c r="NI583" s="3"/>
      <c r="NJ583" s="3"/>
      <c r="NK583" s="3"/>
      <c r="NL583" s="3"/>
      <c r="NM583" s="3"/>
      <c r="NN583" s="3"/>
      <c r="NO583" s="3"/>
      <c r="NP583" s="3"/>
      <c r="NQ583" s="3"/>
      <c r="NR583" s="3"/>
      <c r="NS583" s="3"/>
      <c r="NT583" s="3"/>
      <c r="NU583" s="3"/>
      <c r="NV583" s="3"/>
      <c r="NW583" s="3"/>
      <c r="NX583" s="3"/>
      <c r="NY583" s="3"/>
      <c r="NZ583" s="3"/>
      <c r="OA583" s="3"/>
      <c r="OB583" s="3"/>
      <c r="OC583" s="3"/>
      <c r="OD583" s="3"/>
      <c r="OE583" s="3"/>
      <c r="OF583" s="3"/>
      <c r="OG583" s="3"/>
      <c r="OH583" s="3"/>
      <c r="OI583" s="3"/>
      <c r="OJ583" s="3"/>
      <c r="OK583" s="3"/>
      <c r="OL583" s="3"/>
      <c r="OM583" s="3"/>
      <c r="ON583" s="3"/>
      <c r="OO583" s="3"/>
      <c r="OP583" s="3"/>
      <c r="OQ583" s="3"/>
      <c r="OR583" s="3"/>
      <c r="OS583" s="3"/>
      <c r="OT583" s="3"/>
      <c r="OU583" s="3"/>
      <c r="OV583" s="3"/>
      <c r="OW583" s="3"/>
      <c r="OX583" s="3"/>
      <c r="OY583" s="3"/>
      <c r="OZ583" s="3"/>
      <c r="PA583" s="3"/>
      <c r="PB583" s="1"/>
      <c r="PC583" s="1"/>
      <c r="PD583" s="1"/>
      <c r="PE583" s="1"/>
      <c r="PF583" s="1"/>
      <c r="PG583" s="1"/>
      <c r="PH583" s="1"/>
      <c r="PI583" s="1"/>
      <c r="PJ583" s="1"/>
      <c r="PK583" s="1"/>
      <c r="PL583" s="1"/>
      <c r="PM583" s="1"/>
      <c r="PN583" s="1"/>
      <c r="PO583" s="1"/>
      <c r="PP583" s="1"/>
      <c r="PQ583" s="1"/>
      <c r="PR583" s="1"/>
      <c r="PS583" s="1"/>
      <c r="PT583" s="1"/>
      <c r="PU583" s="1"/>
      <c r="PV583" s="1"/>
      <c r="PW583" s="1"/>
      <c r="PX583" s="1"/>
      <c r="PY583" s="1"/>
      <c r="PZ583" s="1"/>
      <c r="QA583" s="1"/>
      <c r="QB583" s="1"/>
      <c r="QC583" s="1"/>
      <c r="QD583" s="1"/>
      <c r="QE583" s="1"/>
      <c r="QF583" s="1"/>
      <c r="QG583" s="1"/>
      <c r="QH583" s="1"/>
      <c r="QI583" s="1"/>
      <c r="QJ583" s="1"/>
      <c r="QK583" s="1"/>
      <c r="QL583" s="1"/>
      <c r="QM583" s="1"/>
      <c r="QN583" s="1"/>
      <c r="QO583" s="1"/>
      <c r="QP583" s="1"/>
      <c r="QQ583" s="1"/>
      <c r="QR583" s="1"/>
      <c r="QS583" s="1"/>
      <c r="QT583" s="1"/>
      <c r="QU583" s="1"/>
      <c r="QV583" s="1"/>
      <c r="QW583" s="1"/>
      <c r="QX583" s="1"/>
      <c r="QY583" s="1"/>
      <c r="QZ583" s="1"/>
      <c r="RA583" s="1"/>
      <c r="RB583" s="1"/>
      <c r="RC583" s="1"/>
      <c r="RD583" s="1"/>
      <c r="RE583" s="1"/>
      <c r="RF583" s="1"/>
      <c r="RG583" s="1"/>
      <c r="RH583" s="1"/>
      <c r="RI583" s="1"/>
      <c r="RJ583" s="1"/>
      <c r="RK583" s="1"/>
      <c r="RL583" s="1"/>
      <c r="RM583" s="1"/>
      <c r="RN583" s="1"/>
      <c r="RO583" s="1"/>
      <c r="RP583" s="1"/>
      <c r="RQ583" s="1"/>
      <c r="RR583" s="1"/>
      <c r="RS583" s="1"/>
      <c r="RT583" s="1"/>
      <c r="RU583" s="1"/>
      <c r="RV583" s="1"/>
      <c r="RW583" s="1"/>
      <c r="RX583" s="1"/>
      <c r="RY583" s="1"/>
      <c r="RZ583" s="1"/>
      <c r="SA583" s="1"/>
      <c r="SB583" s="1"/>
      <c r="SC583" s="1"/>
      <c r="SD583" s="1"/>
      <c r="SE583" s="1"/>
      <c r="SF583" s="1"/>
      <c r="SG583" s="1"/>
      <c r="SH583" s="1"/>
      <c r="SI583" s="1"/>
      <c r="SJ583" s="1"/>
      <c r="SK583" s="1"/>
      <c r="SL583" s="1"/>
      <c r="SM583" s="1"/>
      <c r="SN583" s="1"/>
      <c r="SO583" s="1"/>
      <c r="SP583" s="1"/>
      <c r="SQ583" s="1"/>
      <c r="SR583" s="1"/>
      <c r="SS583" s="1"/>
      <c r="ST583" s="1"/>
      <c r="SU583" s="1"/>
      <c r="SV583" s="1"/>
      <c r="SW583" s="1"/>
      <c r="SX583" s="1"/>
      <c r="SY583" s="1"/>
      <c r="SZ583" s="1"/>
      <c r="TA583" s="1"/>
      <c r="TB583" s="1"/>
      <c r="TC583" s="1"/>
      <c r="TD583" s="1"/>
      <c r="TE583" s="1"/>
      <c r="TF583" s="1"/>
      <c r="TG583" s="1"/>
      <c r="TH583" s="1"/>
      <c r="TI583" s="1"/>
      <c r="TJ583" s="1"/>
      <c r="TK583" s="1"/>
      <c r="TL583" s="1"/>
      <c r="TM583" s="1"/>
      <c r="TN583" s="1"/>
      <c r="TO583" s="1"/>
      <c r="TP583" s="1"/>
      <c r="TQ583" s="1"/>
      <c r="TR583" s="1"/>
      <c r="TS583" s="1"/>
      <c r="TT583" s="1"/>
      <c r="TU583" s="1"/>
      <c r="TV583" s="1"/>
      <c r="TW583" s="1"/>
      <c r="TX583" s="1"/>
      <c r="TY583" s="1"/>
      <c r="TZ583" s="1"/>
      <c r="UA583" s="1"/>
      <c r="UB583" s="1"/>
      <c r="UC583" s="1"/>
      <c r="UD583" s="1"/>
      <c r="UE583" s="1"/>
      <c r="UF583" s="1"/>
      <c r="UG583" s="1"/>
      <c r="UH583" s="1"/>
      <c r="UI583" s="1"/>
      <c r="UJ583" s="1"/>
      <c r="UK583" s="1"/>
      <c r="UL583" s="1"/>
      <c r="UM583" s="1"/>
      <c r="UN583" s="1"/>
      <c r="UO583" s="1"/>
      <c r="UP583" s="1"/>
      <c r="UQ583" s="1"/>
      <c r="UR583" s="1"/>
      <c r="US583" s="1"/>
      <c r="UT583" s="1"/>
      <c r="UU583" s="1"/>
      <c r="UV583" s="1"/>
      <c r="UW583" s="1"/>
      <c r="UX583" s="1"/>
      <c r="UY583" s="1"/>
      <c r="UZ583" s="1"/>
      <c r="VA583" s="1"/>
      <c r="VB583" s="1"/>
      <c r="VC583" s="1"/>
      <c r="VD583" s="1"/>
      <c r="VE583" s="1"/>
      <c r="VF583" s="1"/>
      <c r="VG583" s="1"/>
      <c r="VH583" s="1"/>
      <c r="VI583" s="1"/>
      <c r="VJ583" s="1"/>
      <c r="VK583" s="1"/>
      <c r="VL583" s="1"/>
      <c r="VM583" s="1"/>
      <c r="VN583" s="1"/>
      <c r="VO583" s="1"/>
      <c r="VP583" s="1"/>
      <c r="VQ583" s="1"/>
      <c r="VR583" s="1"/>
      <c r="VS583" s="1"/>
      <c r="VT583" s="1"/>
      <c r="VU583" s="1"/>
      <c r="VV583" s="1"/>
      <c r="VW583" s="1"/>
      <c r="VX583" s="1"/>
      <c r="VY583" s="1"/>
      <c r="VZ583" s="1"/>
      <c r="WA583" s="1"/>
      <c r="WB583" s="1"/>
      <c r="WC583" s="1"/>
      <c r="WD583" s="1"/>
      <c r="WE583" s="1"/>
      <c r="WF583" s="1"/>
      <c r="WG583" s="1"/>
      <c r="WH583" s="1"/>
      <c r="WI583" s="1"/>
      <c r="WJ583" s="1"/>
      <c r="WK583" s="1"/>
      <c r="WL583" s="1"/>
      <c r="WM583" s="1"/>
      <c r="WN583" s="1"/>
      <c r="WO583" s="1"/>
      <c r="WP583" s="1"/>
      <c r="WQ583" s="1"/>
      <c r="WR583" s="1"/>
      <c r="WS583" s="1"/>
      <c r="WT583" s="1"/>
      <c r="WU583" s="1"/>
      <c r="WV583" s="1"/>
      <c r="WW583" s="1"/>
      <c r="WX583" s="1"/>
      <c r="WY583" s="1"/>
      <c r="WZ583" s="1"/>
      <c r="XA583" s="1"/>
      <c r="XB583" s="1"/>
      <c r="XC583" s="1"/>
      <c r="XD583" s="1"/>
      <c r="XE583" s="1"/>
      <c r="XF583" s="1"/>
      <c r="XG583" s="1"/>
      <c r="XH583" s="1"/>
      <c r="XI583" s="1"/>
      <c r="XJ583" s="1"/>
      <c r="XK583" s="1"/>
      <c r="XL583" s="1"/>
      <c r="XM583" s="1"/>
      <c r="XN583" s="1"/>
      <c r="XO583" s="1"/>
      <c r="XP583" s="1"/>
      <c r="XQ583" s="1"/>
      <c r="XR583" s="1"/>
      <c r="XS583" s="1"/>
      <c r="XT583" s="1"/>
      <c r="XU583" s="1"/>
      <c r="XV583" s="1"/>
      <c r="XW583" s="1"/>
      <c r="XX583" s="1"/>
      <c r="XY583" s="1"/>
      <c r="XZ583" s="1"/>
      <c r="YA583" s="1"/>
      <c r="YB583" s="1"/>
      <c r="YC583" s="1"/>
      <c r="YD583" s="1"/>
      <c r="YE583" s="1"/>
      <c r="YF583" s="1"/>
      <c r="YG583" s="1"/>
      <c r="YH583" s="1"/>
      <c r="YI583" s="1"/>
      <c r="YJ583" s="1"/>
      <c r="YK583" s="1"/>
      <c r="YL583" s="1"/>
      <c r="YM583" s="1"/>
      <c r="YN583" s="1"/>
      <c r="YO583" s="1"/>
      <c r="YP583" s="1"/>
      <c r="YQ583" s="1"/>
      <c r="YR583" s="1"/>
      <c r="YS583" s="1"/>
      <c r="YT583" s="1"/>
      <c r="YU583" s="1"/>
      <c r="YV583" s="1"/>
      <c r="YW583" s="1"/>
      <c r="YX583" s="1"/>
      <c r="YY583" s="1"/>
      <c r="YZ583" s="1"/>
      <c r="ZA583" s="1"/>
      <c r="ZB583" s="1"/>
      <c r="ZC583" s="1"/>
      <c r="ZD583" s="1"/>
      <c r="ZE583" s="1"/>
      <c r="ZF583" s="1"/>
      <c r="ZG583" s="1"/>
      <c r="ZH583" s="1"/>
      <c r="ZI583" s="1"/>
      <c r="ZJ583" s="1"/>
      <c r="ZK583" s="1"/>
      <c r="ZL583" s="1"/>
      <c r="ZM583" s="1"/>
      <c r="ZN583" s="1"/>
      <c r="ZO583" s="1"/>
      <c r="ZP583" s="1"/>
      <c r="ZQ583" s="1"/>
      <c r="ZR583" s="1"/>
      <c r="ZS583" s="1"/>
      <c r="ZT583" s="1"/>
      <c r="ZU583" s="1"/>
      <c r="ZV583" s="1"/>
      <c r="ZW583" s="1"/>
      <c r="ZX583" s="1"/>
      <c r="ZY583" s="1"/>
      <c r="ZZ583" s="1"/>
      <c r="AAA583" s="1"/>
      <c r="AAB583" s="1"/>
      <c r="AAC583" s="1"/>
      <c r="AAD583" s="1"/>
      <c r="AAE583" s="1"/>
      <c r="AAF583" s="1"/>
      <c r="AAG583" s="1"/>
      <c r="AAH583" s="1"/>
      <c r="AAI583" s="1"/>
      <c r="AAJ583" s="1"/>
      <c r="AAK583" s="1"/>
      <c r="AAL583" s="1"/>
      <c r="AAM583" s="1"/>
      <c r="AAN583" s="1"/>
      <c r="AAO583" s="1"/>
      <c r="AAP583" s="1"/>
      <c r="AAQ583" s="1"/>
      <c r="AAR583" s="1"/>
      <c r="AAS583" s="1"/>
      <c r="AAT583" s="1"/>
      <c r="AAU583" s="1"/>
      <c r="AAV583" s="1"/>
      <c r="AAW583" s="1"/>
      <c r="AAX583" s="1"/>
      <c r="AAY583" s="1"/>
      <c r="AAZ583" s="1"/>
      <c r="ABA583" s="1"/>
      <c r="ABB583" s="1"/>
      <c r="ABC583" s="1"/>
      <c r="ABD583" s="1"/>
      <c r="ABE583" s="1"/>
      <c r="ABF583" s="1"/>
      <c r="ABG583" s="1"/>
      <c r="ABH583" s="1"/>
      <c r="ABI583" s="1"/>
      <c r="ABJ583" s="1"/>
      <c r="ABK583" s="1"/>
      <c r="ABL583" s="1"/>
      <c r="ABM583" s="1"/>
      <c r="ABN583" s="1"/>
      <c r="ABO583" s="1"/>
    </row>
    <row r="584" spans="1:743" x14ac:dyDescent="0.25">
      <c r="A584" s="93"/>
      <c r="B584" s="2"/>
      <c r="C584" s="2"/>
      <c r="D584" s="2"/>
      <c r="E584" s="2"/>
      <c r="F584" s="2"/>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c r="KB584" s="4"/>
      <c r="KC584" s="4"/>
      <c r="KD584" s="4"/>
      <c r="KE584" s="4"/>
      <c r="KF584" s="4"/>
      <c r="KG584" s="4"/>
      <c r="KH584" s="4"/>
      <c r="KI584" s="4"/>
      <c r="KJ584" s="4"/>
      <c r="KK584" s="4"/>
      <c r="KL584" s="4"/>
      <c r="KM584" s="4"/>
      <c r="KN584" s="4"/>
      <c r="KO584" s="4"/>
      <c r="KP584" s="4"/>
      <c r="KQ584" s="4"/>
      <c r="KR584" s="4"/>
      <c r="KS584" s="4"/>
      <c r="KT584" s="4"/>
      <c r="KU584" s="4"/>
      <c r="KV584" s="4"/>
      <c r="KW584" s="4"/>
      <c r="KX584" s="4"/>
      <c r="KY584" s="4"/>
      <c r="KZ584" s="4"/>
      <c r="LA584" s="4"/>
      <c r="LB584" s="4"/>
      <c r="LC584" s="4"/>
      <c r="LD584" s="4"/>
      <c r="LE584" s="4"/>
      <c r="LF584" s="4"/>
      <c r="LG584" s="4"/>
      <c r="LH584" s="4"/>
      <c r="LI584" s="4"/>
      <c r="LJ584" s="4"/>
      <c r="LK584" s="4"/>
      <c r="LL584" s="4"/>
      <c r="LM584" s="4"/>
      <c r="LN584" s="4"/>
      <c r="LO584" s="4"/>
      <c r="LP584" s="4"/>
      <c r="LQ584" s="4"/>
      <c r="LR584" s="4"/>
      <c r="LS584" s="4"/>
      <c r="LT584" s="4"/>
      <c r="LU584" s="4"/>
      <c r="LV584" s="4"/>
      <c r="LW584" s="4"/>
      <c r="LX584" s="4"/>
      <c r="LY584" s="4"/>
      <c r="LZ584" s="4"/>
      <c r="MA584" s="4"/>
      <c r="MB584" s="4"/>
      <c r="MC584" s="4"/>
      <c r="MD584" s="4"/>
      <c r="ME584" s="4"/>
      <c r="MF584" s="4"/>
      <c r="MG584" s="4"/>
      <c r="MH584" s="4"/>
      <c r="MI584" s="4"/>
      <c r="MJ584" s="4"/>
      <c r="MK584" s="4"/>
      <c r="ML584" s="4"/>
      <c r="MM584" s="4"/>
      <c r="MN584" s="4"/>
      <c r="MO584" s="4"/>
      <c r="MP584" s="4"/>
      <c r="MQ584" s="4"/>
      <c r="MR584" s="4"/>
      <c r="MS584" s="4"/>
      <c r="MT584" s="4"/>
      <c r="MU584" s="3"/>
      <c r="MV584" s="3"/>
      <c r="MW584" s="3"/>
      <c r="MX584" s="3"/>
      <c r="MY584" s="3"/>
      <c r="MZ584" s="3"/>
      <c r="NA584" s="3"/>
      <c r="NB584" s="3"/>
      <c r="NC584" s="3"/>
      <c r="ND584" s="3"/>
      <c r="NE584" s="3"/>
      <c r="NF584" s="3"/>
      <c r="NG584" s="3"/>
      <c r="NH584" s="3"/>
      <c r="NI584" s="3"/>
      <c r="NJ584" s="3"/>
      <c r="NK584" s="3"/>
      <c r="NL584" s="3"/>
      <c r="NM584" s="3"/>
      <c r="NN584" s="3"/>
      <c r="NO584" s="3"/>
      <c r="NP584" s="3"/>
      <c r="NQ584" s="3"/>
      <c r="NR584" s="3"/>
      <c r="NS584" s="3"/>
      <c r="NT584" s="3"/>
      <c r="NU584" s="3"/>
      <c r="NV584" s="3"/>
      <c r="NW584" s="3"/>
      <c r="NX584" s="3"/>
      <c r="NY584" s="3"/>
      <c r="NZ584" s="3"/>
      <c r="OA584" s="3"/>
      <c r="OB584" s="3"/>
      <c r="OC584" s="3"/>
      <c r="OD584" s="3"/>
      <c r="OE584" s="3"/>
      <c r="OF584" s="3"/>
      <c r="OG584" s="3"/>
      <c r="OH584" s="3"/>
      <c r="OI584" s="3"/>
      <c r="OJ584" s="3"/>
      <c r="OK584" s="3"/>
      <c r="OL584" s="3"/>
      <c r="OM584" s="3"/>
      <c r="ON584" s="3"/>
      <c r="OO584" s="3"/>
      <c r="OP584" s="3"/>
      <c r="OQ584" s="3"/>
      <c r="OR584" s="3"/>
      <c r="OS584" s="3"/>
      <c r="OT584" s="3"/>
      <c r="OU584" s="3"/>
      <c r="OV584" s="3"/>
      <c r="OW584" s="3"/>
      <c r="OX584" s="3"/>
      <c r="OY584" s="3"/>
      <c r="OZ584" s="3"/>
      <c r="PA584" s="3"/>
      <c r="PB584" s="1"/>
      <c r="PC584" s="1"/>
      <c r="PD584" s="1"/>
      <c r="PE584" s="1"/>
      <c r="PF584" s="1"/>
      <c r="PG584" s="1"/>
      <c r="PH584" s="1"/>
      <c r="PI584" s="1"/>
      <c r="PJ584" s="1"/>
      <c r="PK584" s="1"/>
      <c r="PL584" s="1"/>
      <c r="PM584" s="1"/>
      <c r="PN584" s="1"/>
      <c r="PO584" s="1"/>
      <c r="PP584" s="1"/>
      <c r="PQ584" s="1"/>
      <c r="PR584" s="1"/>
      <c r="PS584" s="1"/>
      <c r="PT584" s="1"/>
      <c r="PU584" s="1"/>
      <c r="PV584" s="1"/>
      <c r="PW584" s="1"/>
      <c r="PX584" s="1"/>
      <c r="PY584" s="1"/>
      <c r="PZ584" s="1"/>
      <c r="QA584" s="1"/>
      <c r="QB584" s="1"/>
      <c r="QC584" s="1"/>
      <c r="QD584" s="1"/>
      <c r="QE584" s="1"/>
      <c r="QF584" s="1"/>
      <c r="QG584" s="1"/>
      <c r="QH584" s="1"/>
      <c r="QI584" s="1"/>
      <c r="QJ584" s="1"/>
      <c r="QK584" s="1"/>
      <c r="QL584" s="1"/>
      <c r="QM584" s="1"/>
      <c r="QN584" s="1"/>
      <c r="QO584" s="1"/>
      <c r="QP584" s="1"/>
      <c r="QQ584" s="1"/>
      <c r="QR584" s="1"/>
      <c r="QS584" s="1"/>
      <c r="QT584" s="1"/>
      <c r="QU584" s="1"/>
      <c r="QV584" s="1"/>
      <c r="QW584" s="1"/>
      <c r="QX584" s="1"/>
      <c r="QY584" s="1"/>
      <c r="QZ584" s="1"/>
      <c r="RA584" s="1"/>
      <c r="RB584" s="1"/>
      <c r="RC584" s="1"/>
      <c r="RD584" s="1"/>
      <c r="RE584" s="1"/>
      <c r="RF584" s="1"/>
      <c r="RG584" s="1"/>
      <c r="RH584" s="1"/>
      <c r="RI584" s="1"/>
      <c r="RJ584" s="1"/>
      <c r="RK584" s="1"/>
      <c r="RL584" s="1"/>
      <c r="RM584" s="1"/>
      <c r="RN584" s="1"/>
      <c r="RO584" s="1"/>
      <c r="RP584" s="1"/>
      <c r="RQ584" s="1"/>
      <c r="RR584" s="1"/>
      <c r="RS584" s="1"/>
      <c r="RT584" s="1"/>
      <c r="RU584" s="1"/>
      <c r="RV584" s="1"/>
      <c r="RW584" s="1"/>
      <c r="RX584" s="1"/>
      <c r="RY584" s="1"/>
      <c r="RZ584" s="1"/>
      <c r="SA584" s="1"/>
      <c r="SB584" s="1"/>
      <c r="SC584" s="1"/>
      <c r="SD584" s="1"/>
      <c r="SE584" s="1"/>
      <c r="SF584" s="1"/>
      <c r="SG584" s="1"/>
      <c r="SH584" s="1"/>
      <c r="SI584" s="1"/>
      <c r="SJ584" s="1"/>
      <c r="SK584" s="1"/>
      <c r="SL584" s="1"/>
      <c r="SM584" s="1"/>
      <c r="SN584" s="1"/>
      <c r="SO584" s="1"/>
      <c r="SP584" s="1"/>
      <c r="SQ584" s="1"/>
      <c r="SR584" s="1"/>
      <c r="SS584" s="1"/>
      <c r="ST584" s="1"/>
      <c r="SU584" s="1"/>
      <c r="SV584" s="1"/>
      <c r="SW584" s="1"/>
      <c r="SX584" s="1"/>
      <c r="SY584" s="1"/>
      <c r="SZ584" s="1"/>
      <c r="TA584" s="1"/>
      <c r="TB584" s="1"/>
      <c r="TC584" s="1"/>
      <c r="TD584" s="1"/>
      <c r="TE584" s="1"/>
      <c r="TF584" s="1"/>
      <c r="TG584" s="1"/>
      <c r="TH584" s="1"/>
      <c r="TI584" s="1"/>
      <c r="TJ584" s="1"/>
      <c r="TK584" s="1"/>
      <c r="TL584" s="1"/>
      <c r="TM584" s="1"/>
      <c r="TN584" s="1"/>
      <c r="TO584" s="1"/>
      <c r="TP584" s="1"/>
      <c r="TQ584" s="1"/>
      <c r="TR584" s="1"/>
      <c r="TS584" s="1"/>
      <c r="TT584" s="1"/>
      <c r="TU584" s="1"/>
      <c r="TV584" s="1"/>
      <c r="TW584" s="1"/>
      <c r="TX584" s="1"/>
      <c r="TY584" s="1"/>
      <c r="TZ584" s="1"/>
      <c r="UA584" s="1"/>
      <c r="UB584" s="1"/>
      <c r="UC584" s="1"/>
      <c r="UD584" s="1"/>
      <c r="UE584" s="1"/>
      <c r="UF584" s="1"/>
      <c r="UG584" s="1"/>
      <c r="UH584" s="1"/>
      <c r="UI584" s="1"/>
      <c r="UJ584" s="1"/>
      <c r="UK584" s="1"/>
      <c r="UL584" s="1"/>
      <c r="UM584" s="1"/>
      <c r="UN584" s="1"/>
      <c r="UO584" s="1"/>
      <c r="UP584" s="1"/>
      <c r="UQ584" s="1"/>
      <c r="UR584" s="1"/>
      <c r="US584" s="1"/>
      <c r="UT584" s="1"/>
      <c r="UU584" s="1"/>
      <c r="UV584" s="1"/>
      <c r="UW584" s="1"/>
      <c r="UX584" s="1"/>
      <c r="UY584" s="1"/>
      <c r="UZ584" s="1"/>
      <c r="VA584" s="1"/>
      <c r="VB584" s="1"/>
      <c r="VC584" s="1"/>
      <c r="VD584" s="1"/>
      <c r="VE584" s="1"/>
      <c r="VF584" s="1"/>
      <c r="VG584" s="1"/>
      <c r="VH584" s="1"/>
      <c r="VI584" s="1"/>
      <c r="VJ584" s="1"/>
      <c r="VK584" s="1"/>
      <c r="VL584" s="1"/>
      <c r="VM584" s="1"/>
      <c r="VN584" s="1"/>
      <c r="VO584" s="1"/>
      <c r="VP584" s="1"/>
      <c r="VQ584" s="1"/>
      <c r="VR584" s="1"/>
      <c r="VS584" s="1"/>
      <c r="VT584" s="1"/>
      <c r="VU584" s="1"/>
      <c r="VV584" s="1"/>
      <c r="VW584" s="1"/>
      <c r="VX584" s="1"/>
      <c r="VY584" s="1"/>
      <c r="VZ584" s="1"/>
      <c r="WA584" s="1"/>
      <c r="WB584" s="1"/>
      <c r="WC584" s="1"/>
      <c r="WD584" s="1"/>
      <c r="WE584" s="1"/>
      <c r="WF584" s="1"/>
      <c r="WG584" s="1"/>
      <c r="WH584" s="1"/>
      <c r="WI584" s="1"/>
      <c r="WJ584" s="1"/>
      <c r="WK584" s="1"/>
      <c r="WL584" s="1"/>
      <c r="WM584" s="1"/>
      <c r="WN584" s="1"/>
      <c r="WO584" s="1"/>
      <c r="WP584" s="1"/>
      <c r="WQ584" s="1"/>
      <c r="WR584" s="1"/>
      <c r="WS584" s="1"/>
      <c r="WT584" s="1"/>
      <c r="WU584" s="1"/>
      <c r="WV584" s="1"/>
      <c r="WW584" s="1"/>
      <c r="WX584" s="1"/>
      <c r="WY584" s="1"/>
      <c r="WZ584" s="1"/>
      <c r="XA584" s="1"/>
      <c r="XB584" s="1"/>
      <c r="XC584" s="1"/>
      <c r="XD584" s="1"/>
      <c r="XE584" s="1"/>
      <c r="XF584" s="1"/>
      <c r="XG584" s="1"/>
      <c r="XH584" s="1"/>
      <c r="XI584" s="1"/>
      <c r="XJ584" s="1"/>
      <c r="XK584" s="1"/>
      <c r="XL584" s="1"/>
      <c r="XM584" s="1"/>
      <c r="XN584" s="1"/>
      <c r="XO584" s="1"/>
      <c r="XP584" s="1"/>
      <c r="XQ584" s="1"/>
      <c r="XR584" s="1"/>
      <c r="XS584" s="1"/>
      <c r="XT584" s="1"/>
      <c r="XU584" s="1"/>
      <c r="XV584" s="1"/>
      <c r="XW584" s="1"/>
      <c r="XX584" s="1"/>
      <c r="XY584" s="1"/>
      <c r="XZ584" s="1"/>
      <c r="YA584" s="1"/>
      <c r="YB584" s="1"/>
      <c r="YC584" s="1"/>
      <c r="YD584" s="1"/>
      <c r="YE584" s="1"/>
      <c r="YF584" s="1"/>
      <c r="YG584" s="1"/>
      <c r="YH584" s="1"/>
      <c r="YI584" s="1"/>
      <c r="YJ584" s="1"/>
      <c r="YK584" s="1"/>
      <c r="YL584" s="1"/>
      <c r="YM584" s="1"/>
      <c r="YN584" s="1"/>
      <c r="YO584" s="1"/>
      <c r="YP584" s="1"/>
      <c r="YQ584" s="1"/>
      <c r="YR584" s="1"/>
      <c r="YS584" s="1"/>
      <c r="YT584" s="1"/>
      <c r="YU584" s="1"/>
      <c r="YV584" s="1"/>
      <c r="YW584" s="1"/>
      <c r="YX584" s="1"/>
      <c r="YY584" s="1"/>
      <c r="YZ584" s="1"/>
      <c r="ZA584" s="1"/>
      <c r="ZB584" s="1"/>
      <c r="ZC584" s="1"/>
      <c r="ZD584" s="1"/>
      <c r="ZE584" s="1"/>
      <c r="ZF584" s="1"/>
      <c r="ZG584" s="1"/>
      <c r="ZH584" s="1"/>
      <c r="ZI584" s="1"/>
      <c r="ZJ584" s="1"/>
      <c r="ZK584" s="1"/>
      <c r="ZL584" s="1"/>
      <c r="ZM584" s="1"/>
      <c r="ZN584" s="1"/>
      <c r="ZO584" s="1"/>
      <c r="ZP584" s="1"/>
      <c r="ZQ584" s="1"/>
      <c r="ZR584" s="1"/>
      <c r="ZS584" s="1"/>
      <c r="ZT584" s="1"/>
      <c r="ZU584" s="1"/>
      <c r="ZV584" s="1"/>
      <c r="ZW584" s="1"/>
      <c r="ZX584" s="1"/>
      <c r="ZY584" s="1"/>
      <c r="ZZ584" s="1"/>
      <c r="AAA584" s="1"/>
      <c r="AAB584" s="1"/>
      <c r="AAC584" s="1"/>
      <c r="AAD584" s="1"/>
      <c r="AAE584" s="1"/>
      <c r="AAF584" s="1"/>
      <c r="AAG584" s="1"/>
      <c r="AAH584" s="1"/>
      <c r="AAI584" s="1"/>
      <c r="AAJ584" s="1"/>
      <c r="AAK584" s="1"/>
      <c r="AAL584" s="1"/>
      <c r="AAM584" s="1"/>
      <c r="AAN584" s="1"/>
      <c r="AAO584" s="1"/>
      <c r="AAP584" s="1"/>
      <c r="AAQ584" s="1"/>
      <c r="AAR584" s="1"/>
      <c r="AAS584" s="1"/>
      <c r="AAT584" s="1"/>
      <c r="AAU584" s="1"/>
      <c r="AAV584" s="1"/>
      <c r="AAW584" s="1"/>
      <c r="AAX584" s="1"/>
      <c r="AAY584" s="1"/>
      <c r="AAZ584" s="1"/>
      <c r="ABA584" s="1"/>
      <c r="ABB584" s="1"/>
      <c r="ABC584" s="1"/>
      <c r="ABD584" s="1"/>
      <c r="ABE584" s="1"/>
      <c r="ABF584" s="1"/>
      <c r="ABG584" s="1"/>
      <c r="ABH584" s="1"/>
      <c r="ABI584" s="1"/>
      <c r="ABJ584" s="1"/>
      <c r="ABK584" s="1"/>
      <c r="ABL584" s="1"/>
      <c r="ABM584" s="1"/>
      <c r="ABN584" s="1"/>
      <c r="ABO584" s="1"/>
    </row>
    <row r="585" spans="1:743" x14ac:dyDescent="0.25">
      <c r="A585" s="93"/>
      <c r="B585" s="2"/>
      <c r="C585" s="2"/>
      <c r="D585" s="2"/>
      <c r="E585" s="2"/>
      <c r="F585" s="2"/>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c r="KB585" s="4"/>
      <c r="KC585" s="4"/>
      <c r="KD585" s="4"/>
      <c r="KE585" s="4"/>
      <c r="KF585" s="4"/>
      <c r="KG585" s="4"/>
      <c r="KH585" s="4"/>
      <c r="KI585" s="4"/>
      <c r="KJ585" s="4"/>
      <c r="KK585" s="4"/>
      <c r="KL585" s="4"/>
      <c r="KM585" s="4"/>
      <c r="KN585" s="4"/>
      <c r="KO585" s="4"/>
      <c r="KP585" s="4"/>
      <c r="KQ585" s="4"/>
      <c r="KR585" s="4"/>
      <c r="KS585" s="4"/>
      <c r="KT585" s="4"/>
      <c r="KU585" s="4"/>
      <c r="KV585" s="4"/>
      <c r="KW585" s="4"/>
      <c r="KX585" s="4"/>
      <c r="KY585" s="4"/>
      <c r="KZ585" s="4"/>
      <c r="LA585" s="4"/>
      <c r="LB585" s="4"/>
      <c r="LC585" s="4"/>
      <c r="LD585" s="4"/>
      <c r="LE585" s="4"/>
      <c r="LF585" s="4"/>
      <c r="LG585" s="4"/>
      <c r="LH585" s="4"/>
      <c r="LI585" s="4"/>
      <c r="LJ585" s="4"/>
      <c r="LK585" s="4"/>
      <c r="LL585" s="4"/>
      <c r="LM585" s="4"/>
      <c r="LN585" s="4"/>
      <c r="LO585" s="4"/>
      <c r="LP585" s="4"/>
      <c r="LQ585" s="4"/>
      <c r="LR585" s="4"/>
      <c r="LS585" s="4"/>
      <c r="LT585" s="4"/>
      <c r="LU585" s="4"/>
      <c r="LV585" s="4"/>
      <c r="LW585" s="4"/>
      <c r="LX585" s="4"/>
      <c r="LY585" s="4"/>
      <c r="LZ585" s="4"/>
      <c r="MA585" s="4"/>
      <c r="MB585" s="4"/>
      <c r="MC585" s="4"/>
      <c r="MD585" s="4"/>
      <c r="ME585" s="4"/>
      <c r="MF585" s="4"/>
      <c r="MG585" s="4"/>
      <c r="MH585" s="4"/>
      <c r="MI585" s="4"/>
      <c r="MJ585" s="4"/>
      <c r="MK585" s="4"/>
      <c r="ML585" s="4"/>
      <c r="MM585" s="4"/>
      <c r="MN585" s="4"/>
      <c r="MO585" s="4"/>
      <c r="MP585" s="4"/>
      <c r="MQ585" s="4"/>
      <c r="MR585" s="4"/>
      <c r="MS585" s="4"/>
      <c r="MT585" s="4"/>
      <c r="MU585" s="3"/>
      <c r="MV585" s="3"/>
      <c r="MW585" s="3"/>
      <c r="MX585" s="3"/>
      <c r="MY585" s="3"/>
      <c r="MZ585" s="3"/>
      <c r="NA585" s="3"/>
      <c r="NB585" s="3"/>
      <c r="NC585" s="3"/>
      <c r="ND585" s="3"/>
      <c r="NE585" s="3"/>
      <c r="NF585" s="3"/>
      <c r="NG585" s="3"/>
      <c r="NH585" s="3"/>
      <c r="NI585" s="3"/>
      <c r="NJ585" s="3"/>
      <c r="NK585" s="3"/>
      <c r="NL585" s="3"/>
      <c r="NM585" s="3"/>
      <c r="NN585" s="3"/>
      <c r="NO585" s="3"/>
      <c r="NP585" s="3"/>
      <c r="NQ585" s="3"/>
      <c r="NR585" s="3"/>
      <c r="NS585" s="3"/>
      <c r="NT585" s="3"/>
      <c r="NU585" s="3"/>
      <c r="NV585" s="3"/>
      <c r="NW585" s="3"/>
      <c r="NX585" s="3"/>
      <c r="NY585" s="3"/>
      <c r="NZ585" s="3"/>
      <c r="OA585" s="3"/>
      <c r="OB585" s="3"/>
      <c r="OC585" s="3"/>
      <c r="OD585" s="3"/>
      <c r="OE585" s="3"/>
      <c r="OF585" s="3"/>
      <c r="OG585" s="3"/>
      <c r="OH585" s="3"/>
      <c r="OI585" s="3"/>
      <c r="OJ585" s="3"/>
      <c r="OK585" s="3"/>
      <c r="OL585" s="3"/>
      <c r="OM585" s="3"/>
      <c r="ON585" s="3"/>
      <c r="OO585" s="3"/>
      <c r="OP585" s="3"/>
      <c r="OQ585" s="3"/>
      <c r="OR585" s="3"/>
      <c r="OS585" s="3"/>
      <c r="OT585" s="3"/>
      <c r="OU585" s="3"/>
      <c r="OV585" s="3"/>
      <c r="OW585" s="3"/>
      <c r="OX585" s="3"/>
      <c r="OY585" s="3"/>
      <c r="OZ585" s="3"/>
      <c r="PA585" s="3"/>
      <c r="PB585" s="1"/>
      <c r="PC585" s="1"/>
      <c r="PD585" s="1"/>
      <c r="PE585" s="1"/>
      <c r="PF585" s="1"/>
      <c r="PG585" s="1"/>
      <c r="PH585" s="1"/>
      <c r="PI585" s="1"/>
      <c r="PJ585" s="1"/>
      <c r="PK585" s="1"/>
      <c r="PL585" s="1"/>
      <c r="PM585" s="1"/>
      <c r="PN585" s="1"/>
      <c r="PO585" s="1"/>
      <c r="PP585" s="1"/>
      <c r="PQ585" s="1"/>
      <c r="PR585" s="1"/>
      <c r="PS585" s="1"/>
      <c r="PT585" s="1"/>
      <c r="PU585" s="1"/>
      <c r="PV585" s="1"/>
      <c r="PW585" s="1"/>
      <c r="PX585" s="1"/>
      <c r="PY585" s="1"/>
      <c r="PZ585" s="1"/>
      <c r="QA585" s="1"/>
      <c r="QB585" s="1"/>
      <c r="QC585" s="1"/>
      <c r="QD585" s="1"/>
      <c r="QE585" s="1"/>
      <c r="QF585" s="1"/>
      <c r="QG585" s="1"/>
      <c r="QH585" s="1"/>
      <c r="QI585" s="1"/>
      <c r="QJ585" s="1"/>
      <c r="QK585" s="1"/>
      <c r="QL585" s="1"/>
      <c r="QM585" s="1"/>
      <c r="QN585" s="1"/>
      <c r="QO585" s="1"/>
      <c r="QP585" s="1"/>
      <c r="QQ585" s="1"/>
      <c r="QR585" s="1"/>
      <c r="QS585" s="1"/>
      <c r="QT585" s="1"/>
      <c r="QU585" s="1"/>
      <c r="QV585" s="1"/>
      <c r="QW585" s="1"/>
      <c r="QX585" s="1"/>
      <c r="QY585" s="1"/>
      <c r="QZ585" s="1"/>
      <c r="RA585" s="1"/>
      <c r="RB585" s="1"/>
      <c r="RC585" s="1"/>
      <c r="RD585" s="1"/>
      <c r="RE585" s="1"/>
      <c r="RF585" s="1"/>
      <c r="RG585" s="1"/>
      <c r="RH585" s="1"/>
      <c r="RI585" s="1"/>
      <c r="RJ585" s="1"/>
      <c r="RK585" s="1"/>
      <c r="RL585" s="1"/>
      <c r="RM585" s="1"/>
      <c r="RN585" s="1"/>
      <c r="RO585" s="1"/>
      <c r="RP585" s="1"/>
      <c r="RQ585" s="1"/>
      <c r="RR585" s="1"/>
      <c r="RS585" s="1"/>
      <c r="RT585" s="1"/>
      <c r="RU585" s="1"/>
      <c r="RV585" s="1"/>
      <c r="RW585" s="1"/>
      <c r="RX585" s="1"/>
      <c r="RY585" s="1"/>
      <c r="RZ585" s="1"/>
      <c r="SA585" s="1"/>
      <c r="SB585" s="1"/>
      <c r="SC585" s="1"/>
      <c r="SD585" s="1"/>
      <c r="SE585" s="1"/>
      <c r="SF585" s="1"/>
      <c r="SG585" s="1"/>
      <c r="SH585" s="1"/>
      <c r="SI585" s="1"/>
      <c r="SJ585" s="1"/>
      <c r="SK585" s="1"/>
      <c r="SL585" s="1"/>
      <c r="SM585" s="1"/>
      <c r="SN585" s="1"/>
      <c r="SO585" s="1"/>
      <c r="SP585" s="1"/>
      <c r="SQ585" s="1"/>
      <c r="SR585" s="1"/>
      <c r="SS585" s="1"/>
      <c r="ST585" s="1"/>
      <c r="SU585" s="1"/>
      <c r="SV585" s="1"/>
      <c r="SW585" s="1"/>
      <c r="SX585" s="1"/>
      <c r="SY585" s="1"/>
      <c r="SZ585" s="1"/>
      <c r="TA585" s="1"/>
      <c r="TB585" s="1"/>
      <c r="TC585" s="1"/>
      <c r="TD585" s="1"/>
      <c r="TE585" s="1"/>
      <c r="TF585" s="1"/>
      <c r="TG585" s="1"/>
      <c r="TH585" s="1"/>
      <c r="TI585" s="1"/>
      <c r="TJ585" s="1"/>
      <c r="TK585" s="1"/>
      <c r="TL585" s="1"/>
      <c r="TM585" s="1"/>
      <c r="TN585" s="1"/>
      <c r="TO585" s="1"/>
      <c r="TP585" s="1"/>
      <c r="TQ585" s="1"/>
      <c r="TR585" s="1"/>
      <c r="TS585" s="1"/>
      <c r="TT585" s="1"/>
      <c r="TU585" s="1"/>
      <c r="TV585" s="1"/>
      <c r="TW585" s="1"/>
      <c r="TX585" s="1"/>
      <c r="TY585" s="1"/>
      <c r="TZ585" s="1"/>
      <c r="UA585" s="1"/>
      <c r="UB585" s="1"/>
      <c r="UC585" s="1"/>
      <c r="UD585" s="1"/>
      <c r="UE585" s="1"/>
      <c r="UF585" s="1"/>
      <c r="UG585" s="1"/>
      <c r="UH585" s="1"/>
      <c r="UI585" s="1"/>
      <c r="UJ585" s="1"/>
      <c r="UK585" s="1"/>
      <c r="UL585" s="1"/>
      <c r="UM585" s="1"/>
      <c r="UN585" s="1"/>
      <c r="UO585" s="1"/>
      <c r="UP585" s="1"/>
      <c r="UQ585" s="1"/>
      <c r="UR585" s="1"/>
      <c r="US585" s="1"/>
      <c r="UT585" s="1"/>
      <c r="UU585" s="1"/>
      <c r="UV585" s="1"/>
      <c r="UW585" s="1"/>
      <c r="UX585" s="1"/>
      <c r="UY585" s="1"/>
      <c r="UZ585" s="1"/>
      <c r="VA585" s="1"/>
      <c r="VB585" s="1"/>
      <c r="VC585" s="1"/>
      <c r="VD585" s="1"/>
      <c r="VE585" s="1"/>
      <c r="VF585" s="1"/>
      <c r="VG585" s="1"/>
      <c r="VH585" s="1"/>
      <c r="VI585" s="1"/>
      <c r="VJ585" s="1"/>
      <c r="VK585" s="1"/>
      <c r="VL585" s="1"/>
      <c r="VM585" s="1"/>
      <c r="VN585" s="1"/>
      <c r="VO585" s="1"/>
      <c r="VP585" s="1"/>
      <c r="VQ585" s="1"/>
      <c r="VR585" s="1"/>
      <c r="VS585" s="1"/>
      <c r="VT585" s="1"/>
      <c r="VU585" s="1"/>
      <c r="VV585" s="1"/>
      <c r="VW585" s="1"/>
      <c r="VX585" s="1"/>
      <c r="VY585" s="1"/>
      <c r="VZ585" s="1"/>
      <c r="WA585" s="1"/>
      <c r="WB585" s="1"/>
      <c r="WC585" s="1"/>
      <c r="WD585" s="1"/>
      <c r="WE585" s="1"/>
      <c r="WF585" s="1"/>
      <c r="WG585" s="1"/>
      <c r="WH585" s="1"/>
      <c r="WI585" s="1"/>
      <c r="WJ585" s="1"/>
      <c r="WK585" s="1"/>
      <c r="WL585" s="1"/>
      <c r="WM585" s="1"/>
      <c r="WN585" s="1"/>
      <c r="WO585" s="1"/>
      <c r="WP585" s="1"/>
      <c r="WQ585" s="1"/>
      <c r="WR585" s="1"/>
      <c r="WS585" s="1"/>
      <c r="WT585" s="1"/>
      <c r="WU585" s="1"/>
      <c r="WV585" s="1"/>
      <c r="WW585" s="1"/>
      <c r="WX585" s="1"/>
      <c r="WY585" s="1"/>
      <c r="WZ585" s="1"/>
      <c r="XA585" s="1"/>
      <c r="XB585" s="1"/>
      <c r="XC585" s="1"/>
      <c r="XD585" s="1"/>
      <c r="XE585" s="1"/>
      <c r="XF585" s="1"/>
      <c r="XG585" s="1"/>
      <c r="XH585" s="1"/>
      <c r="XI585" s="1"/>
      <c r="XJ585" s="1"/>
      <c r="XK585" s="1"/>
      <c r="XL585" s="1"/>
      <c r="XM585" s="1"/>
      <c r="XN585" s="1"/>
      <c r="XO585" s="1"/>
      <c r="XP585" s="1"/>
      <c r="XQ585" s="1"/>
      <c r="XR585" s="1"/>
      <c r="XS585" s="1"/>
      <c r="XT585" s="1"/>
      <c r="XU585" s="1"/>
      <c r="XV585" s="1"/>
      <c r="XW585" s="1"/>
      <c r="XX585" s="1"/>
      <c r="XY585" s="1"/>
      <c r="XZ585" s="1"/>
      <c r="YA585" s="1"/>
      <c r="YB585" s="1"/>
      <c r="YC585" s="1"/>
      <c r="YD585" s="1"/>
      <c r="YE585" s="1"/>
      <c r="YF585" s="1"/>
      <c r="YG585" s="1"/>
      <c r="YH585" s="1"/>
      <c r="YI585" s="1"/>
      <c r="YJ585" s="1"/>
      <c r="YK585" s="1"/>
      <c r="YL585" s="1"/>
      <c r="YM585" s="1"/>
      <c r="YN585" s="1"/>
      <c r="YO585" s="1"/>
      <c r="YP585" s="1"/>
      <c r="YQ585" s="1"/>
      <c r="YR585" s="1"/>
      <c r="YS585" s="1"/>
      <c r="YT585" s="1"/>
      <c r="YU585" s="1"/>
      <c r="YV585" s="1"/>
      <c r="YW585" s="1"/>
      <c r="YX585" s="1"/>
      <c r="YY585" s="1"/>
      <c r="YZ585" s="1"/>
      <c r="ZA585" s="1"/>
      <c r="ZB585" s="1"/>
      <c r="ZC585" s="1"/>
      <c r="ZD585" s="1"/>
      <c r="ZE585" s="1"/>
      <c r="ZF585" s="1"/>
      <c r="ZG585" s="1"/>
      <c r="ZH585" s="1"/>
      <c r="ZI585" s="1"/>
      <c r="ZJ585" s="1"/>
      <c r="ZK585" s="1"/>
      <c r="ZL585" s="1"/>
      <c r="ZM585" s="1"/>
      <c r="ZN585" s="1"/>
      <c r="ZO585" s="1"/>
      <c r="ZP585" s="1"/>
      <c r="ZQ585" s="1"/>
      <c r="ZR585" s="1"/>
      <c r="ZS585" s="1"/>
      <c r="ZT585" s="1"/>
      <c r="ZU585" s="1"/>
      <c r="ZV585" s="1"/>
      <c r="ZW585" s="1"/>
      <c r="ZX585" s="1"/>
      <c r="ZY585" s="1"/>
      <c r="ZZ585" s="1"/>
      <c r="AAA585" s="1"/>
      <c r="AAB585" s="1"/>
      <c r="AAC585" s="1"/>
      <c r="AAD585" s="1"/>
      <c r="AAE585" s="1"/>
      <c r="AAF585" s="1"/>
      <c r="AAG585" s="1"/>
      <c r="AAH585" s="1"/>
      <c r="AAI585" s="1"/>
      <c r="AAJ585" s="1"/>
      <c r="AAK585" s="1"/>
      <c r="AAL585" s="1"/>
      <c r="AAM585" s="1"/>
      <c r="AAN585" s="1"/>
      <c r="AAO585" s="1"/>
      <c r="AAP585" s="1"/>
      <c r="AAQ585" s="1"/>
      <c r="AAR585" s="1"/>
      <c r="AAS585" s="1"/>
      <c r="AAT585" s="1"/>
      <c r="AAU585" s="1"/>
      <c r="AAV585" s="1"/>
      <c r="AAW585" s="1"/>
      <c r="AAX585" s="1"/>
      <c r="AAY585" s="1"/>
      <c r="AAZ585" s="1"/>
      <c r="ABA585" s="1"/>
      <c r="ABB585" s="1"/>
      <c r="ABC585" s="1"/>
      <c r="ABD585" s="1"/>
      <c r="ABE585" s="1"/>
      <c r="ABF585" s="1"/>
      <c r="ABG585" s="1"/>
      <c r="ABH585" s="1"/>
      <c r="ABI585" s="1"/>
      <c r="ABJ585" s="1"/>
      <c r="ABK585" s="1"/>
      <c r="ABL585" s="1"/>
      <c r="ABM585" s="1"/>
      <c r="ABN585" s="1"/>
      <c r="ABO585" s="1"/>
    </row>
    <row r="586" spans="1:743" x14ac:dyDescent="0.25">
      <c r="A586" s="93"/>
      <c r="B586" s="2"/>
      <c r="C586" s="2"/>
      <c r="D586" s="2"/>
      <c r="E586" s="2"/>
      <c r="F586" s="2"/>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c r="KB586" s="4"/>
      <c r="KC586" s="4"/>
      <c r="KD586" s="4"/>
      <c r="KE586" s="4"/>
      <c r="KF586" s="4"/>
      <c r="KG586" s="4"/>
      <c r="KH586" s="4"/>
      <c r="KI586" s="4"/>
      <c r="KJ586" s="4"/>
      <c r="KK586" s="4"/>
      <c r="KL586" s="4"/>
      <c r="KM586" s="4"/>
      <c r="KN586" s="4"/>
      <c r="KO586" s="4"/>
      <c r="KP586" s="4"/>
      <c r="KQ586" s="4"/>
      <c r="KR586" s="4"/>
      <c r="KS586" s="4"/>
      <c r="KT586" s="4"/>
      <c r="KU586" s="4"/>
      <c r="KV586" s="4"/>
      <c r="KW586" s="4"/>
      <c r="KX586" s="4"/>
      <c r="KY586" s="4"/>
      <c r="KZ586" s="4"/>
      <c r="LA586" s="4"/>
      <c r="LB586" s="4"/>
      <c r="LC586" s="4"/>
      <c r="LD586" s="4"/>
      <c r="LE586" s="4"/>
      <c r="LF586" s="4"/>
      <c r="LG586" s="4"/>
      <c r="LH586" s="4"/>
      <c r="LI586" s="4"/>
      <c r="LJ586" s="4"/>
      <c r="LK586" s="4"/>
      <c r="LL586" s="4"/>
      <c r="LM586" s="4"/>
      <c r="LN586" s="4"/>
      <c r="LO586" s="4"/>
      <c r="LP586" s="4"/>
      <c r="LQ586" s="4"/>
      <c r="LR586" s="4"/>
      <c r="LS586" s="4"/>
      <c r="LT586" s="4"/>
      <c r="LU586" s="4"/>
      <c r="LV586" s="4"/>
      <c r="LW586" s="4"/>
      <c r="LX586" s="4"/>
      <c r="LY586" s="4"/>
      <c r="LZ586" s="4"/>
      <c r="MA586" s="4"/>
      <c r="MB586" s="4"/>
      <c r="MC586" s="4"/>
      <c r="MD586" s="4"/>
      <c r="ME586" s="4"/>
      <c r="MF586" s="4"/>
      <c r="MG586" s="4"/>
      <c r="MH586" s="4"/>
      <c r="MI586" s="4"/>
      <c r="MJ586" s="4"/>
      <c r="MK586" s="4"/>
      <c r="ML586" s="4"/>
      <c r="MM586" s="4"/>
      <c r="MN586" s="4"/>
      <c r="MO586" s="4"/>
      <c r="MP586" s="4"/>
      <c r="MQ586" s="4"/>
      <c r="MR586" s="4"/>
      <c r="MS586" s="4"/>
      <c r="MT586" s="4"/>
      <c r="MU586" s="3"/>
      <c r="MV586" s="3"/>
      <c r="MW586" s="3"/>
      <c r="MX586" s="3"/>
      <c r="MY586" s="3"/>
      <c r="MZ586" s="3"/>
      <c r="NA586" s="3"/>
      <c r="NB586" s="3"/>
      <c r="NC586" s="3"/>
      <c r="ND586" s="3"/>
      <c r="NE586" s="3"/>
      <c r="NF586" s="3"/>
      <c r="NG586" s="3"/>
      <c r="NH586" s="3"/>
      <c r="NI586" s="3"/>
      <c r="NJ586" s="3"/>
      <c r="NK586" s="3"/>
      <c r="NL586" s="3"/>
      <c r="NM586" s="3"/>
      <c r="NN586" s="3"/>
      <c r="NO586" s="3"/>
      <c r="NP586" s="3"/>
      <c r="NQ586" s="3"/>
      <c r="NR586" s="3"/>
      <c r="NS586" s="3"/>
      <c r="NT586" s="3"/>
      <c r="NU586" s="3"/>
      <c r="NV586" s="3"/>
      <c r="NW586" s="3"/>
      <c r="NX586" s="3"/>
      <c r="NY586" s="3"/>
      <c r="NZ586" s="3"/>
      <c r="OA586" s="3"/>
      <c r="OB586" s="3"/>
      <c r="OC586" s="3"/>
      <c r="OD586" s="3"/>
      <c r="OE586" s="3"/>
      <c r="OF586" s="3"/>
      <c r="OG586" s="3"/>
      <c r="OH586" s="3"/>
      <c r="OI586" s="3"/>
      <c r="OJ586" s="3"/>
      <c r="OK586" s="3"/>
      <c r="OL586" s="3"/>
      <c r="OM586" s="3"/>
      <c r="ON586" s="3"/>
      <c r="OO586" s="3"/>
      <c r="OP586" s="3"/>
      <c r="OQ586" s="3"/>
      <c r="OR586" s="3"/>
      <c r="OS586" s="3"/>
      <c r="OT586" s="3"/>
      <c r="OU586" s="3"/>
      <c r="OV586" s="3"/>
      <c r="OW586" s="3"/>
      <c r="OX586" s="3"/>
      <c r="OY586" s="3"/>
      <c r="OZ586" s="3"/>
      <c r="PA586" s="3"/>
      <c r="PB586" s="1"/>
      <c r="PC586" s="1"/>
      <c r="PD586" s="1"/>
      <c r="PE586" s="1"/>
      <c r="PF586" s="1"/>
      <c r="PG586" s="1"/>
      <c r="PH586" s="1"/>
      <c r="PI586" s="1"/>
      <c r="PJ586" s="1"/>
      <c r="PK586" s="1"/>
      <c r="PL586" s="1"/>
      <c r="PM586" s="1"/>
      <c r="PN586" s="1"/>
      <c r="PO586" s="1"/>
      <c r="PP586" s="1"/>
      <c r="PQ586" s="1"/>
      <c r="PR586" s="1"/>
      <c r="PS586" s="1"/>
      <c r="PT586" s="1"/>
      <c r="PU586" s="1"/>
      <c r="PV586" s="1"/>
      <c r="PW586" s="1"/>
      <c r="PX586" s="1"/>
      <c r="PY586" s="1"/>
      <c r="PZ586" s="1"/>
      <c r="QA586" s="1"/>
      <c r="QB586" s="1"/>
      <c r="QC586" s="1"/>
      <c r="QD586" s="1"/>
      <c r="QE586" s="1"/>
      <c r="QF586" s="1"/>
      <c r="QG586" s="1"/>
      <c r="QH586" s="1"/>
      <c r="QI586" s="1"/>
      <c r="QJ586" s="1"/>
      <c r="QK586" s="1"/>
      <c r="QL586" s="1"/>
      <c r="QM586" s="1"/>
      <c r="QN586" s="1"/>
      <c r="QO586" s="1"/>
      <c r="QP586" s="1"/>
      <c r="QQ586" s="1"/>
      <c r="QR586" s="1"/>
      <c r="QS586" s="1"/>
      <c r="QT586" s="1"/>
      <c r="QU586" s="1"/>
      <c r="QV586" s="1"/>
      <c r="QW586" s="1"/>
      <c r="QX586" s="1"/>
      <c r="QY586" s="1"/>
      <c r="QZ586" s="1"/>
      <c r="RA586" s="1"/>
      <c r="RB586" s="1"/>
      <c r="RC586" s="1"/>
      <c r="RD586" s="1"/>
      <c r="RE586" s="1"/>
      <c r="RF586" s="1"/>
      <c r="RG586" s="1"/>
      <c r="RH586" s="1"/>
      <c r="RI586" s="1"/>
      <c r="RJ586" s="1"/>
      <c r="RK586" s="1"/>
      <c r="RL586" s="1"/>
      <c r="RM586" s="1"/>
      <c r="RN586" s="1"/>
      <c r="RO586" s="1"/>
      <c r="RP586" s="1"/>
      <c r="RQ586" s="1"/>
      <c r="RR586" s="1"/>
      <c r="RS586" s="1"/>
      <c r="RT586" s="1"/>
      <c r="RU586" s="1"/>
      <c r="RV586" s="1"/>
      <c r="RW586" s="1"/>
      <c r="RX586" s="1"/>
      <c r="RY586" s="1"/>
      <c r="RZ586" s="1"/>
      <c r="SA586" s="1"/>
      <c r="SB586" s="1"/>
      <c r="SC586" s="1"/>
      <c r="SD586" s="1"/>
      <c r="SE586" s="1"/>
      <c r="SF586" s="1"/>
      <c r="SG586" s="1"/>
      <c r="SH586" s="1"/>
      <c r="SI586" s="1"/>
      <c r="SJ586" s="1"/>
      <c r="SK586" s="1"/>
      <c r="SL586" s="1"/>
      <c r="SM586" s="1"/>
      <c r="SN586" s="1"/>
      <c r="SO586" s="1"/>
      <c r="SP586" s="1"/>
      <c r="SQ586" s="1"/>
      <c r="SR586" s="1"/>
      <c r="SS586" s="1"/>
      <c r="ST586" s="1"/>
      <c r="SU586" s="1"/>
      <c r="SV586" s="1"/>
      <c r="SW586" s="1"/>
      <c r="SX586" s="1"/>
      <c r="SY586" s="1"/>
      <c r="SZ586" s="1"/>
      <c r="TA586" s="1"/>
      <c r="TB586" s="1"/>
      <c r="TC586" s="1"/>
      <c r="TD586" s="1"/>
      <c r="TE586" s="1"/>
      <c r="TF586" s="1"/>
      <c r="TG586" s="1"/>
      <c r="TH586" s="1"/>
      <c r="TI586" s="1"/>
      <c r="TJ586" s="1"/>
      <c r="TK586" s="1"/>
      <c r="TL586" s="1"/>
      <c r="TM586" s="1"/>
      <c r="TN586" s="1"/>
      <c r="TO586" s="1"/>
      <c r="TP586" s="1"/>
      <c r="TQ586" s="1"/>
      <c r="TR586" s="1"/>
      <c r="TS586" s="1"/>
      <c r="TT586" s="1"/>
      <c r="TU586" s="1"/>
      <c r="TV586" s="1"/>
      <c r="TW586" s="1"/>
      <c r="TX586" s="1"/>
      <c r="TY586" s="1"/>
      <c r="TZ586" s="1"/>
      <c r="UA586" s="1"/>
      <c r="UB586" s="1"/>
      <c r="UC586" s="1"/>
      <c r="UD586" s="1"/>
      <c r="UE586" s="1"/>
      <c r="UF586" s="1"/>
      <c r="UG586" s="1"/>
      <c r="UH586" s="1"/>
      <c r="UI586" s="1"/>
      <c r="UJ586" s="1"/>
      <c r="UK586" s="1"/>
      <c r="UL586" s="1"/>
      <c r="UM586" s="1"/>
      <c r="UN586" s="1"/>
      <c r="UO586" s="1"/>
      <c r="UP586" s="1"/>
      <c r="UQ586" s="1"/>
      <c r="UR586" s="1"/>
      <c r="US586" s="1"/>
      <c r="UT586" s="1"/>
      <c r="UU586" s="1"/>
      <c r="UV586" s="1"/>
      <c r="UW586" s="1"/>
      <c r="UX586" s="1"/>
      <c r="UY586" s="1"/>
      <c r="UZ586" s="1"/>
      <c r="VA586" s="1"/>
      <c r="VB586" s="1"/>
      <c r="VC586" s="1"/>
      <c r="VD586" s="1"/>
      <c r="VE586" s="1"/>
      <c r="VF586" s="1"/>
      <c r="VG586" s="1"/>
      <c r="VH586" s="1"/>
      <c r="VI586" s="1"/>
      <c r="VJ586" s="1"/>
      <c r="VK586" s="1"/>
      <c r="VL586" s="1"/>
      <c r="VM586" s="1"/>
      <c r="VN586" s="1"/>
      <c r="VO586" s="1"/>
      <c r="VP586" s="1"/>
      <c r="VQ586" s="1"/>
      <c r="VR586" s="1"/>
      <c r="VS586" s="1"/>
      <c r="VT586" s="1"/>
      <c r="VU586" s="1"/>
      <c r="VV586" s="1"/>
      <c r="VW586" s="1"/>
      <c r="VX586" s="1"/>
      <c r="VY586" s="1"/>
      <c r="VZ586" s="1"/>
      <c r="WA586" s="1"/>
      <c r="WB586" s="1"/>
      <c r="WC586" s="1"/>
      <c r="WD586" s="1"/>
      <c r="WE586" s="1"/>
      <c r="WF586" s="1"/>
      <c r="WG586" s="1"/>
      <c r="WH586" s="1"/>
      <c r="WI586" s="1"/>
      <c r="WJ586" s="1"/>
      <c r="WK586" s="1"/>
      <c r="WL586" s="1"/>
      <c r="WM586" s="1"/>
      <c r="WN586" s="1"/>
      <c r="WO586" s="1"/>
      <c r="WP586" s="1"/>
      <c r="WQ586" s="1"/>
      <c r="WR586" s="1"/>
      <c r="WS586" s="1"/>
      <c r="WT586" s="1"/>
      <c r="WU586" s="1"/>
      <c r="WV586" s="1"/>
      <c r="WW586" s="1"/>
      <c r="WX586" s="1"/>
      <c r="WY586" s="1"/>
      <c r="WZ586" s="1"/>
      <c r="XA586" s="1"/>
      <c r="XB586" s="1"/>
      <c r="XC586" s="1"/>
      <c r="XD586" s="1"/>
      <c r="XE586" s="1"/>
      <c r="XF586" s="1"/>
      <c r="XG586" s="1"/>
      <c r="XH586" s="1"/>
      <c r="XI586" s="1"/>
      <c r="XJ586" s="1"/>
      <c r="XK586" s="1"/>
      <c r="XL586" s="1"/>
      <c r="XM586" s="1"/>
      <c r="XN586" s="1"/>
      <c r="XO586" s="1"/>
      <c r="XP586" s="1"/>
      <c r="XQ586" s="1"/>
      <c r="XR586" s="1"/>
      <c r="XS586" s="1"/>
      <c r="XT586" s="1"/>
      <c r="XU586" s="1"/>
      <c r="XV586" s="1"/>
      <c r="XW586" s="1"/>
      <c r="XX586" s="1"/>
      <c r="XY586" s="1"/>
      <c r="XZ586" s="1"/>
      <c r="YA586" s="1"/>
      <c r="YB586" s="1"/>
      <c r="YC586" s="1"/>
      <c r="YD586" s="1"/>
      <c r="YE586" s="1"/>
      <c r="YF586" s="1"/>
      <c r="YG586" s="1"/>
      <c r="YH586" s="1"/>
      <c r="YI586" s="1"/>
      <c r="YJ586" s="1"/>
      <c r="YK586" s="1"/>
      <c r="YL586" s="1"/>
      <c r="YM586" s="1"/>
      <c r="YN586" s="1"/>
      <c r="YO586" s="1"/>
      <c r="YP586" s="1"/>
      <c r="YQ586" s="1"/>
      <c r="YR586" s="1"/>
      <c r="YS586" s="1"/>
      <c r="YT586" s="1"/>
      <c r="YU586" s="1"/>
      <c r="YV586" s="1"/>
      <c r="YW586" s="1"/>
      <c r="YX586" s="1"/>
      <c r="YY586" s="1"/>
      <c r="YZ586" s="1"/>
      <c r="ZA586" s="1"/>
      <c r="ZB586" s="1"/>
      <c r="ZC586" s="1"/>
      <c r="ZD586" s="1"/>
      <c r="ZE586" s="1"/>
      <c r="ZF586" s="1"/>
      <c r="ZG586" s="1"/>
      <c r="ZH586" s="1"/>
      <c r="ZI586" s="1"/>
      <c r="ZJ586" s="1"/>
      <c r="ZK586" s="1"/>
      <c r="ZL586" s="1"/>
      <c r="ZM586" s="1"/>
      <c r="ZN586" s="1"/>
      <c r="ZO586" s="1"/>
      <c r="ZP586" s="1"/>
      <c r="ZQ586" s="1"/>
      <c r="ZR586" s="1"/>
      <c r="ZS586" s="1"/>
      <c r="ZT586" s="1"/>
      <c r="ZU586" s="1"/>
      <c r="ZV586" s="1"/>
      <c r="ZW586" s="1"/>
      <c r="ZX586" s="1"/>
      <c r="ZY586" s="1"/>
      <c r="ZZ586" s="1"/>
      <c r="AAA586" s="1"/>
      <c r="AAB586" s="1"/>
      <c r="AAC586" s="1"/>
      <c r="AAD586" s="1"/>
      <c r="AAE586" s="1"/>
      <c r="AAF586" s="1"/>
      <c r="AAG586" s="1"/>
      <c r="AAH586" s="1"/>
      <c r="AAI586" s="1"/>
      <c r="AAJ586" s="1"/>
      <c r="AAK586" s="1"/>
      <c r="AAL586" s="1"/>
      <c r="AAM586" s="1"/>
      <c r="AAN586" s="1"/>
      <c r="AAO586" s="1"/>
      <c r="AAP586" s="1"/>
      <c r="AAQ586" s="1"/>
      <c r="AAR586" s="1"/>
      <c r="AAS586" s="1"/>
      <c r="AAT586" s="1"/>
      <c r="AAU586" s="1"/>
      <c r="AAV586" s="1"/>
      <c r="AAW586" s="1"/>
      <c r="AAX586" s="1"/>
      <c r="AAY586" s="1"/>
      <c r="AAZ586" s="1"/>
      <c r="ABA586" s="1"/>
      <c r="ABB586" s="1"/>
      <c r="ABC586" s="1"/>
      <c r="ABD586" s="1"/>
      <c r="ABE586" s="1"/>
      <c r="ABF586" s="1"/>
      <c r="ABG586" s="1"/>
      <c r="ABH586" s="1"/>
      <c r="ABI586" s="1"/>
      <c r="ABJ586" s="1"/>
      <c r="ABK586" s="1"/>
      <c r="ABL586" s="1"/>
      <c r="ABM586" s="1"/>
      <c r="ABN586" s="1"/>
      <c r="ABO586" s="1"/>
    </row>
    <row r="587" spans="1:743" x14ac:dyDescent="0.25">
      <c r="A587" s="93"/>
      <c r="B587" s="2"/>
      <c r="C587" s="2"/>
      <c r="D587" s="2"/>
      <c r="E587" s="2"/>
      <c r="F587" s="2"/>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c r="KB587" s="4"/>
      <c r="KC587" s="4"/>
      <c r="KD587" s="4"/>
      <c r="KE587" s="4"/>
      <c r="KF587" s="4"/>
      <c r="KG587" s="4"/>
      <c r="KH587" s="4"/>
      <c r="KI587" s="4"/>
      <c r="KJ587" s="4"/>
      <c r="KK587" s="4"/>
      <c r="KL587" s="4"/>
      <c r="KM587" s="4"/>
      <c r="KN587" s="4"/>
      <c r="KO587" s="4"/>
      <c r="KP587" s="4"/>
      <c r="KQ587" s="4"/>
      <c r="KR587" s="4"/>
      <c r="KS587" s="4"/>
      <c r="KT587" s="4"/>
      <c r="KU587" s="4"/>
      <c r="KV587" s="4"/>
      <c r="KW587" s="4"/>
      <c r="KX587" s="4"/>
      <c r="KY587" s="4"/>
      <c r="KZ587" s="4"/>
      <c r="LA587" s="4"/>
      <c r="LB587" s="4"/>
      <c r="LC587" s="4"/>
      <c r="LD587" s="4"/>
      <c r="LE587" s="4"/>
      <c r="LF587" s="4"/>
      <c r="LG587" s="4"/>
      <c r="LH587" s="4"/>
      <c r="LI587" s="4"/>
      <c r="LJ587" s="4"/>
      <c r="LK587" s="4"/>
      <c r="LL587" s="4"/>
      <c r="LM587" s="4"/>
      <c r="LN587" s="4"/>
      <c r="LO587" s="4"/>
      <c r="LP587" s="4"/>
      <c r="LQ587" s="4"/>
      <c r="LR587" s="4"/>
      <c r="LS587" s="4"/>
      <c r="LT587" s="4"/>
      <c r="LU587" s="4"/>
      <c r="LV587" s="4"/>
      <c r="LW587" s="4"/>
      <c r="LX587" s="4"/>
      <c r="LY587" s="4"/>
      <c r="LZ587" s="4"/>
      <c r="MA587" s="4"/>
      <c r="MB587" s="4"/>
      <c r="MC587" s="4"/>
      <c r="MD587" s="4"/>
      <c r="ME587" s="4"/>
      <c r="MF587" s="4"/>
      <c r="MG587" s="4"/>
      <c r="MH587" s="4"/>
      <c r="MI587" s="4"/>
      <c r="MJ587" s="4"/>
      <c r="MK587" s="4"/>
      <c r="ML587" s="4"/>
      <c r="MM587" s="4"/>
      <c r="MN587" s="4"/>
      <c r="MO587" s="4"/>
      <c r="MP587" s="4"/>
      <c r="MQ587" s="4"/>
      <c r="MR587" s="4"/>
      <c r="MS587" s="4"/>
      <c r="MT587" s="4"/>
      <c r="MU587" s="3"/>
      <c r="MV587" s="3"/>
      <c r="MW587" s="3"/>
      <c r="MX587" s="3"/>
      <c r="MY587" s="3"/>
      <c r="MZ587" s="3"/>
      <c r="NA587" s="3"/>
      <c r="NB587" s="3"/>
      <c r="NC587" s="3"/>
      <c r="ND587" s="3"/>
      <c r="NE587" s="3"/>
      <c r="NF587" s="3"/>
      <c r="NG587" s="3"/>
      <c r="NH587" s="3"/>
      <c r="NI587" s="3"/>
      <c r="NJ587" s="3"/>
      <c r="NK587" s="3"/>
      <c r="NL587" s="3"/>
      <c r="NM587" s="3"/>
      <c r="NN587" s="3"/>
      <c r="NO587" s="3"/>
      <c r="NP587" s="3"/>
      <c r="NQ587" s="3"/>
      <c r="NR587" s="3"/>
      <c r="NS587" s="3"/>
      <c r="NT587" s="3"/>
      <c r="NU587" s="3"/>
      <c r="NV587" s="3"/>
      <c r="NW587" s="3"/>
      <c r="NX587" s="3"/>
      <c r="NY587" s="3"/>
      <c r="NZ587" s="3"/>
      <c r="OA587" s="3"/>
      <c r="OB587" s="3"/>
      <c r="OC587" s="3"/>
      <c r="OD587" s="3"/>
      <c r="OE587" s="3"/>
      <c r="OF587" s="3"/>
      <c r="OG587" s="3"/>
      <c r="OH587" s="3"/>
      <c r="OI587" s="3"/>
      <c r="OJ587" s="3"/>
      <c r="OK587" s="3"/>
      <c r="OL587" s="3"/>
      <c r="OM587" s="3"/>
      <c r="ON587" s="3"/>
      <c r="OO587" s="3"/>
      <c r="OP587" s="3"/>
      <c r="OQ587" s="3"/>
      <c r="OR587" s="3"/>
      <c r="OS587" s="3"/>
      <c r="OT587" s="3"/>
      <c r="OU587" s="3"/>
      <c r="OV587" s="3"/>
      <c r="OW587" s="3"/>
      <c r="OX587" s="3"/>
      <c r="OY587" s="3"/>
      <c r="OZ587" s="3"/>
      <c r="PA587" s="3"/>
      <c r="PB587" s="1"/>
      <c r="PC587" s="1"/>
      <c r="PD587" s="1"/>
      <c r="PE587" s="1"/>
      <c r="PF587" s="1"/>
      <c r="PG587" s="1"/>
      <c r="PH587" s="1"/>
      <c r="PI587" s="1"/>
      <c r="PJ587" s="1"/>
      <c r="PK587" s="1"/>
      <c r="PL587" s="1"/>
      <c r="PM587" s="1"/>
      <c r="PN587" s="1"/>
      <c r="PO587" s="1"/>
      <c r="PP587" s="1"/>
      <c r="PQ587" s="1"/>
      <c r="PR587" s="1"/>
      <c r="PS587" s="1"/>
      <c r="PT587" s="1"/>
      <c r="PU587" s="1"/>
      <c r="PV587" s="1"/>
      <c r="PW587" s="1"/>
      <c r="PX587" s="1"/>
      <c r="PY587" s="1"/>
      <c r="PZ587" s="1"/>
      <c r="QA587" s="1"/>
      <c r="QB587" s="1"/>
      <c r="QC587" s="1"/>
      <c r="QD587" s="1"/>
      <c r="QE587" s="1"/>
      <c r="QF587" s="1"/>
      <c r="QG587" s="1"/>
      <c r="QH587" s="1"/>
      <c r="QI587" s="1"/>
      <c r="QJ587" s="1"/>
      <c r="QK587" s="1"/>
      <c r="QL587" s="1"/>
      <c r="QM587" s="1"/>
      <c r="QN587" s="1"/>
      <c r="QO587" s="1"/>
      <c r="QP587" s="1"/>
      <c r="QQ587" s="1"/>
      <c r="QR587" s="1"/>
      <c r="QS587" s="1"/>
      <c r="QT587" s="1"/>
      <c r="QU587" s="1"/>
      <c r="QV587" s="1"/>
      <c r="QW587" s="1"/>
      <c r="QX587" s="1"/>
      <c r="QY587" s="1"/>
      <c r="QZ587" s="1"/>
      <c r="RA587" s="1"/>
      <c r="RB587" s="1"/>
      <c r="RC587" s="1"/>
      <c r="RD587" s="1"/>
      <c r="RE587" s="1"/>
      <c r="RF587" s="1"/>
      <c r="RG587" s="1"/>
      <c r="RH587" s="1"/>
      <c r="RI587" s="1"/>
      <c r="RJ587" s="1"/>
      <c r="RK587" s="1"/>
      <c r="RL587" s="1"/>
      <c r="RM587" s="1"/>
      <c r="RN587" s="1"/>
      <c r="RO587" s="1"/>
      <c r="RP587" s="1"/>
      <c r="RQ587" s="1"/>
      <c r="RR587" s="1"/>
      <c r="RS587" s="1"/>
      <c r="RT587" s="1"/>
      <c r="RU587" s="1"/>
      <c r="RV587" s="1"/>
      <c r="RW587" s="1"/>
      <c r="RX587" s="1"/>
      <c r="RY587" s="1"/>
      <c r="RZ587" s="1"/>
      <c r="SA587" s="1"/>
      <c r="SB587" s="1"/>
      <c r="SC587" s="1"/>
      <c r="SD587" s="1"/>
      <c r="SE587" s="1"/>
      <c r="SF587" s="1"/>
      <c r="SG587" s="1"/>
      <c r="SH587" s="1"/>
      <c r="SI587" s="1"/>
      <c r="SJ587" s="1"/>
      <c r="SK587" s="1"/>
      <c r="SL587" s="1"/>
      <c r="SM587" s="1"/>
      <c r="SN587" s="1"/>
      <c r="SO587" s="1"/>
      <c r="SP587" s="1"/>
      <c r="SQ587" s="1"/>
      <c r="SR587" s="1"/>
      <c r="SS587" s="1"/>
      <c r="ST587" s="1"/>
      <c r="SU587" s="1"/>
      <c r="SV587" s="1"/>
      <c r="SW587" s="1"/>
      <c r="SX587" s="1"/>
      <c r="SY587" s="1"/>
      <c r="SZ587" s="1"/>
      <c r="TA587" s="1"/>
      <c r="TB587" s="1"/>
      <c r="TC587" s="1"/>
      <c r="TD587" s="1"/>
      <c r="TE587" s="1"/>
      <c r="TF587" s="1"/>
      <c r="TG587" s="1"/>
      <c r="TH587" s="1"/>
      <c r="TI587" s="1"/>
      <c r="TJ587" s="1"/>
      <c r="TK587" s="1"/>
      <c r="TL587" s="1"/>
      <c r="TM587" s="1"/>
      <c r="TN587" s="1"/>
      <c r="TO587" s="1"/>
      <c r="TP587" s="1"/>
      <c r="TQ587" s="1"/>
      <c r="TR587" s="1"/>
      <c r="TS587" s="1"/>
      <c r="TT587" s="1"/>
      <c r="TU587" s="1"/>
      <c r="TV587" s="1"/>
      <c r="TW587" s="1"/>
      <c r="TX587" s="1"/>
      <c r="TY587" s="1"/>
      <c r="TZ587" s="1"/>
      <c r="UA587" s="1"/>
      <c r="UB587" s="1"/>
      <c r="UC587" s="1"/>
      <c r="UD587" s="1"/>
      <c r="UE587" s="1"/>
      <c r="UF587" s="1"/>
      <c r="UG587" s="1"/>
      <c r="UH587" s="1"/>
      <c r="UI587" s="1"/>
      <c r="UJ587" s="1"/>
      <c r="UK587" s="1"/>
      <c r="UL587" s="1"/>
      <c r="UM587" s="1"/>
      <c r="UN587" s="1"/>
      <c r="UO587" s="1"/>
      <c r="UP587" s="1"/>
      <c r="UQ587" s="1"/>
      <c r="UR587" s="1"/>
      <c r="US587" s="1"/>
      <c r="UT587" s="1"/>
      <c r="UU587" s="1"/>
      <c r="UV587" s="1"/>
      <c r="UW587" s="1"/>
      <c r="UX587" s="1"/>
      <c r="UY587" s="1"/>
      <c r="UZ587" s="1"/>
      <c r="VA587" s="1"/>
      <c r="VB587" s="1"/>
      <c r="VC587" s="1"/>
      <c r="VD587" s="1"/>
      <c r="VE587" s="1"/>
      <c r="VF587" s="1"/>
      <c r="VG587" s="1"/>
      <c r="VH587" s="1"/>
      <c r="VI587" s="1"/>
      <c r="VJ587" s="1"/>
      <c r="VK587" s="1"/>
      <c r="VL587" s="1"/>
      <c r="VM587" s="1"/>
      <c r="VN587" s="1"/>
      <c r="VO587" s="1"/>
      <c r="VP587" s="1"/>
      <c r="VQ587" s="1"/>
      <c r="VR587" s="1"/>
      <c r="VS587" s="1"/>
      <c r="VT587" s="1"/>
      <c r="VU587" s="1"/>
      <c r="VV587" s="1"/>
      <c r="VW587" s="1"/>
      <c r="VX587" s="1"/>
      <c r="VY587" s="1"/>
      <c r="VZ587" s="1"/>
      <c r="WA587" s="1"/>
      <c r="WB587" s="1"/>
      <c r="WC587" s="1"/>
      <c r="WD587" s="1"/>
      <c r="WE587" s="1"/>
      <c r="WF587" s="1"/>
      <c r="WG587" s="1"/>
      <c r="WH587" s="1"/>
      <c r="WI587" s="1"/>
      <c r="WJ587" s="1"/>
      <c r="WK587" s="1"/>
      <c r="WL587" s="1"/>
      <c r="WM587" s="1"/>
      <c r="WN587" s="1"/>
      <c r="WO587" s="1"/>
      <c r="WP587" s="1"/>
      <c r="WQ587" s="1"/>
      <c r="WR587" s="1"/>
      <c r="WS587" s="1"/>
      <c r="WT587" s="1"/>
      <c r="WU587" s="1"/>
      <c r="WV587" s="1"/>
      <c r="WW587" s="1"/>
      <c r="WX587" s="1"/>
      <c r="WY587" s="1"/>
      <c r="WZ587" s="1"/>
      <c r="XA587" s="1"/>
      <c r="XB587" s="1"/>
      <c r="XC587" s="1"/>
      <c r="XD587" s="1"/>
      <c r="XE587" s="1"/>
      <c r="XF587" s="1"/>
      <c r="XG587" s="1"/>
      <c r="XH587" s="1"/>
      <c r="XI587" s="1"/>
      <c r="XJ587" s="1"/>
      <c r="XK587" s="1"/>
      <c r="XL587" s="1"/>
      <c r="XM587" s="1"/>
      <c r="XN587" s="1"/>
      <c r="XO587" s="1"/>
      <c r="XP587" s="1"/>
      <c r="XQ587" s="1"/>
      <c r="XR587" s="1"/>
      <c r="XS587" s="1"/>
      <c r="XT587" s="1"/>
      <c r="XU587" s="1"/>
      <c r="XV587" s="1"/>
      <c r="XW587" s="1"/>
      <c r="XX587" s="1"/>
      <c r="XY587" s="1"/>
      <c r="XZ587" s="1"/>
      <c r="YA587" s="1"/>
      <c r="YB587" s="1"/>
      <c r="YC587" s="1"/>
      <c r="YD587" s="1"/>
      <c r="YE587" s="1"/>
      <c r="YF587" s="1"/>
      <c r="YG587" s="1"/>
      <c r="YH587" s="1"/>
      <c r="YI587" s="1"/>
      <c r="YJ587" s="1"/>
      <c r="YK587" s="1"/>
      <c r="YL587" s="1"/>
      <c r="YM587" s="1"/>
      <c r="YN587" s="1"/>
      <c r="YO587" s="1"/>
      <c r="YP587" s="1"/>
      <c r="YQ587" s="1"/>
      <c r="YR587" s="1"/>
      <c r="YS587" s="1"/>
      <c r="YT587" s="1"/>
      <c r="YU587" s="1"/>
      <c r="YV587" s="1"/>
      <c r="YW587" s="1"/>
      <c r="YX587" s="1"/>
      <c r="YY587" s="1"/>
      <c r="YZ587" s="1"/>
      <c r="ZA587" s="1"/>
      <c r="ZB587" s="1"/>
      <c r="ZC587" s="1"/>
      <c r="ZD587" s="1"/>
      <c r="ZE587" s="1"/>
      <c r="ZF587" s="1"/>
      <c r="ZG587" s="1"/>
      <c r="ZH587" s="1"/>
      <c r="ZI587" s="1"/>
      <c r="ZJ587" s="1"/>
      <c r="ZK587" s="1"/>
      <c r="ZL587" s="1"/>
      <c r="ZM587" s="1"/>
      <c r="ZN587" s="1"/>
      <c r="ZO587" s="1"/>
      <c r="ZP587" s="1"/>
      <c r="ZQ587" s="1"/>
      <c r="ZR587" s="1"/>
      <c r="ZS587" s="1"/>
      <c r="ZT587" s="1"/>
      <c r="ZU587" s="1"/>
      <c r="ZV587" s="1"/>
      <c r="ZW587" s="1"/>
      <c r="ZX587" s="1"/>
      <c r="ZY587" s="1"/>
      <c r="ZZ587" s="1"/>
      <c r="AAA587" s="1"/>
      <c r="AAB587" s="1"/>
      <c r="AAC587" s="1"/>
      <c r="AAD587" s="1"/>
      <c r="AAE587" s="1"/>
      <c r="AAF587" s="1"/>
      <c r="AAG587" s="1"/>
      <c r="AAH587" s="1"/>
      <c r="AAI587" s="1"/>
      <c r="AAJ587" s="1"/>
      <c r="AAK587" s="1"/>
      <c r="AAL587" s="1"/>
      <c r="AAM587" s="1"/>
      <c r="AAN587" s="1"/>
      <c r="AAO587" s="1"/>
      <c r="AAP587" s="1"/>
      <c r="AAQ587" s="1"/>
      <c r="AAR587" s="1"/>
      <c r="AAS587" s="1"/>
      <c r="AAT587" s="1"/>
      <c r="AAU587" s="1"/>
      <c r="AAV587" s="1"/>
      <c r="AAW587" s="1"/>
      <c r="AAX587" s="1"/>
      <c r="AAY587" s="1"/>
      <c r="AAZ587" s="1"/>
      <c r="ABA587" s="1"/>
      <c r="ABB587" s="1"/>
      <c r="ABC587" s="1"/>
      <c r="ABD587" s="1"/>
      <c r="ABE587" s="1"/>
      <c r="ABF587" s="1"/>
      <c r="ABG587" s="1"/>
      <c r="ABH587" s="1"/>
      <c r="ABI587" s="1"/>
      <c r="ABJ587" s="1"/>
      <c r="ABK587" s="1"/>
      <c r="ABL587" s="1"/>
      <c r="ABM587" s="1"/>
      <c r="ABN587" s="1"/>
      <c r="ABO587" s="1"/>
    </row>
    <row r="588" spans="1:743" x14ac:dyDescent="0.25">
      <c r="A588" s="93"/>
      <c r="B588" s="2"/>
      <c r="C588" s="2"/>
      <c r="D588" s="2"/>
      <c r="E588" s="2"/>
      <c r="F588" s="2"/>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c r="KB588" s="4"/>
      <c r="KC588" s="4"/>
      <c r="KD588" s="4"/>
      <c r="KE588" s="4"/>
      <c r="KF588" s="4"/>
      <c r="KG588" s="4"/>
      <c r="KH588" s="4"/>
      <c r="KI588" s="4"/>
      <c r="KJ588" s="4"/>
      <c r="KK588" s="4"/>
      <c r="KL588" s="4"/>
      <c r="KM588" s="4"/>
      <c r="KN588" s="4"/>
      <c r="KO588" s="4"/>
      <c r="KP588" s="4"/>
      <c r="KQ588" s="4"/>
      <c r="KR588" s="4"/>
      <c r="KS588" s="4"/>
      <c r="KT588" s="4"/>
      <c r="KU588" s="4"/>
      <c r="KV588" s="4"/>
      <c r="KW588" s="4"/>
      <c r="KX588" s="4"/>
      <c r="KY588" s="4"/>
      <c r="KZ588" s="4"/>
      <c r="LA588" s="4"/>
      <c r="LB588" s="4"/>
      <c r="LC588" s="4"/>
      <c r="LD588" s="4"/>
      <c r="LE588" s="4"/>
      <c r="LF588" s="4"/>
      <c r="LG588" s="4"/>
      <c r="LH588" s="4"/>
      <c r="LI588" s="4"/>
      <c r="LJ588" s="4"/>
      <c r="LK588" s="4"/>
      <c r="LL588" s="4"/>
      <c r="LM588" s="4"/>
      <c r="LN588" s="4"/>
      <c r="LO588" s="4"/>
      <c r="LP588" s="4"/>
      <c r="LQ588" s="4"/>
      <c r="LR588" s="4"/>
      <c r="LS588" s="4"/>
      <c r="LT588" s="4"/>
      <c r="LU588" s="4"/>
      <c r="LV588" s="4"/>
      <c r="LW588" s="4"/>
      <c r="LX588" s="4"/>
      <c r="LY588" s="4"/>
      <c r="LZ588" s="4"/>
      <c r="MA588" s="4"/>
      <c r="MB588" s="4"/>
      <c r="MC588" s="4"/>
      <c r="MD588" s="4"/>
      <c r="ME588" s="4"/>
      <c r="MF588" s="4"/>
      <c r="MG588" s="4"/>
      <c r="MH588" s="4"/>
      <c r="MI588" s="4"/>
      <c r="MJ588" s="4"/>
      <c r="MK588" s="4"/>
      <c r="ML588" s="4"/>
      <c r="MM588" s="4"/>
      <c r="MN588" s="4"/>
      <c r="MO588" s="4"/>
      <c r="MP588" s="4"/>
      <c r="MQ588" s="4"/>
      <c r="MR588" s="4"/>
      <c r="MS588" s="4"/>
      <c r="MT588" s="4"/>
      <c r="MU588" s="3"/>
      <c r="MV588" s="3"/>
      <c r="MW588" s="3"/>
      <c r="MX588" s="3"/>
      <c r="MY588" s="3"/>
      <c r="MZ588" s="3"/>
      <c r="NA588" s="3"/>
      <c r="NB588" s="3"/>
      <c r="NC588" s="3"/>
      <c r="ND588" s="3"/>
      <c r="NE588" s="3"/>
      <c r="NF588" s="3"/>
      <c r="NG588" s="3"/>
      <c r="NH588" s="3"/>
      <c r="NI588" s="3"/>
      <c r="NJ588" s="3"/>
      <c r="NK588" s="3"/>
      <c r="NL588" s="3"/>
      <c r="NM588" s="3"/>
      <c r="NN588" s="3"/>
      <c r="NO588" s="3"/>
      <c r="NP588" s="3"/>
      <c r="NQ588" s="3"/>
      <c r="NR588" s="3"/>
      <c r="NS588" s="3"/>
      <c r="NT588" s="3"/>
      <c r="NU588" s="3"/>
      <c r="NV588" s="3"/>
      <c r="NW588" s="3"/>
      <c r="NX588" s="3"/>
      <c r="NY588" s="3"/>
      <c r="NZ588" s="3"/>
      <c r="OA588" s="3"/>
      <c r="OB588" s="3"/>
      <c r="OC588" s="3"/>
      <c r="OD588" s="3"/>
      <c r="OE588" s="3"/>
      <c r="OF588" s="3"/>
      <c r="OG588" s="3"/>
      <c r="OH588" s="3"/>
      <c r="OI588" s="3"/>
      <c r="OJ588" s="3"/>
      <c r="OK588" s="3"/>
      <c r="OL588" s="3"/>
      <c r="OM588" s="3"/>
      <c r="ON588" s="3"/>
      <c r="OO588" s="3"/>
      <c r="OP588" s="3"/>
      <c r="OQ588" s="3"/>
      <c r="OR588" s="3"/>
      <c r="OS588" s="3"/>
      <c r="OT588" s="3"/>
      <c r="OU588" s="3"/>
      <c r="OV588" s="3"/>
      <c r="OW588" s="3"/>
      <c r="OX588" s="3"/>
      <c r="OY588" s="3"/>
      <c r="OZ588" s="3"/>
      <c r="PA588" s="3"/>
      <c r="PB588" s="1"/>
      <c r="PC588" s="1"/>
      <c r="PD588" s="1"/>
      <c r="PE588" s="1"/>
      <c r="PF588" s="1"/>
      <c r="PG588" s="1"/>
      <c r="PH588" s="1"/>
      <c r="PI588" s="1"/>
      <c r="PJ588" s="1"/>
      <c r="PK588" s="1"/>
      <c r="PL588" s="1"/>
      <c r="PM588" s="1"/>
      <c r="PN588" s="1"/>
      <c r="PO588" s="1"/>
      <c r="PP588" s="1"/>
      <c r="PQ588" s="1"/>
      <c r="PR588" s="1"/>
      <c r="PS588" s="1"/>
      <c r="PT588" s="1"/>
      <c r="PU588" s="1"/>
      <c r="PV588" s="1"/>
      <c r="PW588" s="1"/>
      <c r="PX588" s="1"/>
      <c r="PY588" s="1"/>
      <c r="PZ588" s="1"/>
      <c r="QA588" s="1"/>
      <c r="QB588" s="1"/>
      <c r="QC588" s="1"/>
      <c r="QD588" s="1"/>
      <c r="QE588" s="1"/>
      <c r="QF588" s="1"/>
      <c r="QG588" s="1"/>
      <c r="QH588" s="1"/>
      <c r="QI588" s="1"/>
      <c r="QJ588" s="1"/>
      <c r="QK588" s="1"/>
      <c r="QL588" s="1"/>
      <c r="QM588" s="1"/>
      <c r="QN588" s="1"/>
      <c r="QO588" s="1"/>
      <c r="QP588" s="1"/>
      <c r="QQ588" s="1"/>
      <c r="QR588" s="1"/>
      <c r="QS588" s="1"/>
      <c r="QT588" s="1"/>
      <c r="QU588" s="1"/>
      <c r="QV588" s="1"/>
      <c r="QW588" s="1"/>
      <c r="QX588" s="1"/>
      <c r="QY588" s="1"/>
      <c r="QZ588" s="1"/>
      <c r="RA588" s="1"/>
      <c r="RB588" s="1"/>
      <c r="RC588" s="1"/>
      <c r="RD588" s="1"/>
      <c r="RE588" s="1"/>
      <c r="RF588" s="1"/>
      <c r="RG588" s="1"/>
      <c r="RH588" s="1"/>
      <c r="RI588" s="1"/>
      <c r="RJ588" s="1"/>
      <c r="RK588" s="1"/>
      <c r="RL588" s="1"/>
      <c r="RM588" s="1"/>
      <c r="RN588" s="1"/>
      <c r="RO588" s="1"/>
      <c r="RP588" s="1"/>
      <c r="RQ588" s="1"/>
      <c r="RR588" s="1"/>
      <c r="RS588" s="1"/>
      <c r="RT588" s="1"/>
      <c r="RU588" s="1"/>
      <c r="RV588" s="1"/>
      <c r="RW588" s="1"/>
      <c r="RX588" s="1"/>
      <c r="RY588" s="1"/>
      <c r="RZ588" s="1"/>
      <c r="SA588" s="1"/>
      <c r="SB588" s="1"/>
      <c r="SC588" s="1"/>
      <c r="SD588" s="1"/>
      <c r="SE588" s="1"/>
      <c r="SF588" s="1"/>
      <c r="SG588" s="1"/>
      <c r="SH588" s="1"/>
      <c r="SI588" s="1"/>
      <c r="SJ588" s="1"/>
      <c r="SK588" s="1"/>
      <c r="SL588" s="1"/>
      <c r="SM588" s="1"/>
      <c r="SN588" s="1"/>
      <c r="SO588" s="1"/>
      <c r="SP588" s="1"/>
      <c r="SQ588" s="1"/>
      <c r="SR588" s="1"/>
      <c r="SS588" s="1"/>
      <c r="ST588" s="1"/>
      <c r="SU588" s="1"/>
      <c r="SV588" s="1"/>
      <c r="SW588" s="1"/>
      <c r="SX588" s="1"/>
      <c r="SY588" s="1"/>
      <c r="SZ588" s="1"/>
      <c r="TA588" s="1"/>
      <c r="TB588" s="1"/>
      <c r="TC588" s="1"/>
      <c r="TD588" s="1"/>
      <c r="TE588" s="1"/>
      <c r="TF588" s="1"/>
      <c r="TG588" s="1"/>
      <c r="TH588" s="1"/>
      <c r="TI588" s="1"/>
      <c r="TJ588" s="1"/>
      <c r="TK588" s="1"/>
      <c r="TL588" s="1"/>
      <c r="TM588" s="1"/>
      <c r="TN588" s="1"/>
      <c r="TO588" s="1"/>
      <c r="TP588" s="1"/>
      <c r="TQ588" s="1"/>
      <c r="TR588" s="1"/>
      <c r="TS588" s="1"/>
      <c r="TT588" s="1"/>
      <c r="TU588" s="1"/>
      <c r="TV588" s="1"/>
      <c r="TW588" s="1"/>
      <c r="TX588" s="1"/>
      <c r="TY588" s="1"/>
      <c r="TZ588" s="1"/>
      <c r="UA588" s="1"/>
      <c r="UB588" s="1"/>
      <c r="UC588" s="1"/>
      <c r="UD588" s="1"/>
      <c r="UE588" s="1"/>
      <c r="UF588" s="1"/>
      <c r="UG588" s="1"/>
      <c r="UH588" s="1"/>
      <c r="UI588" s="1"/>
      <c r="UJ588" s="1"/>
      <c r="UK588" s="1"/>
      <c r="UL588" s="1"/>
      <c r="UM588" s="1"/>
      <c r="UN588" s="1"/>
      <c r="UO588" s="1"/>
      <c r="UP588" s="1"/>
      <c r="UQ588" s="1"/>
      <c r="UR588" s="1"/>
      <c r="US588" s="1"/>
      <c r="UT588" s="1"/>
      <c r="UU588" s="1"/>
      <c r="UV588" s="1"/>
      <c r="UW588" s="1"/>
      <c r="UX588" s="1"/>
      <c r="UY588" s="1"/>
      <c r="UZ588" s="1"/>
      <c r="VA588" s="1"/>
      <c r="VB588" s="1"/>
      <c r="VC588" s="1"/>
      <c r="VD588" s="1"/>
      <c r="VE588" s="1"/>
      <c r="VF588" s="1"/>
      <c r="VG588" s="1"/>
      <c r="VH588" s="1"/>
      <c r="VI588" s="1"/>
      <c r="VJ588" s="1"/>
      <c r="VK588" s="1"/>
      <c r="VL588" s="1"/>
      <c r="VM588" s="1"/>
      <c r="VN588" s="1"/>
      <c r="VO588" s="1"/>
      <c r="VP588" s="1"/>
      <c r="VQ588" s="1"/>
      <c r="VR588" s="1"/>
      <c r="VS588" s="1"/>
      <c r="VT588" s="1"/>
      <c r="VU588" s="1"/>
      <c r="VV588" s="1"/>
      <c r="VW588" s="1"/>
      <c r="VX588" s="1"/>
      <c r="VY588" s="1"/>
      <c r="VZ588" s="1"/>
      <c r="WA588" s="1"/>
      <c r="WB588" s="1"/>
      <c r="WC588" s="1"/>
      <c r="WD588" s="1"/>
      <c r="WE588" s="1"/>
      <c r="WF588" s="1"/>
      <c r="WG588" s="1"/>
      <c r="WH588" s="1"/>
      <c r="WI588" s="1"/>
      <c r="WJ588" s="1"/>
      <c r="WK588" s="1"/>
      <c r="WL588" s="1"/>
      <c r="WM588" s="1"/>
      <c r="WN588" s="1"/>
      <c r="WO588" s="1"/>
      <c r="WP588" s="1"/>
      <c r="WQ588" s="1"/>
      <c r="WR588" s="1"/>
      <c r="WS588" s="1"/>
      <c r="WT588" s="1"/>
      <c r="WU588" s="1"/>
      <c r="WV588" s="1"/>
      <c r="WW588" s="1"/>
      <c r="WX588" s="1"/>
      <c r="WY588" s="1"/>
      <c r="WZ588" s="1"/>
      <c r="XA588" s="1"/>
      <c r="XB588" s="1"/>
      <c r="XC588" s="1"/>
      <c r="XD588" s="1"/>
      <c r="XE588" s="1"/>
      <c r="XF588" s="1"/>
      <c r="XG588" s="1"/>
      <c r="XH588" s="1"/>
      <c r="XI588" s="1"/>
      <c r="XJ588" s="1"/>
      <c r="XK588" s="1"/>
      <c r="XL588" s="1"/>
      <c r="XM588" s="1"/>
      <c r="XN588" s="1"/>
      <c r="XO588" s="1"/>
      <c r="XP588" s="1"/>
      <c r="XQ588" s="1"/>
      <c r="XR588" s="1"/>
      <c r="XS588" s="1"/>
      <c r="XT588" s="1"/>
      <c r="XU588" s="1"/>
      <c r="XV588" s="1"/>
      <c r="XW588" s="1"/>
      <c r="XX588" s="1"/>
      <c r="XY588" s="1"/>
      <c r="XZ588" s="1"/>
      <c r="YA588" s="1"/>
      <c r="YB588" s="1"/>
      <c r="YC588" s="1"/>
      <c r="YD588" s="1"/>
      <c r="YE588" s="1"/>
      <c r="YF588" s="1"/>
      <c r="YG588" s="1"/>
      <c r="YH588" s="1"/>
      <c r="YI588" s="1"/>
      <c r="YJ588" s="1"/>
      <c r="YK588" s="1"/>
      <c r="YL588" s="1"/>
      <c r="YM588" s="1"/>
      <c r="YN588" s="1"/>
      <c r="YO588" s="1"/>
      <c r="YP588" s="1"/>
      <c r="YQ588" s="1"/>
      <c r="YR588" s="1"/>
      <c r="YS588" s="1"/>
      <c r="YT588" s="1"/>
      <c r="YU588" s="1"/>
      <c r="YV588" s="1"/>
      <c r="YW588" s="1"/>
      <c r="YX588" s="1"/>
      <c r="YY588" s="1"/>
      <c r="YZ588" s="1"/>
      <c r="ZA588" s="1"/>
      <c r="ZB588" s="1"/>
      <c r="ZC588" s="1"/>
      <c r="ZD588" s="1"/>
      <c r="ZE588" s="1"/>
      <c r="ZF588" s="1"/>
      <c r="ZG588" s="1"/>
      <c r="ZH588" s="1"/>
      <c r="ZI588" s="1"/>
      <c r="ZJ588" s="1"/>
      <c r="ZK588" s="1"/>
      <c r="ZL588" s="1"/>
      <c r="ZM588" s="1"/>
      <c r="ZN588" s="1"/>
      <c r="ZO588" s="1"/>
      <c r="ZP588" s="1"/>
      <c r="ZQ588" s="1"/>
      <c r="ZR588" s="1"/>
      <c r="ZS588" s="1"/>
      <c r="ZT588" s="1"/>
      <c r="ZU588" s="1"/>
      <c r="ZV588" s="1"/>
      <c r="ZW588" s="1"/>
      <c r="ZX588" s="1"/>
      <c r="ZY588" s="1"/>
      <c r="ZZ588" s="1"/>
      <c r="AAA588" s="1"/>
      <c r="AAB588" s="1"/>
      <c r="AAC588" s="1"/>
      <c r="AAD588" s="1"/>
      <c r="AAE588" s="1"/>
      <c r="AAF588" s="1"/>
      <c r="AAG588" s="1"/>
      <c r="AAH588" s="1"/>
      <c r="AAI588" s="1"/>
      <c r="AAJ588" s="1"/>
      <c r="AAK588" s="1"/>
      <c r="AAL588" s="1"/>
      <c r="AAM588" s="1"/>
      <c r="AAN588" s="1"/>
      <c r="AAO588" s="1"/>
      <c r="AAP588" s="1"/>
      <c r="AAQ588" s="1"/>
      <c r="AAR588" s="1"/>
      <c r="AAS588" s="1"/>
      <c r="AAT588" s="1"/>
      <c r="AAU588" s="1"/>
      <c r="AAV588" s="1"/>
      <c r="AAW588" s="1"/>
      <c r="AAX588" s="1"/>
      <c r="AAY588" s="1"/>
      <c r="AAZ588" s="1"/>
      <c r="ABA588" s="1"/>
      <c r="ABB588" s="1"/>
      <c r="ABC588" s="1"/>
      <c r="ABD588" s="1"/>
      <c r="ABE588" s="1"/>
      <c r="ABF588" s="1"/>
      <c r="ABG588" s="1"/>
      <c r="ABH588" s="1"/>
      <c r="ABI588" s="1"/>
      <c r="ABJ588" s="1"/>
      <c r="ABK588" s="1"/>
      <c r="ABL588" s="1"/>
      <c r="ABM588" s="1"/>
      <c r="ABN588" s="1"/>
      <c r="ABO588" s="1"/>
    </row>
    <row r="589" spans="1:743" x14ac:dyDescent="0.25">
      <c r="A589" s="93"/>
      <c r="B589" s="2"/>
      <c r="C589" s="2"/>
      <c r="D589" s="2"/>
      <c r="E589" s="2"/>
      <c r="F589" s="2"/>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c r="KB589" s="4"/>
      <c r="KC589" s="4"/>
      <c r="KD589" s="4"/>
      <c r="KE589" s="4"/>
      <c r="KF589" s="4"/>
      <c r="KG589" s="4"/>
      <c r="KH589" s="4"/>
      <c r="KI589" s="4"/>
      <c r="KJ589" s="4"/>
      <c r="KK589" s="4"/>
      <c r="KL589" s="4"/>
      <c r="KM589" s="4"/>
      <c r="KN589" s="4"/>
      <c r="KO589" s="4"/>
      <c r="KP589" s="4"/>
      <c r="KQ589" s="4"/>
      <c r="KR589" s="4"/>
      <c r="KS589" s="4"/>
      <c r="KT589" s="4"/>
      <c r="KU589" s="4"/>
      <c r="KV589" s="4"/>
      <c r="KW589" s="4"/>
      <c r="KX589" s="4"/>
      <c r="KY589" s="4"/>
      <c r="KZ589" s="4"/>
      <c r="LA589" s="4"/>
      <c r="LB589" s="4"/>
      <c r="LC589" s="4"/>
      <c r="LD589" s="4"/>
      <c r="LE589" s="4"/>
      <c r="LF589" s="4"/>
      <c r="LG589" s="4"/>
      <c r="LH589" s="4"/>
      <c r="LI589" s="4"/>
      <c r="LJ589" s="4"/>
      <c r="LK589" s="4"/>
      <c r="LL589" s="4"/>
      <c r="LM589" s="4"/>
      <c r="LN589" s="4"/>
      <c r="LO589" s="4"/>
      <c r="LP589" s="4"/>
      <c r="LQ589" s="4"/>
      <c r="LR589" s="4"/>
      <c r="LS589" s="4"/>
      <c r="LT589" s="4"/>
      <c r="LU589" s="4"/>
      <c r="LV589" s="4"/>
      <c r="LW589" s="4"/>
      <c r="LX589" s="4"/>
      <c r="LY589" s="4"/>
      <c r="LZ589" s="4"/>
      <c r="MA589" s="4"/>
      <c r="MB589" s="4"/>
      <c r="MC589" s="4"/>
      <c r="MD589" s="4"/>
      <c r="ME589" s="4"/>
      <c r="MF589" s="4"/>
      <c r="MG589" s="4"/>
      <c r="MH589" s="4"/>
      <c r="MI589" s="4"/>
      <c r="MJ589" s="4"/>
      <c r="MK589" s="4"/>
      <c r="ML589" s="4"/>
      <c r="MM589" s="4"/>
      <c r="MN589" s="4"/>
      <c r="MO589" s="4"/>
      <c r="MP589" s="4"/>
      <c r="MQ589" s="4"/>
      <c r="MR589" s="4"/>
      <c r="MS589" s="4"/>
      <c r="MT589" s="4"/>
      <c r="MU589" s="3"/>
      <c r="MV589" s="3"/>
      <c r="MW589" s="3"/>
      <c r="MX589" s="3"/>
      <c r="MY589" s="3"/>
      <c r="MZ589" s="3"/>
      <c r="NA589" s="3"/>
      <c r="NB589" s="3"/>
      <c r="NC589" s="3"/>
      <c r="ND589" s="3"/>
      <c r="NE589" s="3"/>
      <c r="NF589" s="3"/>
      <c r="NG589" s="3"/>
      <c r="NH589" s="3"/>
      <c r="NI589" s="3"/>
      <c r="NJ589" s="3"/>
      <c r="NK589" s="3"/>
      <c r="NL589" s="3"/>
      <c r="NM589" s="3"/>
      <c r="NN589" s="3"/>
      <c r="NO589" s="3"/>
      <c r="NP589" s="3"/>
      <c r="NQ589" s="3"/>
      <c r="NR589" s="3"/>
      <c r="NS589" s="3"/>
      <c r="NT589" s="3"/>
      <c r="NU589" s="3"/>
      <c r="NV589" s="3"/>
      <c r="NW589" s="3"/>
      <c r="NX589" s="3"/>
      <c r="NY589" s="3"/>
      <c r="NZ589" s="3"/>
      <c r="OA589" s="3"/>
      <c r="OB589" s="3"/>
      <c r="OC589" s="3"/>
      <c r="OD589" s="3"/>
      <c r="OE589" s="3"/>
      <c r="OF589" s="3"/>
      <c r="OG589" s="3"/>
      <c r="OH589" s="3"/>
      <c r="OI589" s="3"/>
      <c r="OJ589" s="3"/>
      <c r="OK589" s="3"/>
      <c r="OL589" s="3"/>
      <c r="OM589" s="3"/>
      <c r="ON589" s="3"/>
      <c r="OO589" s="3"/>
      <c r="OP589" s="3"/>
      <c r="OQ589" s="3"/>
      <c r="OR589" s="3"/>
      <c r="OS589" s="3"/>
      <c r="OT589" s="3"/>
      <c r="OU589" s="3"/>
      <c r="OV589" s="3"/>
      <c r="OW589" s="3"/>
      <c r="OX589" s="3"/>
      <c r="OY589" s="3"/>
      <c r="OZ589" s="3"/>
      <c r="PA589" s="3"/>
      <c r="PB589" s="1"/>
      <c r="PC589" s="1"/>
      <c r="PD589" s="1"/>
      <c r="PE589" s="1"/>
      <c r="PF589" s="1"/>
      <c r="PG589" s="1"/>
      <c r="PH589" s="1"/>
      <c r="PI589" s="1"/>
      <c r="PJ589" s="1"/>
      <c r="PK589" s="1"/>
      <c r="PL589" s="1"/>
      <c r="PM589" s="1"/>
      <c r="PN589" s="1"/>
      <c r="PO589" s="1"/>
      <c r="PP589" s="1"/>
      <c r="PQ589" s="1"/>
      <c r="PR589" s="1"/>
      <c r="PS589" s="1"/>
      <c r="PT589" s="1"/>
      <c r="PU589" s="1"/>
      <c r="PV589" s="1"/>
      <c r="PW589" s="1"/>
      <c r="PX589" s="1"/>
      <c r="PY589" s="1"/>
      <c r="PZ589" s="1"/>
      <c r="QA589" s="1"/>
      <c r="QB589" s="1"/>
      <c r="QC589" s="1"/>
      <c r="QD589" s="1"/>
      <c r="QE589" s="1"/>
      <c r="QF589" s="1"/>
      <c r="QG589" s="1"/>
      <c r="QH589" s="1"/>
      <c r="QI589" s="1"/>
      <c r="QJ589" s="1"/>
      <c r="QK589" s="1"/>
      <c r="QL589" s="1"/>
      <c r="QM589" s="1"/>
      <c r="QN589" s="1"/>
      <c r="QO589" s="1"/>
      <c r="QP589" s="1"/>
      <c r="QQ589" s="1"/>
      <c r="QR589" s="1"/>
      <c r="QS589" s="1"/>
      <c r="QT589" s="1"/>
      <c r="QU589" s="1"/>
      <c r="QV589" s="1"/>
      <c r="QW589" s="1"/>
      <c r="QX589" s="1"/>
      <c r="QY589" s="1"/>
      <c r="QZ589" s="1"/>
      <c r="RA589" s="1"/>
      <c r="RB589" s="1"/>
      <c r="RC589" s="1"/>
      <c r="RD589" s="1"/>
      <c r="RE589" s="1"/>
      <c r="RF589" s="1"/>
      <c r="RG589" s="1"/>
      <c r="RH589" s="1"/>
      <c r="RI589" s="1"/>
      <c r="RJ589" s="1"/>
      <c r="RK589" s="1"/>
      <c r="RL589" s="1"/>
      <c r="RM589" s="1"/>
      <c r="RN589" s="1"/>
      <c r="RO589" s="1"/>
      <c r="RP589" s="1"/>
      <c r="RQ589" s="1"/>
      <c r="RR589" s="1"/>
      <c r="RS589" s="1"/>
      <c r="RT589" s="1"/>
      <c r="RU589" s="1"/>
      <c r="RV589" s="1"/>
      <c r="RW589" s="1"/>
      <c r="RX589" s="1"/>
      <c r="RY589" s="1"/>
      <c r="RZ589" s="1"/>
      <c r="SA589" s="1"/>
      <c r="SB589" s="1"/>
      <c r="SC589" s="1"/>
      <c r="SD589" s="1"/>
      <c r="SE589" s="1"/>
      <c r="SF589" s="1"/>
      <c r="SG589" s="1"/>
      <c r="SH589" s="1"/>
      <c r="SI589" s="1"/>
      <c r="SJ589" s="1"/>
      <c r="SK589" s="1"/>
      <c r="SL589" s="1"/>
      <c r="SM589" s="1"/>
      <c r="SN589" s="1"/>
      <c r="SO589" s="1"/>
      <c r="SP589" s="1"/>
      <c r="SQ589" s="1"/>
      <c r="SR589" s="1"/>
      <c r="SS589" s="1"/>
      <c r="ST589" s="1"/>
      <c r="SU589" s="1"/>
      <c r="SV589" s="1"/>
      <c r="SW589" s="1"/>
      <c r="SX589" s="1"/>
      <c r="SY589" s="1"/>
      <c r="SZ589" s="1"/>
      <c r="TA589" s="1"/>
      <c r="TB589" s="1"/>
      <c r="TC589" s="1"/>
      <c r="TD589" s="1"/>
      <c r="TE589" s="1"/>
      <c r="TF589" s="1"/>
      <c r="TG589" s="1"/>
      <c r="TH589" s="1"/>
      <c r="TI589" s="1"/>
      <c r="TJ589" s="1"/>
      <c r="TK589" s="1"/>
      <c r="TL589" s="1"/>
      <c r="TM589" s="1"/>
      <c r="TN589" s="1"/>
      <c r="TO589" s="1"/>
      <c r="TP589" s="1"/>
      <c r="TQ589" s="1"/>
      <c r="TR589" s="1"/>
      <c r="TS589" s="1"/>
      <c r="TT589" s="1"/>
      <c r="TU589" s="1"/>
      <c r="TV589" s="1"/>
      <c r="TW589" s="1"/>
      <c r="TX589" s="1"/>
      <c r="TY589" s="1"/>
      <c r="TZ589" s="1"/>
      <c r="UA589" s="1"/>
      <c r="UB589" s="1"/>
      <c r="UC589" s="1"/>
      <c r="UD589" s="1"/>
      <c r="UE589" s="1"/>
      <c r="UF589" s="1"/>
      <c r="UG589" s="1"/>
      <c r="UH589" s="1"/>
      <c r="UI589" s="1"/>
      <c r="UJ589" s="1"/>
      <c r="UK589" s="1"/>
      <c r="UL589" s="1"/>
      <c r="UM589" s="1"/>
      <c r="UN589" s="1"/>
      <c r="UO589" s="1"/>
      <c r="UP589" s="1"/>
      <c r="UQ589" s="1"/>
      <c r="UR589" s="1"/>
      <c r="US589" s="1"/>
      <c r="UT589" s="1"/>
      <c r="UU589" s="1"/>
      <c r="UV589" s="1"/>
      <c r="UW589" s="1"/>
      <c r="UX589" s="1"/>
      <c r="UY589" s="1"/>
      <c r="UZ589" s="1"/>
      <c r="VA589" s="1"/>
      <c r="VB589" s="1"/>
      <c r="VC589" s="1"/>
      <c r="VD589" s="1"/>
      <c r="VE589" s="1"/>
      <c r="VF589" s="1"/>
      <c r="VG589" s="1"/>
      <c r="VH589" s="1"/>
      <c r="VI589" s="1"/>
      <c r="VJ589" s="1"/>
      <c r="VK589" s="1"/>
      <c r="VL589" s="1"/>
      <c r="VM589" s="1"/>
      <c r="VN589" s="1"/>
      <c r="VO589" s="1"/>
      <c r="VP589" s="1"/>
      <c r="VQ589" s="1"/>
      <c r="VR589" s="1"/>
      <c r="VS589" s="1"/>
      <c r="VT589" s="1"/>
      <c r="VU589" s="1"/>
      <c r="VV589" s="1"/>
      <c r="VW589" s="1"/>
      <c r="VX589" s="1"/>
      <c r="VY589" s="1"/>
      <c r="VZ589" s="1"/>
      <c r="WA589" s="1"/>
      <c r="WB589" s="1"/>
      <c r="WC589" s="1"/>
      <c r="WD589" s="1"/>
      <c r="WE589" s="1"/>
      <c r="WF589" s="1"/>
      <c r="WG589" s="1"/>
      <c r="WH589" s="1"/>
      <c r="WI589" s="1"/>
      <c r="WJ589" s="1"/>
      <c r="WK589" s="1"/>
      <c r="WL589" s="1"/>
      <c r="WM589" s="1"/>
      <c r="WN589" s="1"/>
      <c r="WO589" s="1"/>
      <c r="WP589" s="1"/>
      <c r="WQ589" s="1"/>
      <c r="WR589" s="1"/>
      <c r="WS589" s="1"/>
      <c r="WT589" s="1"/>
      <c r="WU589" s="1"/>
      <c r="WV589" s="1"/>
      <c r="WW589" s="1"/>
      <c r="WX589" s="1"/>
      <c r="WY589" s="1"/>
      <c r="WZ589" s="1"/>
      <c r="XA589" s="1"/>
      <c r="XB589" s="1"/>
      <c r="XC589" s="1"/>
      <c r="XD589" s="1"/>
      <c r="XE589" s="1"/>
      <c r="XF589" s="1"/>
      <c r="XG589" s="1"/>
      <c r="XH589" s="1"/>
      <c r="XI589" s="1"/>
      <c r="XJ589" s="1"/>
      <c r="XK589" s="1"/>
      <c r="XL589" s="1"/>
      <c r="XM589" s="1"/>
      <c r="XN589" s="1"/>
      <c r="XO589" s="1"/>
      <c r="XP589" s="1"/>
      <c r="XQ589" s="1"/>
      <c r="XR589" s="1"/>
      <c r="XS589" s="1"/>
      <c r="XT589" s="1"/>
      <c r="XU589" s="1"/>
      <c r="XV589" s="1"/>
      <c r="XW589" s="1"/>
      <c r="XX589" s="1"/>
      <c r="XY589" s="1"/>
      <c r="XZ589" s="1"/>
      <c r="YA589" s="1"/>
      <c r="YB589" s="1"/>
      <c r="YC589" s="1"/>
      <c r="YD589" s="1"/>
      <c r="YE589" s="1"/>
      <c r="YF589" s="1"/>
      <c r="YG589" s="1"/>
      <c r="YH589" s="1"/>
      <c r="YI589" s="1"/>
      <c r="YJ589" s="1"/>
      <c r="YK589" s="1"/>
      <c r="YL589" s="1"/>
      <c r="YM589" s="1"/>
      <c r="YN589" s="1"/>
      <c r="YO589" s="1"/>
      <c r="YP589" s="1"/>
      <c r="YQ589" s="1"/>
      <c r="YR589" s="1"/>
      <c r="YS589" s="1"/>
      <c r="YT589" s="1"/>
      <c r="YU589" s="1"/>
      <c r="YV589" s="1"/>
      <c r="YW589" s="1"/>
      <c r="YX589" s="1"/>
      <c r="YY589" s="1"/>
      <c r="YZ589" s="1"/>
      <c r="ZA589" s="1"/>
      <c r="ZB589" s="1"/>
      <c r="ZC589" s="1"/>
      <c r="ZD589" s="1"/>
      <c r="ZE589" s="1"/>
      <c r="ZF589" s="1"/>
      <c r="ZG589" s="1"/>
      <c r="ZH589" s="1"/>
      <c r="ZI589" s="1"/>
      <c r="ZJ589" s="1"/>
      <c r="ZK589" s="1"/>
      <c r="ZL589" s="1"/>
      <c r="ZM589" s="1"/>
      <c r="ZN589" s="1"/>
      <c r="ZO589" s="1"/>
      <c r="ZP589" s="1"/>
      <c r="ZQ589" s="1"/>
      <c r="ZR589" s="1"/>
      <c r="ZS589" s="1"/>
      <c r="ZT589" s="1"/>
      <c r="ZU589" s="1"/>
      <c r="ZV589" s="1"/>
      <c r="ZW589" s="1"/>
      <c r="ZX589" s="1"/>
      <c r="ZY589" s="1"/>
      <c r="ZZ589" s="1"/>
      <c r="AAA589" s="1"/>
      <c r="AAB589" s="1"/>
      <c r="AAC589" s="1"/>
      <c r="AAD589" s="1"/>
      <c r="AAE589" s="1"/>
      <c r="AAF589" s="1"/>
      <c r="AAG589" s="1"/>
      <c r="AAH589" s="1"/>
      <c r="AAI589" s="1"/>
      <c r="AAJ589" s="1"/>
      <c r="AAK589" s="1"/>
      <c r="AAL589" s="1"/>
      <c r="AAM589" s="1"/>
      <c r="AAN589" s="1"/>
      <c r="AAO589" s="1"/>
      <c r="AAP589" s="1"/>
      <c r="AAQ589" s="1"/>
      <c r="AAR589" s="1"/>
      <c r="AAS589" s="1"/>
      <c r="AAT589" s="1"/>
      <c r="AAU589" s="1"/>
      <c r="AAV589" s="1"/>
      <c r="AAW589" s="1"/>
      <c r="AAX589" s="1"/>
      <c r="AAY589" s="1"/>
      <c r="AAZ589" s="1"/>
      <c r="ABA589" s="1"/>
      <c r="ABB589" s="1"/>
      <c r="ABC589" s="1"/>
      <c r="ABD589" s="1"/>
      <c r="ABE589" s="1"/>
      <c r="ABF589" s="1"/>
      <c r="ABG589" s="1"/>
      <c r="ABH589" s="1"/>
      <c r="ABI589" s="1"/>
      <c r="ABJ589" s="1"/>
      <c r="ABK589" s="1"/>
      <c r="ABL589" s="1"/>
      <c r="ABM589" s="1"/>
      <c r="ABN589" s="1"/>
      <c r="ABO589" s="1"/>
    </row>
    <row r="590" spans="1:743" x14ac:dyDescent="0.25">
      <c r="A590" s="93"/>
      <c r="B590" s="2"/>
      <c r="C590" s="2"/>
      <c r="D590" s="2"/>
      <c r="E590" s="2"/>
      <c r="F590" s="2"/>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c r="KB590" s="4"/>
      <c r="KC590" s="4"/>
      <c r="KD590" s="4"/>
      <c r="KE590" s="4"/>
      <c r="KF590" s="4"/>
      <c r="KG590" s="4"/>
      <c r="KH590" s="4"/>
      <c r="KI590" s="4"/>
      <c r="KJ590" s="4"/>
      <c r="KK590" s="4"/>
      <c r="KL590" s="4"/>
      <c r="KM590" s="4"/>
      <c r="KN590" s="4"/>
      <c r="KO590" s="4"/>
      <c r="KP590" s="4"/>
      <c r="KQ590" s="4"/>
      <c r="KR590" s="4"/>
      <c r="KS590" s="4"/>
      <c r="KT590" s="4"/>
      <c r="KU590" s="4"/>
      <c r="KV590" s="4"/>
      <c r="KW590" s="4"/>
      <c r="KX590" s="4"/>
      <c r="KY590" s="4"/>
      <c r="KZ590" s="4"/>
      <c r="LA590" s="4"/>
      <c r="LB590" s="4"/>
      <c r="LC590" s="4"/>
      <c r="LD590" s="4"/>
      <c r="LE590" s="4"/>
      <c r="LF590" s="4"/>
      <c r="LG590" s="4"/>
      <c r="LH590" s="4"/>
      <c r="LI590" s="4"/>
      <c r="LJ590" s="4"/>
      <c r="LK590" s="4"/>
      <c r="LL590" s="4"/>
      <c r="LM590" s="4"/>
      <c r="LN590" s="4"/>
      <c r="LO590" s="4"/>
      <c r="LP590" s="4"/>
      <c r="LQ590" s="4"/>
      <c r="LR590" s="4"/>
      <c r="LS590" s="4"/>
      <c r="LT590" s="4"/>
      <c r="LU590" s="4"/>
      <c r="LV590" s="4"/>
      <c r="LW590" s="4"/>
      <c r="LX590" s="4"/>
      <c r="LY590" s="4"/>
      <c r="LZ590" s="4"/>
      <c r="MA590" s="4"/>
      <c r="MB590" s="4"/>
      <c r="MC590" s="4"/>
      <c r="MD590" s="4"/>
      <c r="ME590" s="4"/>
      <c r="MF590" s="4"/>
      <c r="MG590" s="4"/>
      <c r="MH590" s="4"/>
      <c r="MI590" s="4"/>
      <c r="MJ590" s="4"/>
      <c r="MK590" s="4"/>
      <c r="ML590" s="4"/>
      <c r="MM590" s="4"/>
      <c r="MN590" s="4"/>
      <c r="MO590" s="4"/>
      <c r="MP590" s="4"/>
      <c r="MQ590" s="4"/>
      <c r="MR590" s="4"/>
      <c r="MS590" s="4"/>
      <c r="MT590" s="4"/>
      <c r="MU590" s="3"/>
      <c r="MV590" s="3"/>
      <c r="MW590" s="3"/>
      <c r="MX590" s="3"/>
      <c r="MY590" s="3"/>
      <c r="MZ590" s="3"/>
      <c r="NA590" s="3"/>
      <c r="NB590" s="3"/>
      <c r="NC590" s="3"/>
      <c r="ND590" s="3"/>
      <c r="NE590" s="3"/>
      <c r="NF590" s="3"/>
      <c r="NG590" s="3"/>
      <c r="NH590" s="3"/>
      <c r="NI590" s="3"/>
      <c r="NJ590" s="3"/>
      <c r="NK590" s="3"/>
      <c r="NL590" s="3"/>
      <c r="NM590" s="3"/>
      <c r="NN590" s="3"/>
      <c r="NO590" s="3"/>
      <c r="NP590" s="3"/>
      <c r="NQ590" s="3"/>
      <c r="NR590" s="3"/>
      <c r="NS590" s="3"/>
      <c r="NT590" s="3"/>
      <c r="NU590" s="3"/>
      <c r="NV590" s="3"/>
      <c r="NW590" s="3"/>
      <c r="NX590" s="3"/>
      <c r="NY590" s="3"/>
      <c r="NZ590" s="3"/>
      <c r="OA590" s="3"/>
      <c r="OB590" s="3"/>
      <c r="OC590" s="3"/>
      <c r="OD590" s="3"/>
      <c r="OE590" s="3"/>
      <c r="OF590" s="3"/>
      <c r="OG590" s="3"/>
      <c r="OH590" s="3"/>
      <c r="OI590" s="3"/>
      <c r="OJ590" s="3"/>
      <c r="OK590" s="3"/>
      <c r="OL590" s="3"/>
      <c r="OM590" s="3"/>
      <c r="ON590" s="3"/>
      <c r="OO590" s="3"/>
      <c r="OP590" s="3"/>
      <c r="OQ590" s="3"/>
      <c r="OR590" s="3"/>
      <c r="OS590" s="3"/>
      <c r="OT590" s="3"/>
      <c r="OU590" s="3"/>
      <c r="OV590" s="3"/>
      <c r="OW590" s="3"/>
      <c r="OX590" s="3"/>
      <c r="OY590" s="3"/>
      <c r="OZ590" s="3"/>
      <c r="PA590" s="3"/>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c r="ZT590" s="1"/>
      <c r="ZU590" s="1"/>
      <c r="ZV590" s="1"/>
      <c r="ZW590" s="1"/>
      <c r="ZX590" s="1"/>
      <c r="ZY590" s="1"/>
      <c r="ZZ590" s="1"/>
      <c r="AAA590" s="1"/>
      <c r="AAB590" s="1"/>
      <c r="AAC590" s="1"/>
      <c r="AAD590" s="1"/>
      <c r="AAE590" s="1"/>
      <c r="AAF590" s="1"/>
      <c r="AAG590" s="1"/>
      <c r="AAH590" s="1"/>
      <c r="AAI590" s="1"/>
      <c r="AAJ590" s="1"/>
      <c r="AAK590" s="1"/>
      <c r="AAL590" s="1"/>
      <c r="AAM590" s="1"/>
      <c r="AAN590" s="1"/>
      <c r="AAO590" s="1"/>
      <c r="AAP590" s="1"/>
      <c r="AAQ590" s="1"/>
      <c r="AAR590" s="1"/>
      <c r="AAS590" s="1"/>
      <c r="AAT590" s="1"/>
      <c r="AAU590" s="1"/>
      <c r="AAV590" s="1"/>
      <c r="AAW590" s="1"/>
      <c r="AAX590" s="1"/>
      <c r="AAY590" s="1"/>
      <c r="AAZ590" s="1"/>
      <c r="ABA590" s="1"/>
      <c r="ABB590" s="1"/>
      <c r="ABC590" s="1"/>
      <c r="ABD590" s="1"/>
      <c r="ABE590" s="1"/>
      <c r="ABF590" s="1"/>
      <c r="ABG590" s="1"/>
      <c r="ABH590" s="1"/>
      <c r="ABI590" s="1"/>
      <c r="ABJ590" s="1"/>
      <c r="ABK590" s="1"/>
      <c r="ABL590" s="1"/>
      <c r="ABM590" s="1"/>
      <c r="ABN590" s="1"/>
      <c r="ABO590" s="1"/>
    </row>
    <row r="591" spans="1:743" x14ac:dyDescent="0.25">
      <c r="A591" s="93"/>
      <c r="B591" s="2"/>
      <c r="C591" s="2"/>
      <c r="D591" s="2"/>
      <c r="E591" s="2"/>
      <c r="F591" s="2"/>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3"/>
      <c r="MV591" s="3"/>
      <c r="MW591" s="3"/>
      <c r="MX591" s="3"/>
      <c r="MY591" s="3"/>
      <c r="MZ591" s="3"/>
      <c r="NA591" s="3"/>
      <c r="NB591" s="3"/>
      <c r="NC591" s="3"/>
      <c r="ND591" s="3"/>
      <c r="NE591" s="3"/>
      <c r="NF591" s="3"/>
      <c r="NG591" s="3"/>
      <c r="NH591" s="3"/>
      <c r="NI591" s="3"/>
      <c r="NJ591" s="3"/>
      <c r="NK591" s="3"/>
      <c r="NL591" s="3"/>
      <c r="NM591" s="3"/>
      <c r="NN591" s="3"/>
      <c r="NO591" s="3"/>
      <c r="NP591" s="3"/>
      <c r="NQ591" s="3"/>
      <c r="NR591" s="3"/>
      <c r="NS591" s="3"/>
      <c r="NT591" s="3"/>
      <c r="NU591" s="3"/>
      <c r="NV591" s="3"/>
      <c r="NW591" s="3"/>
      <c r="NX591" s="3"/>
      <c r="NY591" s="3"/>
      <c r="NZ591" s="3"/>
      <c r="OA591" s="3"/>
      <c r="OB591" s="3"/>
      <c r="OC591" s="3"/>
      <c r="OD591" s="3"/>
      <c r="OE591" s="3"/>
      <c r="OF591" s="3"/>
      <c r="OG591" s="3"/>
      <c r="OH591" s="3"/>
      <c r="OI591" s="3"/>
      <c r="OJ591" s="3"/>
      <c r="OK591" s="3"/>
      <c r="OL591" s="3"/>
      <c r="OM591" s="3"/>
      <c r="ON591" s="3"/>
      <c r="OO591" s="3"/>
      <c r="OP591" s="3"/>
      <c r="OQ591" s="3"/>
      <c r="OR591" s="3"/>
      <c r="OS591" s="3"/>
      <c r="OT591" s="3"/>
      <c r="OU591" s="3"/>
      <c r="OV591" s="3"/>
      <c r="OW591" s="3"/>
      <c r="OX591" s="3"/>
      <c r="OY591" s="3"/>
      <c r="OZ591" s="3"/>
      <c r="PA591" s="3"/>
      <c r="PB591" s="1"/>
      <c r="PC591" s="1"/>
      <c r="PD591" s="1"/>
      <c r="PE591" s="1"/>
      <c r="PF591" s="1"/>
      <c r="PG591" s="1"/>
      <c r="PH591" s="1"/>
      <c r="PI591" s="1"/>
      <c r="PJ591" s="1"/>
      <c r="PK591" s="1"/>
      <c r="PL591" s="1"/>
      <c r="PM591" s="1"/>
      <c r="PN591" s="1"/>
      <c r="PO591" s="1"/>
      <c r="PP591" s="1"/>
      <c r="PQ591" s="1"/>
      <c r="PR591" s="1"/>
      <c r="PS591" s="1"/>
      <c r="PT591" s="1"/>
      <c r="PU591" s="1"/>
      <c r="PV591" s="1"/>
      <c r="PW591" s="1"/>
      <c r="PX591" s="1"/>
      <c r="PY591" s="1"/>
      <c r="PZ591" s="1"/>
      <c r="QA591" s="1"/>
      <c r="QB591" s="1"/>
      <c r="QC591" s="1"/>
      <c r="QD591" s="1"/>
      <c r="QE591" s="1"/>
      <c r="QF591" s="1"/>
      <c r="QG591" s="1"/>
      <c r="QH591" s="1"/>
      <c r="QI591" s="1"/>
      <c r="QJ591" s="1"/>
      <c r="QK591" s="1"/>
      <c r="QL591" s="1"/>
      <c r="QM591" s="1"/>
      <c r="QN591" s="1"/>
      <c r="QO591" s="1"/>
      <c r="QP591" s="1"/>
      <c r="QQ591" s="1"/>
      <c r="QR591" s="1"/>
      <c r="QS591" s="1"/>
      <c r="QT591" s="1"/>
      <c r="QU591" s="1"/>
      <c r="QV591" s="1"/>
      <c r="QW591" s="1"/>
      <c r="QX591" s="1"/>
      <c r="QY591" s="1"/>
      <c r="QZ591" s="1"/>
      <c r="RA591" s="1"/>
      <c r="RB591" s="1"/>
      <c r="RC591" s="1"/>
      <c r="RD591" s="1"/>
      <c r="RE591" s="1"/>
      <c r="RF591" s="1"/>
      <c r="RG591" s="1"/>
      <c r="RH591" s="1"/>
      <c r="RI591" s="1"/>
      <c r="RJ591" s="1"/>
      <c r="RK591" s="1"/>
      <c r="RL591" s="1"/>
      <c r="RM591" s="1"/>
      <c r="RN591" s="1"/>
      <c r="RO591" s="1"/>
      <c r="RP591" s="1"/>
      <c r="RQ591" s="1"/>
      <c r="RR591" s="1"/>
      <c r="RS591" s="1"/>
      <c r="RT591" s="1"/>
      <c r="RU591" s="1"/>
      <c r="RV591" s="1"/>
      <c r="RW591" s="1"/>
      <c r="RX591" s="1"/>
      <c r="RY591" s="1"/>
      <c r="RZ591" s="1"/>
      <c r="SA591" s="1"/>
      <c r="SB591" s="1"/>
      <c r="SC591" s="1"/>
      <c r="SD591" s="1"/>
      <c r="SE591" s="1"/>
      <c r="SF591" s="1"/>
      <c r="SG591" s="1"/>
      <c r="SH591" s="1"/>
      <c r="SI591" s="1"/>
      <c r="SJ591" s="1"/>
      <c r="SK591" s="1"/>
      <c r="SL591" s="1"/>
      <c r="SM591" s="1"/>
      <c r="SN591" s="1"/>
      <c r="SO591" s="1"/>
      <c r="SP591" s="1"/>
      <c r="SQ591" s="1"/>
      <c r="SR591" s="1"/>
      <c r="SS591" s="1"/>
      <c r="ST591" s="1"/>
      <c r="SU591" s="1"/>
      <c r="SV591" s="1"/>
      <c r="SW591" s="1"/>
      <c r="SX591" s="1"/>
      <c r="SY591" s="1"/>
      <c r="SZ591" s="1"/>
      <c r="TA591" s="1"/>
      <c r="TB591" s="1"/>
      <c r="TC591" s="1"/>
      <c r="TD591" s="1"/>
      <c r="TE591" s="1"/>
      <c r="TF591" s="1"/>
      <c r="TG591" s="1"/>
      <c r="TH591" s="1"/>
      <c r="TI591" s="1"/>
      <c r="TJ591" s="1"/>
      <c r="TK591" s="1"/>
      <c r="TL591" s="1"/>
      <c r="TM591" s="1"/>
      <c r="TN591" s="1"/>
      <c r="TO591" s="1"/>
      <c r="TP591" s="1"/>
      <c r="TQ591" s="1"/>
      <c r="TR591" s="1"/>
      <c r="TS591" s="1"/>
      <c r="TT591" s="1"/>
      <c r="TU591" s="1"/>
      <c r="TV591" s="1"/>
      <c r="TW591" s="1"/>
      <c r="TX591" s="1"/>
      <c r="TY591" s="1"/>
      <c r="TZ591" s="1"/>
      <c r="UA591" s="1"/>
      <c r="UB591" s="1"/>
      <c r="UC591" s="1"/>
      <c r="UD591" s="1"/>
      <c r="UE591" s="1"/>
      <c r="UF591" s="1"/>
      <c r="UG591" s="1"/>
      <c r="UH591" s="1"/>
      <c r="UI591" s="1"/>
      <c r="UJ591" s="1"/>
      <c r="UK591" s="1"/>
      <c r="UL591" s="1"/>
      <c r="UM591" s="1"/>
      <c r="UN591" s="1"/>
      <c r="UO591" s="1"/>
      <c r="UP591" s="1"/>
      <c r="UQ591" s="1"/>
      <c r="UR591" s="1"/>
      <c r="US591" s="1"/>
      <c r="UT591" s="1"/>
      <c r="UU591" s="1"/>
      <c r="UV591" s="1"/>
      <c r="UW591" s="1"/>
      <c r="UX591" s="1"/>
      <c r="UY591" s="1"/>
      <c r="UZ591" s="1"/>
      <c r="VA591" s="1"/>
      <c r="VB591" s="1"/>
      <c r="VC591" s="1"/>
      <c r="VD591" s="1"/>
      <c r="VE591" s="1"/>
      <c r="VF591" s="1"/>
      <c r="VG591" s="1"/>
      <c r="VH591" s="1"/>
      <c r="VI591" s="1"/>
      <c r="VJ591" s="1"/>
      <c r="VK591" s="1"/>
      <c r="VL591" s="1"/>
      <c r="VM591" s="1"/>
      <c r="VN591" s="1"/>
      <c r="VO591" s="1"/>
      <c r="VP591" s="1"/>
      <c r="VQ591" s="1"/>
      <c r="VR591" s="1"/>
      <c r="VS591" s="1"/>
      <c r="VT591" s="1"/>
      <c r="VU591" s="1"/>
      <c r="VV591" s="1"/>
      <c r="VW591" s="1"/>
      <c r="VX591" s="1"/>
      <c r="VY591" s="1"/>
      <c r="VZ591" s="1"/>
      <c r="WA591" s="1"/>
      <c r="WB591" s="1"/>
      <c r="WC591" s="1"/>
      <c r="WD591" s="1"/>
      <c r="WE591" s="1"/>
      <c r="WF591" s="1"/>
      <c r="WG591" s="1"/>
      <c r="WH591" s="1"/>
      <c r="WI591" s="1"/>
      <c r="WJ591" s="1"/>
      <c r="WK591" s="1"/>
      <c r="WL591" s="1"/>
      <c r="WM591" s="1"/>
      <c r="WN591" s="1"/>
      <c r="WO591" s="1"/>
      <c r="WP591" s="1"/>
      <c r="WQ591" s="1"/>
      <c r="WR591" s="1"/>
      <c r="WS591" s="1"/>
      <c r="WT591" s="1"/>
      <c r="WU591" s="1"/>
      <c r="WV591" s="1"/>
      <c r="WW591" s="1"/>
      <c r="WX591" s="1"/>
      <c r="WY591" s="1"/>
      <c r="WZ591" s="1"/>
      <c r="XA591" s="1"/>
      <c r="XB591" s="1"/>
      <c r="XC591" s="1"/>
      <c r="XD591" s="1"/>
      <c r="XE591" s="1"/>
      <c r="XF591" s="1"/>
      <c r="XG591" s="1"/>
      <c r="XH591" s="1"/>
      <c r="XI591" s="1"/>
      <c r="XJ591" s="1"/>
      <c r="XK591" s="1"/>
      <c r="XL591" s="1"/>
      <c r="XM591" s="1"/>
      <c r="XN591" s="1"/>
      <c r="XO591" s="1"/>
      <c r="XP591" s="1"/>
      <c r="XQ591" s="1"/>
      <c r="XR591" s="1"/>
      <c r="XS591" s="1"/>
      <c r="XT591" s="1"/>
      <c r="XU591" s="1"/>
      <c r="XV591" s="1"/>
      <c r="XW591" s="1"/>
      <c r="XX591" s="1"/>
      <c r="XY591" s="1"/>
      <c r="XZ591" s="1"/>
      <c r="YA591" s="1"/>
      <c r="YB591" s="1"/>
      <c r="YC591" s="1"/>
      <c r="YD591" s="1"/>
      <c r="YE591" s="1"/>
      <c r="YF591" s="1"/>
      <c r="YG591" s="1"/>
      <c r="YH591" s="1"/>
      <c r="YI591" s="1"/>
      <c r="YJ591" s="1"/>
      <c r="YK591" s="1"/>
      <c r="YL591" s="1"/>
      <c r="YM591" s="1"/>
      <c r="YN591" s="1"/>
      <c r="YO591" s="1"/>
      <c r="YP591" s="1"/>
      <c r="YQ591" s="1"/>
      <c r="YR591" s="1"/>
      <c r="YS591" s="1"/>
      <c r="YT591" s="1"/>
      <c r="YU591" s="1"/>
      <c r="YV591" s="1"/>
      <c r="YW591" s="1"/>
      <c r="YX591" s="1"/>
      <c r="YY591" s="1"/>
      <c r="YZ591" s="1"/>
      <c r="ZA591" s="1"/>
      <c r="ZB591" s="1"/>
      <c r="ZC591" s="1"/>
      <c r="ZD591" s="1"/>
      <c r="ZE591" s="1"/>
      <c r="ZF591" s="1"/>
      <c r="ZG591" s="1"/>
      <c r="ZH591" s="1"/>
      <c r="ZI591" s="1"/>
      <c r="ZJ591" s="1"/>
      <c r="ZK591" s="1"/>
      <c r="ZL591" s="1"/>
      <c r="ZM591" s="1"/>
      <c r="ZN591" s="1"/>
      <c r="ZO591" s="1"/>
      <c r="ZP591" s="1"/>
      <c r="ZQ591" s="1"/>
      <c r="ZR591" s="1"/>
      <c r="ZS591" s="1"/>
      <c r="ZT591" s="1"/>
      <c r="ZU591" s="1"/>
      <c r="ZV591" s="1"/>
      <c r="ZW591" s="1"/>
      <c r="ZX591" s="1"/>
      <c r="ZY591" s="1"/>
      <c r="ZZ591" s="1"/>
      <c r="AAA591" s="1"/>
      <c r="AAB591" s="1"/>
      <c r="AAC591" s="1"/>
      <c r="AAD591" s="1"/>
      <c r="AAE591" s="1"/>
      <c r="AAF591" s="1"/>
      <c r="AAG591" s="1"/>
      <c r="AAH591" s="1"/>
      <c r="AAI591" s="1"/>
      <c r="AAJ591" s="1"/>
      <c r="AAK591" s="1"/>
      <c r="AAL591" s="1"/>
      <c r="AAM591" s="1"/>
      <c r="AAN591" s="1"/>
      <c r="AAO591" s="1"/>
      <c r="AAP591" s="1"/>
      <c r="AAQ591" s="1"/>
      <c r="AAR591" s="1"/>
      <c r="AAS591" s="1"/>
      <c r="AAT591" s="1"/>
      <c r="AAU591" s="1"/>
      <c r="AAV591" s="1"/>
      <c r="AAW591" s="1"/>
      <c r="AAX591" s="1"/>
      <c r="AAY591" s="1"/>
      <c r="AAZ591" s="1"/>
      <c r="ABA591" s="1"/>
      <c r="ABB591" s="1"/>
      <c r="ABC591" s="1"/>
      <c r="ABD591" s="1"/>
      <c r="ABE591" s="1"/>
      <c r="ABF591" s="1"/>
      <c r="ABG591" s="1"/>
      <c r="ABH591" s="1"/>
      <c r="ABI591" s="1"/>
      <c r="ABJ591" s="1"/>
      <c r="ABK591" s="1"/>
      <c r="ABL591" s="1"/>
      <c r="ABM591" s="1"/>
      <c r="ABN591" s="1"/>
      <c r="ABO591" s="1"/>
    </row>
    <row r="592" spans="1:743" x14ac:dyDescent="0.25">
      <c r="A592" s="93"/>
      <c r="B592" s="2"/>
      <c r="C592" s="2"/>
      <c r="D592" s="2"/>
      <c r="E592" s="2"/>
      <c r="F592" s="2"/>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c r="KB592" s="4"/>
      <c r="KC592" s="4"/>
      <c r="KD592" s="4"/>
      <c r="KE592" s="4"/>
      <c r="KF592" s="4"/>
      <c r="KG592" s="4"/>
      <c r="KH592" s="4"/>
      <c r="KI592" s="4"/>
      <c r="KJ592" s="4"/>
      <c r="KK592" s="4"/>
      <c r="KL592" s="4"/>
      <c r="KM592" s="4"/>
      <c r="KN592" s="4"/>
      <c r="KO592" s="4"/>
      <c r="KP592" s="4"/>
      <c r="KQ592" s="4"/>
      <c r="KR592" s="4"/>
      <c r="KS592" s="4"/>
      <c r="KT592" s="4"/>
      <c r="KU592" s="4"/>
      <c r="KV592" s="4"/>
      <c r="KW592" s="4"/>
      <c r="KX592" s="4"/>
      <c r="KY592" s="4"/>
      <c r="KZ592" s="4"/>
      <c r="LA592" s="4"/>
      <c r="LB592" s="4"/>
      <c r="LC592" s="4"/>
      <c r="LD592" s="4"/>
      <c r="LE592" s="4"/>
      <c r="LF592" s="4"/>
      <c r="LG592" s="4"/>
      <c r="LH592" s="4"/>
      <c r="LI592" s="4"/>
      <c r="LJ592" s="4"/>
      <c r="LK592" s="4"/>
      <c r="LL592" s="4"/>
      <c r="LM592" s="4"/>
      <c r="LN592" s="4"/>
      <c r="LO592" s="4"/>
      <c r="LP592" s="4"/>
      <c r="LQ592" s="4"/>
      <c r="LR592" s="4"/>
      <c r="LS592" s="4"/>
      <c r="LT592" s="4"/>
      <c r="LU592" s="4"/>
      <c r="LV592" s="4"/>
      <c r="LW592" s="4"/>
      <c r="LX592" s="4"/>
      <c r="LY592" s="4"/>
      <c r="LZ592" s="4"/>
      <c r="MA592" s="4"/>
      <c r="MB592" s="4"/>
      <c r="MC592" s="4"/>
      <c r="MD592" s="4"/>
      <c r="ME592" s="4"/>
      <c r="MF592" s="4"/>
      <c r="MG592" s="4"/>
      <c r="MH592" s="4"/>
      <c r="MI592" s="4"/>
      <c r="MJ592" s="4"/>
      <c r="MK592" s="4"/>
      <c r="ML592" s="4"/>
      <c r="MM592" s="4"/>
      <c r="MN592" s="4"/>
      <c r="MO592" s="4"/>
      <c r="MP592" s="4"/>
      <c r="MQ592" s="4"/>
      <c r="MR592" s="4"/>
      <c r="MS592" s="4"/>
      <c r="MT592" s="4"/>
      <c r="MU592" s="3"/>
      <c r="MV592" s="3"/>
      <c r="MW592" s="3"/>
      <c r="MX592" s="3"/>
      <c r="MY592" s="3"/>
      <c r="MZ592" s="3"/>
      <c r="NA592" s="3"/>
      <c r="NB592" s="3"/>
      <c r="NC592" s="3"/>
      <c r="ND592" s="3"/>
      <c r="NE592" s="3"/>
      <c r="NF592" s="3"/>
      <c r="NG592" s="3"/>
      <c r="NH592" s="3"/>
      <c r="NI592" s="3"/>
      <c r="NJ592" s="3"/>
      <c r="NK592" s="3"/>
      <c r="NL592" s="3"/>
      <c r="NM592" s="3"/>
      <c r="NN592" s="3"/>
      <c r="NO592" s="3"/>
      <c r="NP592" s="3"/>
      <c r="NQ592" s="3"/>
      <c r="NR592" s="3"/>
      <c r="NS592" s="3"/>
      <c r="NT592" s="3"/>
      <c r="NU592" s="3"/>
      <c r="NV592" s="3"/>
      <c r="NW592" s="3"/>
      <c r="NX592" s="3"/>
      <c r="NY592" s="3"/>
      <c r="NZ592" s="3"/>
      <c r="OA592" s="3"/>
      <c r="OB592" s="3"/>
      <c r="OC592" s="3"/>
      <c r="OD592" s="3"/>
      <c r="OE592" s="3"/>
      <c r="OF592" s="3"/>
      <c r="OG592" s="3"/>
      <c r="OH592" s="3"/>
      <c r="OI592" s="3"/>
      <c r="OJ592" s="3"/>
      <c r="OK592" s="3"/>
      <c r="OL592" s="3"/>
      <c r="OM592" s="3"/>
      <c r="ON592" s="3"/>
      <c r="OO592" s="3"/>
      <c r="OP592" s="3"/>
      <c r="OQ592" s="3"/>
      <c r="OR592" s="3"/>
      <c r="OS592" s="3"/>
      <c r="OT592" s="3"/>
      <c r="OU592" s="3"/>
      <c r="OV592" s="3"/>
      <c r="OW592" s="3"/>
      <c r="OX592" s="3"/>
      <c r="OY592" s="3"/>
      <c r="OZ592" s="3"/>
      <c r="PA592" s="3"/>
      <c r="PB592" s="1"/>
      <c r="PC592" s="1"/>
      <c r="PD592" s="1"/>
      <c r="PE592" s="1"/>
      <c r="PF592" s="1"/>
      <c r="PG592" s="1"/>
      <c r="PH592" s="1"/>
      <c r="PI592" s="1"/>
      <c r="PJ592" s="1"/>
      <c r="PK592" s="1"/>
      <c r="PL592" s="1"/>
      <c r="PM592" s="1"/>
      <c r="PN592" s="1"/>
      <c r="PO592" s="1"/>
      <c r="PP592" s="1"/>
      <c r="PQ592" s="1"/>
      <c r="PR592" s="1"/>
      <c r="PS592" s="1"/>
      <c r="PT592" s="1"/>
      <c r="PU592" s="1"/>
      <c r="PV592" s="1"/>
      <c r="PW592" s="1"/>
      <c r="PX592" s="1"/>
      <c r="PY592" s="1"/>
      <c r="PZ592" s="1"/>
      <c r="QA592" s="1"/>
      <c r="QB592" s="1"/>
      <c r="QC592" s="1"/>
      <c r="QD592" s="1"/>
      <c r="QE592" s="1"/>
      <c r="QF592" s="1"/>
      <c r="QG592" s="1"/>
      <c r="QH592" s="1"/>
      <c r="QI592" s="1"/>
      <c r="QJ592" s="1"/>
      <c r="QK592" s="1"/>
      <c r="QL592" s="1"/>
      <c r="QM592" s="1"/>
      <c r="QN592" s="1"/>
      <c r="QO592" s="1"/>
      <c r="QP592" s="1"/>
      <c r="QQ592" s="1"/>
      <c r="QR592" s="1"/>
      <c r="QS592" s="1"/>
      <c r="QT592" s="1"/>
      <c r="QU592" s="1"/>
      <c r="QV592" s="1"/>
      <c r="QW592" s="1"/>
      <c r="QX592" s="1"/>
      <c r="QY592" s="1"/>
      <c r="QZ592" s="1"/>
      <c r="RA592" s="1"/>
      <c r="RB592" s="1"/>
      <c r="RC592" s="1"/>
      <c r="RD592" s="1"/>
      <c r="RE592" s="1"/>
      <c r="RF592" s="1"/>
      <c r="RG592" s="1"/>
      <c r="RH592" s="1"/>
      <c r="RI592" s="1"/>
      <c r="RJ592" s="1"/>
      <c r="RK592" s="1"/>
      <c r="RL592" s="1"/>
      <c r="RM592" s="1"/>
      <c r="RN592" s="1"/>
      <c r="RO592" s="1"/>
      <c r="RP592" s="1"/>
      <c r="RQ592" s="1"/>
      <c r="RR592" s="1"/>
      <c r="RS592" s="1"/>
      <c r="RT592" s="1"/>
      <c r="RU592" s="1"/>
      <c r="RV592" s="1"/>
      <c r="RW592" s="1"/>
      <c r="RX592" s="1"/>
      <c r="RY592" s="1"/>
      <c r="RZ592" s="1"/>
      <c r="SA592" s="1"/>
      <c r="SB592" s="1"/>
      <c r="SC592" s="1"/>
      <c r="SD592" s="1"/>
      <c r="SE592" s="1"/>
      <c r="SF592" s="1"/>
      <c r="SG592" s="1"/>
      <c r="SH592" s="1"/>
      <c r="SI592" s="1"/>
      <c r="SJ592" s="1"/>
      <c r="SK592" s="1"/>
      <c r="SL592" s="1"/>
      <c r="SM592" s="1"/>
      <c r="SN592" s="1"/>
      <c r="SO592" s="1"/>
      <c r="SP592" s="1"/>
      <c r="SQ592" s="1"/>
      <c r="SR592" s="1"/>
      <c r="SS592" s="1"/>
      <c r="ST592" s="1"/>
      <c r="SU592" s="1"/>
      <c r="SV592" s="1"/>
      <c r="SW592" s="1"/>
      <c r="SX592" s="1"/>
      <c r="SY592" s="1"/>
      <c r="SZ592" s="1"/>
      <c r="TA592" s="1"/>
      <c r="TB592" s="1"/>
      <c r="TC592" s="1"/>
      <c r="TD592" s="1"/>
      <c r="TE592" s="1"/>
      <c r="TF592" s="1"/>
      <c r="TG592" s="1"/>
      <c r="TH592" s="1"/>
      <c r="TI592" s="1"/>
      <c r="TJ592" s="1"/>
      <c r="TK592" s="1"/>
      <c r="TL592" s="1"/>
      <c r="TM592" s="1"/>
      <c r="TN592" s="1"/>
      <c r="TO592" s="1"/>
      <c r="TP592" s="1"/>
      <c r="TQ592" s="1"/>
      <c r="TR592" s="1"/>
      <c r="TS592" s="1"/>
      <c r="TT592" s="1"/>
      <c r="TU592" s="1"/>
      <c r="TV592" s="1"/>
      <c r="TW592" s="1"/>
      <c r="TX592" s="1"/>
      <c r="TY592" s="1"/>
      <c r="TZ592" s="1"/>
      <c r="UA592" s="1"/>
      <c r="UB592" s="1"/>
      <c r="UC592" s="1"/>
      <c r="UD592" s="1"/>
      <c r="UE592" s="1"/>
      <c r="UF592" s="1"/>
      <c r="UG592" s="1"/>
      <c r="UH592" s="1"/>
      <c r="UI592" s="1"/>
      <c r="UJ592" s="1"/>
      <c r="UK592" s="1"/>
      <c r="UL592" s="1"/>
      <c r="UM592" s="1"/>
      <c r="UN592" s="1"/>
      <c r="UO592" s="1"/>
      <c r="UP592" s="1"/>
      <c r="UQ592" s="1"/>
      <c r="UR592" s="1"/>
      <c r="US592" s="1"/>
      <c r="UT592" s="1"/>
      <c r="UU592" s="1"/>
      <c r="UV592" s="1"/>
      <c r="UW592" s="1"/>
      <c r="UX592" s="1"/>
      <c r="UY592" s="1"/>
      <c r="UZ592" s="1"/>
      <c r="VA592" s="1"/>
      <c r="VB592" s="1"/>
      <c r="VC592" s="1"/>
      <c r="VD592" s="1"/>
      <c r="VE592" s="1"/>
      <c r="VF592" s="1"/>
      <c r="VG592" s="1"/>
      <c r="VH592" s="1"/>
      <c r="VI592" s="1"/>
      <c r="VJ592" s="1"/>
      <c r="VK592" s="1"/>
      <c r="VL592" s="1"/>
      <c r="VM592" s="1"/>
      <c r="VN592" s="1"/>
      <c r="VO592" s="1"/>
      <c r="VP592" s="1"/>
      <c r="VQ592" s="1"/>
      <c r="VR592" s="1"/>
      <c r="VS592" s="1"/>
      <c r="VT592" s="1"/>
      <c r="VU592" s="1"/>
      <c r="VV592" s="1"/>
      <c r="VW592" s="1"/>
      <c r="VX592" s="1"/>
      <c r="VY592" s="1"/>
      <c r="VZ592" s="1"/>
      <c r="WA592" s="1"/>
      <c r="WB592" s="1"/>
      <c r="WC592" s="1"/>
      <c r="WD592" s="1"/>
      <c r="WE592" s="1"/>
      <c r="WF592" s="1"/>
      <c r="WG592" s="1"/>
      <c r="WH592" s="1"/>
      <c r="WI592" s="1"/>
      <c r="WJ592" s="1"/>
      <c r="WK592" s="1"/>
      <c r="WL592" s="1"/>
      <c r="WM592" s="1"/>
      <c r="WN592" s="1"/>
      <c r="WO592" s="1"/>
      <c r="WP592" s="1"/>
      <c r="WQ592" s="1"/>
      <c r="WR592" s="1"/>
      <c r="WS592" s="1"/>
      <c r="WT592" s="1"/>
      <c r="WU592" s="1"/>
      <c r="WV592" s="1"/>
      <c r="WW592" s="1"/>
      <c r="WX592" s="1"/>
      <c r="WY592" s="1"/>
      <c r="WZ592" s="1"/>
      <c r="XA592" s="1"/>
      <c r="XB592" s="1"/>
      <c r="XC592" s="1"/>
      <c r="XD592" s="1"/>
      <c r="XE592" s="1"/>
      <c r="XF592" s="1"/>
      <c r="XG592" s="1"/>
      <c r="XH592" s="1"/>
      <c r="XI592" s="1"/>
      <c r="XJ592" s="1"/>
      <c r="XK592" s="1"/>
      <c r="XL592" s="1"/>
      <c r="XM592" s="1"/>
      <c r="XN592" s="1"/>
      <c r="XO592" s="1"/>
      <c r="XP592" s="1"/>
      <c r="XQ592" s="1"/>
      <c r="XR592" s="1"/>
      <c r="XS592" s="1"/>
      <c r="XT592" s="1"/>
      <c r="XU592" s="1"/>
      <c r="XV592" s="1"/>
      <c r="XW592" s="1"/>
      <c r="XX592" s="1"/>
      <c r="XY592" s="1"/>
      <c r="XZ592" s="1"/>
      <c r="YA592" s="1"/>
      <c r="YB592" s="1"/>
      <c r="YC592" s="1"/>
      <c r="YD592" s="1"/>
      <c r="YE592" s="1"/>
      <c r="YF592" s="1"/>
      <c r="YG592" s="1"/>
      <c r="YH592" s="1"/>
      <c r="YI592" s="1"/>
      <c r="YJ592" s="1"/>
      <c r="YK592" s="1"/>
      <c r="YL592" s="1"/>
      <c r="YM592" s="1"/>
      <c r="YN592" s="1"/>
      <c r="YO592" s="1"/>
      <c r="YP592" s="1"/>
      <c r="YQ592" s="1"/>
      <c r="YR592" s="1"/>
      <c r="YS592" s="1"/>
      <c r="YT592" s="1"/>
      <c r="YU592" s="1"/>
      <c r="YV592" s="1"/>
      <c r="YW592" s="1"/>
      <c r="YX592" s="1"/>
      <c r="YY592" s="1"/>
      <c r="YZ592" s="1"/>
      <c r="ZA592" s="1"/>
      <c r="ZB592" s="1"/>
      <c r="ZC592" s="1"/>
      <c r="ZD592" s="1"/>
      <c r="ZE592" s="1"/>
      <c r="ZF592" s="1"/>
      <c r="ZG592" s="1"/>
      <c r="ZH592" s="1"/>
      <c r="ZI592" s="1"/>
      <c r="ZJ592" s="1"/>
      <c r="ZK592" s="1"/>
      <c r="ZL592" s="1"/>
      <c r="ZM592" s="1"/>
      <c r="ZN592" s="1"/>
      <c r="ZO592" s="1"/>
      <c r="ZP592" s="1"/>
      <c r="ZQ592" s="1"/>
      <c r="ZR592" s="1"/>
      <c r="ZS592" s="1"/>
      <c r="ZT592" s="1"/>
      <c r="ZU592" s="1"/>
      <c r="ZV592" s="1"/>
      <c r="ZW592" s="1"/>
      <c r="ZX592" s="1"/>
      <c r="ZY592" s="1"/>
      <c r="ZZ592" s="1"/>
      <c r="AAA592" s="1"/>
      <c r="AAB592" s="1"/>
      <c r="AAC592" s="1"/>
      <c r="AAD592" s="1"/>
      <c r="AAE592" s="1"/>
      <c r="AAF592" s="1"/>
      <c r="AAG592" s="1"/>
      <c r="AAH592" s="1"/>
      <c r="AAI592" s="1"/>
      <c r="AAJ592" s="1"/>
      <c r="AAK592" s="1"/>
      <c r="AAL592" s="1"/>
      <c r="AAM592" s="1"/>
      <c r="AAN592" s="1"/>
      <c r="AAO592" s="1"/>
      <c r="AAP592" s="1"/>
      <c r="AAQ592" s="1"/>
      <c r="AAR592" s="1"/>
      <c r="AAS592" s="1"/>
      <c r="AAT592" s="1"/>
      <c r="AAU592" s="1"/>
      <c r="AAV592" s="1"/>
      <c r="AAW592" s="1"/>
      <c r="AAX592" s="1"/>
      <c r="AAY592" s="1"/>
      <c r="AAZ592" s="1"/>
      <c r="ABA592" s="1"/>
      <c r="ABB592" s="1"/>
      <c r="ABC592" s="1"/>
      <c r="ABD592" s="1"/>
      <c r="ABE592" s="1"/>
      <c r="ABF592" s="1"/>
      <c r="ABG592" s="1"/>
      <c r="ABH592" s="1"/>
      <c r="ABI592" s="1"/>
      <c r="ABJ592" s="1"/>
      <c r="ABK592" s="1"/>
      <c r="ABL592" s="1"/>
      <c r="ABM592" s="1"/>
      <c r="ABN592" s="1"/>
      <c r="ABO592" s="1"/>
    </row>
    <row r="593" spans="1:743" x14ac:dyDescent="0.25">
      <c r="A593" s="93"/>
      <c r="B593" s="2"/>
      <c r="C593" s="2"/>
      <c r="D593" s="2"/>
      <c r="E593" s="2"/>
      <c r="F593" s="2"/>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c r="KB593" s="4"/>
      <c r="KC593" s="4"/>
      <c r="KD593" s="4"/>
      <c r="KE593" s="4"/>
      <c r="KF593" s="4"/>
      <c r="KG593" s="4"/>
      <c r="KH593" s="4"/>
      <c r="KI593" s="4"/>
      <c r="KJ593" s="4"/>
      <c r="KK593" s="4"/>
      <c r="KL593" s="4"/>
      <c r="KM593" s="4"/>
      <c r="KN593" s="4"/>
      <c r="KO593" s="4"/>
      <c r="KP593" s="4"/>
      <c r="KQ593" s="4"/>
      <c r="KR593" s="4"/>
      <c r="KS593" s="4"/>
      <c r="KT593" s="4"/>
      <c r="KU593" s="4"/>
      <c r="KV593" s="4"/>
      <c r="KW593" s="4"/>
      <c r="KX593" s="4"/>
      <c r="KY593" s="4"/>
      <c r="KZ593" s="4"/>
      <c r="LA593" s="4"/>
      <c r="LB593" s="4"/>
      <c r="LC593" s="4"/>
      <c r="LD593" s="4"/>
      <c r="LE593" s="4"/>
      <c r="LF593" s="4"/>
      <c r="LG593" s="4"/>
      <c r="LH593" s="4"/>
      <c r="LI593" s="4"/>
      <c r="LJ593" s="4"/>
      <c r="LK593" s="4"/>
      <c r="LL593" s="4"/>
      <c r="LM593" s="4"/>
      <c r="LN593" s="4"/>
      <c r="LO593" s="4"/>
      <c r="LP593" s="4"/>
      <c r="LQ593" s="4"/>
      <c r="LR593" s="4"/>
      <c r="LS593" s="4"/>
      <c r="LT593" s="4"/>
      <c r="LU593" s="4"/>
      <c r="LV593" s="4"/>
      <c r="LW593" s="4"/>
      <c r="LX593" s="4"/>
      <c r="LY593" s="4"/>
      <c r="LZ593" s="4"/>
      <c r="MA593" s="4"/>
      <c r="MB593" s="4"/>
      <c r="MC593" s="4"/>
      <c r="MD593" s="4"/>
      <c r="ME593" s="4"/>
      <c r="MF593" s="4"/>
      <c r="MG593" s="4"/>
      <c r="MH593" s="4"/>
      <c r="MI593" s="4"/>
      <c r="MJ593" s="4"/>
      <c r="MK593" s="4"/>
      <c r="ML593" s="4"/>
      <c r="MM593" s="4"/>
      <c r="MN593" s="4"/>
      <c r="MO593" s="4"/>
      <c r="MP593" s="4"/>
      <c r="MQ593" s="4"/>
      <c r="MR593" s="4"/>
      <c r="MS593" s="4"/>
      <c r="MT593" s="4"/>
      <c r="MU593" s="3"/>
      <c r="MV593" s="3"/>
      <c r="MW593" s="3"/>
      <c r="MX593" s="3"/>
      <c r="MY593" s="3"/>
      <c r="MZ593" s="3"/>
      <c r="NA593" s="3"/>
      <c r="NB593" s="3"/>
      <c r="NC593" s="3"/>
      <c r="ND593" s="3"/>
      <c r="NE593" s="3"/>
      <c r="NF593" s="3"/>
      <c r="NG593" s="3"/>
      <c r="NH593" s="3"/>
      <c r="NI593" s="3"/>
      <c r="NJ593" s="3"/>
      <c r="NK593" s="3"/>
      <c r="NL593" s="3"/>
      <c r="NM593" s="3"/>
      <c r="NN593" s="3"/>
      <c r="NO593" s="3"/>
      <c r="NP593" s="3"/>
      <c r="NQ593" s="3"/>
      <c r="NR593" s="3"/>
      <c r="NS593" s="3"/>
      <c r="NT593" s="3"/>
      <c r="NU593" s="3"/>
      <c r="NV593" s="3"/>
      <c r="NW593" s="3"/>
      <c r="NX593" s="3"/>
      <c r="NY593" s="3"/>
      <c r="NZ593" s="3"/>
      <c r="OA593" s="3"/>
      <c r="OB593" s="3"/>
      <c r="OC593" s="3"/>
      <c r="OD593" s="3"/>
      <c r="OE593" s="3"/>
      <c r="OF593" s="3"/>
      <c r="OG593" s="3"/>
      <c r="OH593" s="3"/>
      <c r="OI593" s="3"/>
      <c r="OJ593" s="3"/>
      <c r="OK593" s="3"/>
      <c r="OL593" s="3"/>
      <c r="OM593" s="3"/>
      <c r="ON593" s="3"/>
      <c r="OO593" s="3"/>
      <c r="OP593" s="3"/>
      <c r="OQ593" s="3"/>
      <c r="OR593" s="3"/>
      <c r="OS593" s="3"/>
      <c r="OT593" s="3"/>
      <c r="OU593" s="3"/>
      <c r="OV593" s="3"/>
      <c r="OW593" s="3"/>
      <c r="OX593" s="3"/>
      <c r="OY593" s="3"/>
      <c r="OZ593" s="3"/>
      <c r="PA593" s="3"/>
      <c r="PB593" s="1"/>
      <c r="PC593" s="1"/>
      <c r="PD593" s="1"/>
      <c r="PE593" s="1"/>
      <c r="PF593" s="1"/>
      <c r="PG593" s="1"/>
      <c r="PH593" s="1"/>
      <c r="PI593" s="1"/>
      <c r="PJ593" s="1"/>
      <c r="PK593" s="1"/>
      <c r="PL593" s="1"/>
      <c r="PM593" s="1"/>
      <c r="PN593" s="1"/>
      <c r="PO593" s="1"/>
      <c r="PP593" s="1"/>
      <c r="PQ593" s="1"/>
      <c r="PR593" s="1"/>
      <c r="PS593" s="1"/>
      <c r="PT593" s="1"/>
      <c r="PU593" s="1"/>
      <c r="PV593" s="1"/>
      <c r="PW593" s="1"/>
      <c r="PX593" s="1"/>
      <c r="PY593" s="1"/>
      <c r="PZ593" s="1"/>
      <c r="QA593" s="1"/>
      <c r="QB593" s="1"/>
      <c r="QC593" s="1"/>
      <c r="QD593" s="1"/>
      <c r="QE593" s="1"/>
      <c r="QF593" s="1"/>
      <c r="QG593" s="1"/>
      <c r="QH593" s="1"/>
      <c r="QI593" s="1"/>
      <c r="QJ593" s="1"/>
      <c r="QK593" s="1"/>
      <c r="QL593" s="1"/>
      <c r="QM593" s="1"/>
      <c r="QN593" s="1"/>
      <c r="QO593" s="1"/>
      <c r="QP593" s="1"/>
      <c r="QQ593" s="1"/>
      <c r="QR593" s="1"/>
      <c r="QS593" s="1"/>
      <c r="QT593" s="1"/>
      <c r="QU593" s="1"/>
      <c r="QV593" s="1"/>
      <c r="QW593" s="1"/>
      <c r="QX593" s="1"/>
      <c r="QY593" s="1"/>
      <c r="QZ593" s="1"/>
      <c r="RA593" s="1"/>
      <c r="RB593" s="1"/>
      <c r="RC593" s="1"/>
      <c r="RD593" s="1"/>
      <c r="RE593" s="1"/>
      <c r="RF593" s="1"/>
      <c r="RG593" s="1"/>
      <c r="RH593" s="1"/>
      <c r="RI593" s="1"/>
      <c r="RJ593" s="1"/>
      <c r="RK593" s="1"/>
      <c r="RL593" s="1"/>
      <c r="RM593" s="1"/>
      <c r="RN593" s="1"/>
      <c r="RO593" s="1"/>
      <c r="RP593" s="1"/>
      <c r="RQ593" s="1"/>
      <c r="RR593" s="1"/>
      <c r="RS593" s="1"/>
      <c r="RT593" s="1"/>
      <c r="RU593" s="1"/>
      <c r="RV593" s="1"/>
      <c r="RW593" s="1"/>
      <c r="RX593" s="1"/>
      <c r="RY593" s="1"/>
      <c r="RZ593" s="1"/>
      <c r="SA593" s="1"/>
      <c r="SB593" s="1"/>
      <c r="SC593" s="1"/>
      <c r="SD593" s="1"/>
      <c r="SE593" s="1"/>
      <c r="SF593" s="1"/>
      <c r="SG593" s="1"/>
      <c r="SH593" s="1"/>
      <c r="SI593" s="1"/>
      <c r="SJ593" s="1"/>
      <c r="SK593" s="1"/>
      <c r="SL593" s="1"/>
      <c r="SM593" s="1"/>
      <c r="SN593" s="1"/>
      <c r="SO593" s="1"/>
      <c r="SP593" s="1"/>
      <c r="SQ593" s="1"/>
      <c r="SR593" s="1"/>
      <c r="SS593" s="1"/>
      <c r="ST593" s="1"/>
      <c r="SU593" s="1"/>
      <c r="SV593" s="1"/>
      <c r="SW593" s="1"/>
      <c r="SX593" s="1"/>
      <c r="SY593" s="1"/>
      <c r="SZ593" s="1"/>
      <c r="TA593" s="1"/>
      <c r="TB593" s="1"/>
      <c r="TC593" s="1"/>
      <c r="TD593" s="1"/>
      <c r="TE593" s="1"/>
      <c r="TF593" s="1"/>
      <c r="TG593" s="1"/>
      <c r="TH593" s="1"/>
      <c r="TI593" s="1"/>
      <c r="TJ593" s="1"/>
      <c r="TK593" s="1"/>
      <c r="TL593" s="1"/>
      <c r="TM593" s="1"/>
      <c r="TN593" s="1"/>
      <c r="TO593" s="1"/>
      <c r="TP593" s="1"/>
      <c r="TQ593" s="1"/>
      <c r="TR593" s="1"/>
      <c r="TS593" s="1"/>
      <c r="TT593" s="1"/>
      <c r="TU593" s="1"/>
      <c r="TV593" s="1"/>
      <c r="TW593" s="1"/>
      <c r="TX593" s="1"/>
      <c r="TY593" s="1"/>
      <c r="TZ593" s="1"/>
      <c r="UA593" s="1"/>
      <c r="UB593" s="1"/>
      <c r="UC593" s="1"/>
      <c r="UD593" s="1"/>
      <c r="UE593" s="1"/>
      <c r="UF593" s="1"/>
      <c r="UG593" s="1"/>
      <c r="UH593" s="1"/>
      <c r="UI593" s="1"/>
      <c r="UJ593" s="1"/>
      <c r="UK593" s="1"/>
      <c r="UL593" s="1"/>
      <c r="UM593" s="1"/>
      <c r="UN593" s="1"/>
      <c r="UO593" s="1"/>
      <c r="UP593" s="1"/>
      <c r="UQ593" s="1"/>
      <c r="UR593" s="1"/>
      <c r="US593" s="1"/>
      <c r="UT593" s="1"/>
      <c r="UU593" s="1"/>
      <c r="UV593" s="1"/>
      <c r="UW593" s="1"/>
      <c r="UX593" s="1"/>
      <c r="UY593" s="1"/>
      <c r="UZ593" s="1"/>
      <c r="VA593" s="1"/>
      <c r="VB593" s="1"/>
      <c r="VC593" s="1"/>
      <c r="VD593" s="1"/>
      <c r="VE593" s="1"/>
      <c r="VF593" s="1"/>
      <c r="VG593" s="1"/>
      <c r="VH593" s="1"/>
      <c r="VI593" s="1"/>
      <c r="VJ593" s="1"/>
      <c r="VK593" s="1"/>
      <c r="VL593" s="1"/>
      <c r="VM593" s="1"/>
      <c r="VN593" s="1"/>
      <c r="VO593" s="1"/>
      <c r="VP593" s="1"/>
      <c r="VQ593" s="1"/>
      <c r="VR593" s="1"/>
      <c r="VS593" s="1"/>
      <c r="VT593" s="1"/>
      <c r="VU593" s="1"/>
      <c r="VV593" s="1"/>
      <c r="VW593" s="1"/>
      <c r="VX593" s="1"/>
      <c r="VY593" s="1"/>
      <c r="VZ593" s="1"/>
      <c r="WA593" s="1"/>
      <c r="WB593" s="1"/>
      <c r="WC593" s="1"/>
      <c r="WD593" s="1"/>
      <c r="WE593" s="1"/>
      <c r="WF593" s="1"/>
      <c r="WG593" s="1"/>
      <c r="WH593" s="1"/>
      <c r="WI593" s="1"/>
      <c r="WJ593" s="1"/>
      <c r="WK593" s="1"/>
      <c r="WL593" s="1"/>
      <c r="WM593" s="1"/>
      <c r="WN593" s="1"/>
      <c r="WO593" s="1"/>
      <c r="WP593" s="1"/>
      <c r="WQ593" s="1"/>
      <c r="WR593" s="1"/>
      <c r="WS593" s="1"/>
      <c r="WT593" s="1"/>
      <c r="WU593" s="1"/>
      <c r="WV593" s="1"/>
      <c r="WW593" s="1"/>
      <c r="WX593" s="1"/>
      <c r="WY593" s="1"/>
      <c r="WZ593" s="1"/>
      <c r="XA593" s="1"/>
      <c r="XB593" s="1"/>
      <c r="XC593" s="1"/>
      <c r="XD593" s="1"/>
      <c r="XE593" s="1"/>
      <c r="XF593" s="1"/>
      <c r="XG593" s="1"/>
      <c r="XH593" s="1"/>
      <c r="XI593" s="1"/>
      <c r="XJ593" s="1"/>
      <c r="XK593" s="1"/>
      <c r="XL593" s="1"/>
      <c r="XM593" s="1"/>
      <c r="XN593" s="1"/>
      <c r="XO593" s="1"/>
      <c r="XP593" s="1"/>
      <c r="XQ593" s="1"/>
      <c r="XR593" s="1"/>
      <c r="XS593" s="1"/>
      <c r="XT593" s="1"/>
      <c r="XU593" s="1"/>
      <c r="XV593" s="1"/>
      <c r="XW593" s="1"/>
      <c r="XX593" s="1"/>
      <c r="XY593" s="1"/>
      <c r="XZ593" s="1"/>
      <c r="YA593" s="1"/>
      <c r="YB593" s="1"/>
      <c r="YC593" s="1"/>
      <c r="YD593" s="1"/>
      <c r="YE593" s="1"/>
      <c r="YF593" s="1"/>
      <c r="YG593" s="1"/>
      <c r="YH593" s="1"/>
      <c r="YI593" s="1"/>
      <c r="YJ593" s="1"/>
      <c r="YK593" s="1"/>
      <c r="YL593" s="1"/>
      <c r="YM593" s="1"/>
      <c r="YN593" s="1"/>
      <c r="YO593" s="1"/>
      <c r="YP593" s="1"/>
      <c r="YQ593" s="1"/>
      <c r="YR593" s="1"/>
      <c r="YS593" s="1"/>
      <c r="YT593" s="1"/>
      <c r="YU593" s="1"/>
      <c r="YV593" s="1"/>
      <c r="YW593" s="1"/>
      <c r="YX593" s="1"/>
      <c r="YY593" s="1"/>
      <c r="YZ593" s="1"/>
      <c r="ZA593" s="1"/>
      <c r="ZB593" s="1"/>
      <c r="ZC593" s="1"/>
      <c r="ZD593" s="1"/>
      <c r="ZE593" s="1"/>
      <c r="ZF593" s="1"/>
      <c r="ZG593" s="1"/>
      <c r="ZH593" s="1"/>
      <c r="ZI593" s="1"/>
      <c r="ZJ593" s="1"/>
      <c r="ZK593" s="1"/>
      <c r="ZL593" s="1"/>
      <c r="ZM593" s="1"/>
      <c r="ZN593" s="1"/>
      <c r="ZO593" s="1"/>
      <c r="ZP593" s="1"/>
      <c r="ZQ593" s="1"/>
      <c r="ZR593" s="1"/>
      <c r="ZS593" s="1"/>
      <c r="ZT593" s="1"/>
      <c r="ZU593" s="1"/>
      <c r="ZV593" s="1"/>
      <c r="ZW593" s="1"/>
      <c r="ZX593" s="1"/>
      <c r="ZY593" s="1"/>
      <c r="ZZ593" s="1"/>
      <c r="AAA593" s="1"/>
      <c r="AAB593" s="1"/>
      <c r="AAC593" s="1"/>
      <c r="AAD593" s="1"/>
      <c r="AAE593" s="1"/>
      <c r="AAF593" s="1"/>
      <c r="AAG593" s="1"/>
      <c r="AAH593" s="1"/>
      <c r="AAI593" s="1"/>
      <c r="AAJ593" s="1"/>
      <c r="AAK593" s="1"/>
      <c r="AAL593" s="1"/>
      <c r="AAM593" s="1"/>
      <c r="AAN593" s="1"/>
      <c r="AAO593" s="1"/>
      <c r="AAP593" s="1"/>
      <c r="AAQ593" s="1"/>
      <c r="AAR593" s="1"/>
      <c r="AAS593" s="1"/>
      <c r="AAT593" s="1"/>
      <c r="AAU593" s="1"/>
      <c r="AAV593" s="1"/>
      <c r="AAW593" s="1"/>
      <c r="AAX593" s="1"/>
      <c r="AAY593" s="1"/>
      <c r="AAZ593" s="1"/>
      <c r="ABA593" s="1"/>
      <c r="ABB593" s="1"/>
      <c r="ABC593" s="1"/>
      <c r="ABD593" s="1"/>
      <c r="ABE593" s="1"/>
      <c r="ABF593" s="1"/>
      <c r="ABG593" s="1"/>
      <c r="ABH593" s="1"/>
      <c r="ABI593" s="1"/>
      <c r="ABJ593" s="1"/>
      <c r="ABK593" s="1"/>
      <c r="ABL593" s="1"/>
      <c r="ABM593" s="1"/>
      <c r="ABN593" s="1"/>
      <c r="ABO593" s="1"/>
    </row>
    <row r="594" spans="1:743" x14ac:dyDescent="0.25">
      <c r="A594" s="93"/>
      <c r="B594" s="2"/>
      <c r="C594" s="2"/>
      <c r="D594" s="2"/>
      <c r="E594" s="2"/>
      <c r="F594" s="2"/>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c r="KB594" s="4"/>
      <c r="KC594" s="4"/>
      <c r="KD594" s="4"/>
      <c r="KE594" s="4"/>
      <c r="KF594" s="4"/>
      <c r="KG594" s="4"/>
      <c r="KH594" s="4"/>
      <c r="KI594" s="4"/>
      <c r="KJ594" s="4"/>
      <c r="KK594" s="4"/>
      <c r="KL594" s="4"/>
      <c r="KM594" s="4"/>
      <c r="KN594" s="4"/>
      <c r="KO594" s="4"/>
      <c r="KP594" s="4"/>
      <c r="KQ594" s="4"/>
      <c r="KR594" s="4"/>
      <c r="KS594" s="4"/>
      <c r="KT594" s="4"/>
      <c r="KU594" s="4"/>
      <c r="KV594" s="4"/>
      <c r="KW594" s="4"/>
      <c r="KX594" s="4"/>
      <c r="KY594" s="4"/>
      <c r="KZ594" s="4"/>
      <c r="LA594" s="4"/>
      <c r="LB594" s="4"/>
      <c r="LC594" s="4"/>
      <c r="LD594" s="4"/>
      <c r="LE594" s="4"/>
      <c r="LF594" s="4"/>
      <c r="LG594" s="4"/>
      <c r="LH594" s="4"/>
      <c r="LI594" s="4"/>
      <c r="LJ594" s="4"/>
      <c r="LK594" s="4"/>
      <c r="LL594" s="4"/>
      <c r="LM594" s="4"/>
      <c r="LN594" s="4"/>
      <c r="LO594" s="4"/>
      <c r="LP594" s="4"/>
      <c r="LQ594" s="4"/>
      <c r="LR594" s="4"/>
      <c r="LS594" s="4"/>
      <c r="LT594" s="4"/>
      <c r="LU594" s="4"/>
      <c r="LV594" s="4"/>
      <c r="LW594" s="4"/>
      <c r="LX594" s="4"/>
      <c r="LY594" s="4"/>
      <c r="LZ594" s="4"/>
      <c r="MA594" s="4"/>
      <c r="MB594" s="4"/>
      <c r="MC594" s="4"/>
      <c r="MD594" s="4"/>
      <c r="ME594" s="4"/>
      <c r="MF594" s="4"/>
      <c r="MG594" s="4"/>
      <c r="MH594" s="4"/>
      <c r="MI594" s="4"/>
      <c r="MJ594" s="4"/>
      <c r="MK594" s="4"/>
      <c r="ML594" s="4"/>
      <c r="MM594" s="4"/>
      <c r="MN594" s="4"/>
      <c r="MO594" s="4"/>
      <c r="MP594" s="4"/>
      <c r="MQ594" s="4"/>
      <c r="MR594" s="4"/>
      <c r="MS594" s="4"/>
      <c r="MT594" s="4"/>
      <c r="MU594" s="3"/>
      <c r="MV594" s="3"/>
      <c r="MW594" s="3"/>
      <c r="MX594" s="3"/>
      <c r="MY594" s="3"/>
      <c r="MZ594" s="3"/>
      <c r="NA594" s="3"/>
      <c r="NB594" s="3"/>
      <c r="NC594" s="3"/>
      <c r="ND594" s="3"/>
      <c r="NE594" s="3"/>
      <c r="NF594" s="3"/>
      <c r="NG594" s="3"/>
      <c r="NH594" s="3"/>
      <c r="NI594" s="3"/>
      <c r="NJ594" s="3"/>
      <c r="NK594" s="3"/>
      <c r="NL594" s="3"/>
      <c r="NM594" s="3"/>
      <c r="NN594" s="3"/>
      <c r="NO594" s="3"/>
      <c r="NP594" s="3"/>
      <c r="NQ594" s="3"/>
      <c r="NR594" s="3"/>
      <c r="NS594" s="3"/>
      <c r="NT594" s="3"/>
      <c r="NU594" s="3"/>
      <c r="NV594" s="3"/>
      <c r="NW594" s="3"/>
      <c r="NX594" s="3"/>
      <c r="NY594" s="3"/>
      <c r="NZ594" s="3"/>
      <c r="OA594" s="3"/>
      <c r="OB594" s="3"/>
      <c r="OC594" s="3"/>
      <c r="OD594" s="3"/>
      <c r="OE594" s="3"/>
      <c r="OF594" s="3"/>
      <c r="OG594" s="3"/>
      <c r="OH594" s="3"/>
      <c r="OI594" s="3"/>
      <c r="OJ594" s="3"/>
      <c r="OK594" s="3"/>
      <c r="OL594" s="3"/>
      <c r="OM594" s="3"/>
      <c r="ON594" s="3"/>
      <c r="OO594" s="3"/>
      <c r="OP594" s="3"/>
      <c r="OQ594" s="3"/>
      <c r="OR594" s="3"/>
      <c r="OS594" s="3"/>
      <c r="OT594" s="3"/>
      <c r="OU594" s="3"/>
      <c r="OV594" s="3"/>
      <c r="OW594" s="3"/>
      <c r="OX594" s="3"/>
      <c r="OY594" s="3"/>
      <c r="OZ594" s="3"/>
      <c r="PA594" s="3"/>
      <c r="PB594" s="1"/>
      <c r="PC594" s="1"/>
      <c r="PD594" s="1"/>
      <c r="PE594" s="1"/>
      <c r="PF594" s="1"/>
      <c r="PG594" s="1"/>
      <c r="PH594" s="1"/>
      <c r="PI594" s="1"/>
      <c r="PJ594" s="1"/>
      <c r="PK594" s="1"/>
      <c r="PL594" s="1"/>
      <c r="PM594" s="1"/>
      <c r="PN594" s="1"/>
      <c r="PO594" s="1"/>
      <c r="PP594" s="1"/>
      <c r="PQ594" s="1"/>
      <c r="PR594" s="1"/>
      <c r="PS594" s="1"/>
      <c r="PT594" s="1"/>
      <c r="PU594" s="1"/>
      <c r="PV594" s="1"/>
      <c r="PW594" s="1"/>
      <c r="PX594" s="1"/>
      <c r="PY594" s="1"/>
      <c r="PZ594" s="1"/>
      <c r="QA594" s="1"/>
      <c r="QB594" s="1"/>
      <c r="QC594" s="1"/>
      <c r="QD594" s="1"/>
      <c r="QE594" s="1"/>
      <c r="QF594" s="1"/>
      <c r="QG594" s="1"/>
      <c r="QH594" s="1"/>
      <c r="QI594" s="1"/>
      <c r="QJ594" s="1"/>
      <c r="QK594" s="1"/>
      <c r="QL594" s="1"/>
      <c r="QM594" s="1"/>
      <c r="QN594" s="1"/>
      <c r="QO594" s="1"/>
      <c r="QP594" s="1"/>
      <c r="QQ594" s="1"/>
      <c r="QR594" s="1"/>
      <c r="QS594" s="1"/>
      <c r="QT594" s="1"/>
      <c r="QU594" s="1"/>
      <c r="QV594" s="1"/>
      <c r="QW594" s="1"/>
      <c r="QX594" s="1"/>
      <c r="QY594" s="1"/>
      <c r="QZ594" s="1"/>
      <c r="RA594" s="1"/>
      <c r="RB594" s="1"/>
      <c r="RC594" s="1"/>
      <c r="RD594" s="1"/>
      <c r="RE594" s="1"/>
      <c r="RF594" s="1"/>
      <c r="RG594" s="1"/>
      <c r="RH594" s="1"/>
      <c r="RI594" s="1"/>
      <c r="RJ594" s="1"/>
      <c r="RK594" s="1"/>
      <c r="RL594" s="1"/>
      <c r="RM594" s="1"/>
      <c r="RN594" s="1"/>
      <c r="RO594" s="1"/>
      <c r="RP594" s="1"/>
      <c r="RQ594" s="1"/>
      <c r="RR594" s="1"/>
      <c r="RS594" s="1"/>
      <c r="RT594" s="1"/>
      <c r="RU594" s="1"/>
      <c r="RV594" s="1"/>
      <c r="RW594" s="1"/>
      <c r="RX594" s="1"/>
      <c r="RY594" s="1"/>
      <c r="RZ594" s="1"/>
      <c r="SA594" s="1"/>
      <c r="SB594" s="1"/>
      <c r="SC594" s="1"/>
      <c r="SD594" s="1"/>
      <c r="SE594" s="1"/>
      <c r="SF594" s="1"/>
      <c r="SG594" s="1"/>
      <c r="SH594" s="1"/>
      <c r="SI594" s="1"/>
      <c r="SJ594" s="1"/>
      <c r="SK594" s="1"/>
      <c r="SL594" s="1"/>
      <c r="SM594" s="1"/>
      <c r="SN594" s="1"/>
      <c r="SO594" s="1"/>
      <c r="SP594" s="1"/>
      <c r="SQ594" s="1"/>
      <c r="SR594" s="1"/>
      <c r="SS594" s="1"/>
      <c r="ST594" s="1"/>
      <c r="SU594" s="1"/>
      <c r="SV594" s="1"/>
      <c r="SW594" s="1"/>
      <c r="SX594" s="1"/>
      <c r="SY594" s="1"/>
      <c r="SZ594" s="1"/>
      <c r="TA594" s="1"/>
      <c r="TB594" s="1"/>
      <c r="TC594" s="1"/>
      <c r="TD594" s="1"/>
      <c r="TE594" s="1"/>
      <c r="TF594" s="1"/>
      <c r="TG594" s="1"/>
      <c r="TH594" s="1"/>
      <c r="TI594" s="1"/>
      <c r="TJ594" s="1"/>
      <c r="TK594" s="1"/>
      <c r="TL594" s="1"/>
      <c r="TM594" s="1"/>
      <c r="TN594" s="1"/>
      <c r="TO594" s="1"/>
      <c r="TP594" s="1"/>
      <c r="TQ594" s="1"/>
      <c r="TR594" s="1"/>
      <c r="TS594" s="1"/>
      <c r="TT594" s="1"/>
      <c r="TU594" s="1"/>
      <c r="TV594" s="1"/>
      <c r="TW594" s="1"/>
      <c r="TX594" s="1"/>
      <c r="TY594" s="1"/>
      <c r="TZ594" s="1"/>
      <c r="UA594" s="1"/>
      <c r="UB594" s="1"/>
      <c r="UC594" s="1"/>
      <c r="UD594" s="1"/>
      <c r="UE594" s="1"/>
      <c r="UF594" s="1"/>
      <c r="UG594" s="1"/>
      <c r="UH594" s="1"/>
      <c r="UI594" s="1"/>
      <c r="UJ594" s="1"/>
      <c r="UK594" s="1"/>
      <c r="UL594" s="1"/>
      <c r="UM594" s="1"/>
      <c r="UN594" s="1"/>
      <c r="UO594" s="1"/>
      <c r="UP594" s="1"/>
      <c r="UQ594" s="1"/>
      <c r="UR594" s="1"/>
      <c r="US594" s="1"/>
      <c r="UT594" s="1"/>
      <c r="UU594" s="1"/>
      <c r="UV594" s="1"/>
      <c r="UW594" s="1"/>
      <c r="UX594" s="1"/>
      <c r="UY594" s="1"/>
      <c r="UZ594" s="1"/>
      <c r="VA594" s="1"/>
      <c r="VB594" s="1"/>
      <c r="VC594" s="1"/>
      <c r="VD594" s="1"/>
      <c r="VE594" s="1"/>
      <c r="VF594" s="1"/>
      <c r="VG594" s="1"/>
      <c r="VH594" s="1"/>
      <c r="VI594" s="1"/>
      <c r="VJ594" s="1"/>
      <c r="VK594" s="1"/>
      <c r="VL594" s="1"/>
      <c r="VM594" s="1"/>
      <c r="VN594" s="1"/>
      <c r="VO594" s="1"/>
      <c r="VP594" s="1"/>
      <c r="VQ594" s="1"/>
      <c r="VR594" s="1"/>
      <c r="VS594" s="1"/>
      <c r="VT594" s="1"/>
      <c r="VU594" s="1"/>
      <c r="VV594" s="1"/>
      <c r="VW594" s="1"/>
      <c r="VX594" s="1"/>
      <c r="VY594" s="1"/>
      <c r="VZ594" s="1"/>
      <c r="WA594" s="1"/>
      <c r="WB594" s="1"/>
      <c r="WC594" s="1"/>
      <c r="WD594" s="1"/>
      <c r="WE594" s="1"/>
      <c r="WF594" s="1"/>
      <c r="WG594" s="1"/>
      <c r="WH594" s="1"/>
      <c r="WI594" s="1"/>
      <c r="WJ594" s="1"/>
      <c r="WK594" s="1"/>
      <c r="WL594" s="1"/>
      <c r="WM594" s="1"/>
      <c r="WN594" s="1"/>
      <c r="WO594" s="1"/>
      <c r="WP594" s="1"/>
      <c r="WQ594" s="1"/>
      <c r="WR594" s="1"/>
      <c r="WS594" s="1"/>
      <c r="WT594" s="1"/>
      <c r="WU594" s="1"/>
      <c r="WV594" s="1"/>
      <c r="WW594" s="1"/>
      <c r="WX594" s="1"/>
      <c r="WY594" s="1"/>
      <c r="WZ594" s="1"/>
      <c r="XA594" s="1"/>
      <c r="XB594" s="1"/>
      <c r="XC594" s="1"/>
      <c r="XD594" s="1"/>
      <c r="XE594" s="1"/>
      <c r="XF594" s="1"/>
      <c r="XG594" s="1"/>
      <c r="XH594" s="1"/>
      <c r="XI594" s="1"/>
      <c r="XJ594" s="1"/>
      <c r="XK594" s="1"/>
      <c r="XL594" s="1"/>
      <c r="XM594" s="1"/>
      <c r="XN594" s="1"/>
      <c r="XO594" s="1"/>
      <c r="XP594" s="1"/>
      <c r="XQ594" s="1"/>
      <c r="XR594" s="1"/>
      <c r="XS594" s="1"/>
      <c r="XT594" s="1"/>
      <c r="XU594" s="1"/>
      <c r="XV594" s="1"/>
      <c r="XW594" s="1"/>
      <c r="XX594" s="1"/>
      <c r="XY594" s="1"/>
      <c r="XZ594" s="1"/>
      <c r="YA594" s="1"/>
      <c r="YB594" s="1"/>
      <c r="YC594" s="1"/>
      <c r="YD594" s="1"/>
      <c r="YE594" s="1"/>
      <c r="YF594" s="1"/>
      <c r="YG594" s="1"/>
      <c r="YH594" s="1"/>
      <c r="YI594" s="1"/>
      <c r="YJ594" s="1"/>
      <c r="YK594" s="1"/>
      <c r="YL594" s="1"/>
      <c r="YM594" s="1"/>
      <c r="YN594" s="1"/>
      <c r="YO594" s="1"/>
      <c r="YP594" s="1"/>
      <c r="YQ594" s="1"/>
      <c r="YR594" s="1"/>
      <c r="YS594" s="1"/>
      <c r="YT594" s="1"/>
      <c r="YU594" s="1"/>
      <c r="YV594" s="1"/>
      <c r="YW594" s="1"/>
      <c r="YX594" s="1"/>
      <c r="YY594" s="1"/>
      <c r="YZ594" s="1"/>
      <c r="ZA594" s="1"/>
      <c r="ZB594" s="1"/>
      <c r="ZC594" s="1"/>
      <c r="ZD594" s="1"/>
      <c r="ZE594" s="1"/>
      <c r="ZF594" s="1"/>
      <c r="ZG594" s="1"/>
      <c r="ZH594" s="1"/>
      <c r="ZI594" s="1"/>
      <c r="ZJ594" s="1"/>
      <c r="ZK594" s="1"/>
      <c r="ZL594" s="1"/>
      <c r="ZM594" s="1"/>
      <c r="ZN594" s="1"/>
      <c r="ZO594" s="1"/>
      <c r="ZP594" s="1"/>
      <c r="ZQ594" s="1"/>
      <c r="ZR594" s="1"/>
      <c r="ZS594" s="1"/>
      <c r="ZT594" s="1"/>
      <c r="ZU594" s="1"/>
      <c r="ZV594" s="1"/>
      <c r="ZW594" s="1"/>
      <c r="ZX594" s="1"/>
      <c r="ZY594" s="1"/>
      <c r="ZZ594" s="1"/>
      <c r="AAA594" s="1"/>
      <c r="AAB594" s="1"/>
      <c r="AAC594" s="1"/>
      <c r="AAD594" s="1"/>
      <c r="AAE594" s="1"/>
      <c r="AAF594" s="1"/>
      <c r="AAG594" s="1"/>
      <c r="AAH594" s="1"/>
      <c r="AAI594" s="1"/>
      <c r="AAJ594" s="1"/>
      <c r="AAK594" s="1"/>
      <c r="AAL594" s="1"/>
      <c r="AAM594" s="1"/>
      <c r="AAN594" s="1"/>
      <c r="AAO594" s="1"/>
      <c r="AAP594" s="1"/>
      <c r="AAQ594" s="1"/>
      <c r="AAR594" s="1"/>
      <c r="AAS594" s="1"/>
      <c r="AAT594" s="1"/>
      <c r="AAU594" s="1"/>
      <c r="AAV594" s="1"/>
      <c r="AAW594" s="1"/>
      <c r="AAX594" s="1"/>
      <c r="AAY594" s="1"/>
      <c r="AAZ594" s="1"/>
      <c r="ABA594" s="1"/>
      <c r="ABB594" s="1"/>
      <c r="ABC594" s="1"/>
      <c r="ABD594" s="1"/>
      <c r="ABE594" s="1"/>
      <c r="ABF594" s="1"/>
      <c r="ABG594" s="1"/>
      <c r="ABH594" s="1"/>
      <c r="ABI594" s="1"/>
      <c r="ABJ594" s="1"/>
      <c r="ABK594" s="1"/>
      <c r="ABL594" s="1"/>
      <c r="ABM594" s="1"/>
      <c r="ABN594" s="1"/>
      <c r="ABO594" s="1"/>
    </row>
    <row r="595" spans="1:743" x14ac:dyDescent="0.25">
      <c r="A595" s="93"/>
      <c r="B595" s="2"/>
      <c r="C595" s="2"/>
      <c r="D595" s="2"/>
      <c r="E595" s="2"/>
      <c r="F595" s="2"/>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c r="KB595" s="4"/>
      <c r="KC595" s="4"/>
      <c r="KD595" s="4"/>
      <c r="KE595" s="4"/>
      <c r="KF595" s="4"/>
      <c r="KG595" s="4"/>
      <c r="KH595" s="4"/>
      <c r="KI595" s="4"/>
      <c r="KJ595" s="4"/>
      <c r="KK595" s="4"/>
      <c r="KL595" s="4"/>
      <c r="KM595" s="4"/>
      <c r="KN595" s="4"/>
      <c r="KO595" s="4"/>
      <c r="KP595" s="4"/>
      <c r="KQ595" s="4"/>
      <c r="KR595" s="4"/>
      <c r="KS595" s="4"/>
      <c r="KT595" s="4"/>
      <c r="KU595" s="4"/>
      <c r="KV595" s="4"/>
      <c r="KW595" s="4"/>
      <c r="KX595" s="4"/>
      <c r="KY595" s="4"/>
      <c r="KZ595" s="4"/>
      <c r="LA595" s="4"/>
      <c r="LB595" s="4"/>
      <c r="LC595" s="4"/>
      <c r="LD595" s="4"/>
      <c r="LE595" s="4"/>
      <c r="LF595" s="4"/>
      <c r="LG595" s="4"/>
      <c r="LH595" s="4"/>
      <c r="LI595" s="4"/>
      <c r="LJ595" s="4"/>
      <c r="LK595" s="4"/>
      <c r="LL595" s="4"/>
      <c r="LM595" s="4"/>
      <c r="LN595" s="4"/>
      <c r="LO595" s="4"/>
      <c r="LP595" s="4"/>
      <c r="LQ595" s="4"/>
      <c r="LR595" s="4"/>
      <c r="LS595" s="4"/>
      <c r="LT595" s="4"/>
      <c r="LU595" s="4"/>
      <c r="LV595" s="4"/>
      <c r="LW595" s="4"/>
      <c r="LX595" s="4"/>
      <c r="LY595" s="4"/>
      <c r="LZ595" s="4"/>
      <c r="MA595" s="4"/>
      <c r="MB595" s="4"/>
      <c r="MC595" s="4"/>
      <c r="MD595" s="4"/>
      <c r="ME595" s="4"/>
      <c r="MF595" s="4"/>
      <c r="MG595" s="4"/>
      <c r="MH595" s="4"/>
      <c r="MI595" s="4"/>
      <c r="MJ595" s="4"/>
      <c r="MK595" s="4"/>
      <c r="ML595" s="4"/>
      <c r="MM595" s="4"/>
      <c r="MN595" s="4"/>
      <c r="MO595" s="4"/>
      <c r="MP595" s="4"/>
      <c r="MQ595" s="4"/>
      <c r="MR595" s="4"/>
      <c r="MS595" s="4"/>
      <c r="MT595" s="4"/>
      <c r="MU595" s="3"/>
      <c r="MV595" s="3"/>
      <c r="MW595" s="3"/>
      <c r="MX595" s="3"/>
      <c r="MY595" s="3"/>
      <c r="MZ595" s="3"/>
      <c r="NA595" s="3"/>
      <c r="NB595" s="3"/>
      <c r="NC595" s="3"/>
      <c r="ND595" s="3"/>
      <c r="NE595" s="3"/>
      <c r="NF595" s="3"/>
      <c r="NG595" s="3"/>
      <c r="NH595" s="3"/>
      <c r="NI595" s="3"/>
      <c r="NJ595" s="3"/>
      <c r="NK595" s="3"/>
      <c r="NL595" s="3"/>
      <c r="NM595" s="3"/>
      <c r="NN595" s="3"/>
      <c r="NO595" s="3"/>
      <c r="NP595" s="3"/>
      <c r="NQ595" s="3"/>
      <c r="NR595" s="3"/>
      <c r="NS595" s="3"/>
      <c r="NT595" s="3"/>
      <c r="NU595" s="3"/>
      <c r="NV595" s="3"/>
      <c r="NW595" s="3"/>
      <c r="NX595" s="3"/>
      <c r="NY595" s="3"/>
      <c r="NZ595" s="3"/>
      <c r="OA595" s="3"/>
      <c r="OB595" s="3"/>
      <c r="OC595" s="3"/>
      <c r="OD595" s="3"/>
      <c r="OE595" s="3"/>
      <c r="OF595" s="3"/>
      <c r="OG595" s="3"/>
      <c r="OH595" s="3"/>
      <c r="OI595" s="3"/>
      <c r="OJ595" s="3"/>
      <c r="OK595" s="3"/>
      <c r="OL595" s="3"/>
      <c r="OM595" s="3"/>
      <c r="ON595" s="3"/>
      <c r="OO595" s="3"/>
      <c r="OP595" s="3"/>
      <c r="OQ595" s="3"/>
      <c r="OR595" s="3"/>
      <c r="OS595" s="3"/>
      <c r="OT595" s="3"/>
      <c r="OU595" s="3"/>
      <c r="OV595" s="3"/>
      <c r="OW595" s="3"/>
      <c r="OX595" s="3"/>
      <c r="OY595" s="3"/>
      <c r="OZ595" s="3"/>
      <c r="PA595" s="3"/>
      <c r="PB595" s="1"/>
      <c r="PC595" s="1"/>
      <c r="PD595" s="1"/>
      <c r="PE595" s="1"/>
      <c r="PF595" s="1"/>
      <c r="PG595" s="1"/>
      <c r="PH595" s="1"/>
      <c r="PI595" s="1"/>
      <c r="PJ595" s="1"/>
      <c r="PK595" s="1"/>
      <c r="PL595" s="1"/>
      <c r="PM595" s="1"/>
      <c r="PN595" s="1"/>
      <c r="PO595" s="1"/>
      <c r="PP595" s="1"/>
      <c r="PQ595" s="1"/>
      <c r="PR595" s="1"/>
      <c r="PS595" s="1"/>
      <c r="PT595" s="1"/>
      <c r="PU595" s="1"/>
      <c r="PV595" s="1"/>
      <c r="PW595" s="1"/>
      <c r="PX595" s="1"/>
      <c r="PY595" s="1"/>
      <c r="PZ595" s="1"/>
      <c r="QA595" s="1"/>
      <c r="QB595" s="1"/>
      <c r="QC595" s="1"/>
      <c r="QD595" s="1"/>
      <c r="QE595" s="1"/>
      <c r="QF595" s="1"/>
      <c r="QG595" s="1"/>
      <c r="QH595" s="1"/>
      <c r="QI595" s="1"/>
      <c r="QJ595" s="1"/>
      <c r="QK595" s="1"/>
      <c r="QL595" s="1"/>
      <c r="QM595" s="1"/>
      <c r="QN595" s="1"/>
      <c r="QO595" s="1"/>
      <c r="QP595" s="1"/>
      <c r="QQ595" s="1"/>
      <c r="QR595" s="1"/>
      <c r="QS595" s="1"/>
      <c r="QT595" s="1"/>
      <c r="QU595" s="1"/>
      <c r="QV595" s="1"/>
      <c r="QW595" s="1"/>
      <c r="QX595" s="1"/>
      <c r="QY595" s="1"/>
      <c r="QZ595" s="1"/>
      <c r="RA595" s="1"/>
      <c r="RB595" s="1"/>
      <c r="RC595" s="1"/>
      <c r="RD595" s="1"/>
      <c r="RE595" s="1"/>
      <c r="RF595" s="1"/>
      <c r="RG595" s="1"/>
      <c r="RH595" s="1"/>
      <c r="RI595" s="1"/>
      <c r="RJ595" s="1"/>
      <c r="RK595" s="1"/>
      <c r="RL595" s="1"/>
      <c r="RM595" s="1"/>
      <c r="RN595" s="1"/>
      <c r="RO595" s="1"/>
      <c r="RP595" s="1"/>
      <c r="RQ595" s="1"/>
      <c r="RR595" s="1"/>
      <c r="RS595" s="1"/>
      <c r="RT595" s="1"/>
      <c r="RU595" s="1"/>
      <c r="RV595" s="1"/>
      <c r="RW595" s="1"/>
      <c r="RX595" s="1"/>
      <c r="RY595" s="1"/>
      <c r="RZ595" s="1"/>
      <c r="SA595" s="1"/>
      <c r="SB595" s="1"/>
      <c r="SC595" s="1"/>
      <c r="SD595" s="1"/>
      <c r="SE595" s="1"/>
      <c r="SF595" s="1"/>
      <c r="SG595" s="1"/>
      <c r="SH595" s="1"/>
      <c r="SI595" s="1"/>
      <c r="SJ595" s="1"/>
      <c r="SK595" s="1"/>
      <c r="SL595" s="1"/>
      <c r="SM595" s="1"/>
      <c r="SN595" s="1"/>
      <c r="SO595" s="1"/>
      <c r="SP595" s="1"/>
      <c r="SQ595" s="1"/>
      <c r="SR595" s="1"/>
      <c r="SS595" s="1"/>
      <c r="ST595" s="1"/>
      <c r="SU595" s="1"/>
      <c r="SV595" s="1"/>
      <c r="SW595" s="1"/>
      <c r="SX595" s="1"/>
      <c r="SY595" s="1"/>
      <c r="SZ595" s="1"/>
      <c r="TA595" s="1"/>
      <c r="TB595" s="1"/>
      <c r="TC595" s="1"/>
      <c r="TD595" s="1"/>
      <c r="TE595" s="1"/>
      <c r="TF595" s="1"/>
      <c r="TG595" s="1"/>
      <c r="TH595" s="1"/>
      <c r="TI595" s="1"/>
      <c r="TJ595" s="1"/>
      <c r="TK595" s="1"/>
      <c r="TL595" s="1"/>
      <c r="TM595" s="1"/>
      <c r="TN595" s="1"/>
      <c r="TO595" s="1"/>
      <c r="TP595" s="1"/>
      <c r="TQ595" s="1"/>
      <c r="TR595" s="1"/>
      <c r="TS595" s="1"/>
      <c r="TT595" s="1"/>
      <c r="TU595" s="1"/>
      <c r="TV595" s="1"/>
      <c r="TW595" s="1"/>
      <c r="TX595" s="1"/>
      <c r="TY595" s="1"/>
      <c r="TZ595" s="1"/>
      <c r="UA595" s="1"/>
      <c r="UB595" s="1"/>
      <c r="UC595" s="1"/>
      <c r="UD595" s="1"/>
      <c r="UE595" s="1"/>
      <c r="UF595" s="1"/>
      <c r="UG595" s="1"/>
      <c r="UH595" s="1"/>
      <c r="UI595" s="1"/>
      <c r="UJ595" s="1"/>
      <c r="UK595" s="1"/>
      <c r="UL595" s="1"/>
      <c r="UM595" s="1"/>
      <c r="UN595" s="1"/>
      <c r="UO595" s="1"/>
      <c r="UP595" s="1"/>
      <c r="UQ595" s="1"/>
      <c r="UR595" s="1"/>
      <c r="US595" s="1"/>
      <c r="UT595" s="1"/>
      <c r="UU595" s="1"/>
      <c r="UV595" s="1"/>
      <c r="UW595" s="1"/>
      <c r="UX595" s="1"/>
      <c r="UY595" s="1"/>
      <c r="UZ595" s="1"/>
      <c r="VA595" s="1"/>
      <c r="VB595" s="1"/>
      <c r="VC595" s="1"/>
      <c r="VD595" s="1"/>
      <c r="VE595" s="1"/>
      <c r="VF595" s="1"/>
      <c r="VG595" s="1"/>
      <c r="VH595" s="1"/>
      <c r="VI595" s="1"/>
      <c r="VJ595" s="1"/>
      <c r="VK595" s="1"/>
      <c r="VL595" s="1"/>
      <c r="VM595" s="1"/>
      <c r="VN595" s="1"/>
      <c r="VO595" s="1"/>
      <c r="VP595" s="1"/>
      <c r="VQ595" s="1"/>
      <c r="VR595" s="1"/>
      <c r="VS595" s="1"/>
      <c r="VT595" s="1"/>
      <c r="VU595" s="1"/>
      <c r="VV595" s="1"/>
      <c r="VW595" s="1"/>
      <c r="VX595" s="1"/>
      <c r="VY595" s="1"/>
      <c r="VZ595" s="1"/>
      <c r="WA595" s="1"/>
      <c r="WB595" s="1"/>
      <c r="WC595" s="1"/>
      <c r="WD595" s="1"/>
      <c r="WE595" s="1"/>
      <c r="WF595" s="1"/>
      <c r="WG595" s="1"/>
      <c r="WH595" s="1"/>
      <c r="WI595" s="1"/>
      <c r="WJ595" s="1"/>
      <c r="WK595" s="1"/>
      <c r="WL595" s="1"/>
      <c r="WM595" s="1"/>
      <c r="WN595" s="1"/>
      <c r="WO595" s="1"/>
      <c r="WP595" s="1"/>
      <c r="WQ595" s="1"/>
      <c r="WR595" s="1"/>
      <c r="WS595" s="1"/>
      <c r="WT595" s="1"/>
      <c r="WU595" s="1"/>
      <c r="WV595" s="1"/>
      <c r="WW595" s="1"/>
      <c r="WX595" s="1"/>
      <c r="WY595" s="1"/>
      <c r="WZ595" s="1"/>
      <c r="XA595" s="1"/>
      <c r="XB595" s="1"/>
      <c r="XC595" s="1"/>
      <c r="XD595" s="1"/>
      <c r="XE595" s="1"/>
      <c r="XF595" s="1"/>
      <c r="XG595" s="1"/>
      <c r="XH595" s="1"/>
      <c r="XI595" s="1"/>
      <c r="XJ595" s="1"/>
      <c r="XK595" s="1"/>
      <c r="XL595" s="1"/>
      <c r="XM595" s="1"/>
      <c r="XN595" s="1"/>
      <c r="XO595" s="1"/>
      <c r="XP595" s="1"/>
      <c r="XQ595" s="1"/>
      <c r="XR595" s="1"/>
      <c r="XS595" s="1"/>
      <c r="XT595" s="1"/>
      <c r="XU595" s="1"/>
      <c r="XV595" s="1"/>
      <c r="XW595" s="1"/>
      <c r="XX595" s="1"/>
      <c r="XY595" s="1"/>
      <c r="XZ595" s="1"/>
      <c r="YA595" s="1"/>
      <c r="YB595" s="1"/>
      <c r="YC595" s="1"/>
      <c r="YD595" s="1"/>
      <c r="YE595" s="1"/>
      <c r="YF595" s="1"/>
      <c r="YG595" s="1"/>
      <c r="YH595" s="1"/>
      <c r="YI595" s="1"/>
      <c r="YJ595" s="1"/>
      <c r="YK595" s="1"/>
      <c r="YL595" s="1"/>
      <c r="YM595" s="1"/>
      <c r="YN595" s="1"/>
      <c r="YO595" s="1"/>
      <c r="YP595" s="1"/>
      <c r="YQ595" s="1"/>
      <c r="YR595" s="1"/>
      <c r="YS595" s="1"/>
      <c r="YT595" s="1"/>
      <c r="YU595" s="1"/>
      <c r="YV595" s="1"/>
      <c r="YW595" s="1"/>
      <c r="YX595" s="1"/>
      <c r="YY595" s="1"/>
      <c r="YZ595" s="1"/>
      <c r="ZA595" s="1"/>
      <c r="ZB595" s="1"/>
      <c r="ZC595" s="1"/>
      <c r="ZD595" s="1"/>
      <c r="ZE595" s="1"/>
      <c r="ZF595" s="1"/>
      <c r="ZG595" s="1"/>
      <c r="ZH595" s="1"/>
      <c r="ZI595" s="1"/>
      <c r="ZJ595" s="1"/>
      <c r="ZK595" s="1"/>
      <c r="ZL595" s="1"/>
      <c r="ZM595" s="1"/>
      <c r="ZN595" s="1"/>
      <c r="ZO595" s="1"/>
      <c r="ZP595" s="1"/>
      <c r="ZQ595" s="1"/>
      <c r="ZR595" s="1"/>
      <c r="ZS595" s="1"/>
      <c r="ZT595" s="1"/>
      <c r="ZU595" s="1"/>
      <c r="ZV595" s="1"/>
      <c r="ZW595" s="1"/>
      <c r="ZX595" s="1"/>
      <c r="ZY595" s="1"/>
      <c r="ZZ595" s="1"/>
      <c r="AAA595" s="1"/>
      <c r="AAB595" s="1"/>
      <c r="AAC595" s="1"/>
      <c r="AAD595" s="1"/>
      <c r="AAE595" s="1"/>
      <c r="AAF595" s="1"/>
      <c r="AAG595" s="1"/>
      <c r="AAH595" s="1"/>
      <c r="AAI595" s="1"/>
      <c r="AAJ595" s="1"/>
      <c r="AAK595" s="1"/>
      <c r="AAL595" s="1"/>
      <c r="AAM595" s="1"/>
      <c r="AAN595" s="1"/>
      <c r="AAO595" s="1"/>
      <c r="AAP595" s="1"/>
      <c r="AAQ595" s="1"/>
      <c r="AAR595" s="1"/>
      <c r="AAS595" s="1"/>
      <c r="AAT595" s="1"/>
      <c r="AAU595" s="1"/>
      <c r="AAV595" s="1"/>
      <c r="AAW595" s="1"/>
      <c r="AAX595" s="1"/>
      <c r="AAY595" s="1"/>
      <c r="AAZ595" s="1"/>
      <c r="ABA595" s="1"/>
      <c r="ABB595" s="1"/>
      <c r="ABC595" s="1"/>
      <c r="ABD595" s="1"/>
      <c r="ABE595" s="1"/>
      <c r="ABF595" s="1"/>
      <c r="ABG595" s="1"/>
      <c r="ABH595" s="1"/>
      <c r="ABI595" s="1"/>
      <c r="ABJ595" s="1"/>
      <c r="ABK595" s="1"/>
      <c r="ABL595" s="1"/>
      <c r="ABM595" s="1"/>
      <c r="ABN595" s="1"/>
      <c r="ABO595" s="1"/>
    </row>
    <row r="596" spans="1:743" x14ac:dyDescent="0.25">
      <c r="A596" s="93"/>
      <c r="B596" s="2"/>
      <c r="C596" s="2"/>
      <c r="D596" s="2"/>
      <c r="E596" s="2"/>
      <c r="F596" s="2"/>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c r="KB596" s="4"/>
      <c r="KC596" s="4"/>
      <c r="KD596" s="4"/>
      <c r="KE596" s="4"/>
      <c r="KF596" s="4"/>
      <c r="KG596" s="4"/>
      <c r="KH596" s="4"/>
      <c r="KI596" s="4"/>
      <c r="KJ596" s="4"/>
      <c r="KK596" s="4"/>
      <c r="KL596" s="4"/>
      <c r="KM596" s="4"/>
      <c r="KN596" s="4"/>
      <c r="KO596" s="4"/>
      <c r="KP596" s="4"/>
      <c r="KQ596" s="4"/>
      <c r="KR596" s="4"/>
      <c r="KS596" s="4"/>
      <c r="KT596" s="4"/>
      <c r="KU596" s="4"/>
      <c r="KV596" s="4"/>
      <c r="KW596" s="4"/>
      <c r="KX596" s="4"/>
      <c r="KY596" s="4"/>
      <c r="KZ596" s="4"/>
      <c r="LA596" s="4"/>
      <c r="LB596" s="4"/>
      <c r="LC596" s="4"/>
      <c r="LD596" s="4"/>
      <c r="LE596" s="4"/>
      <c r="LF596" s="4"/>
      <c r="LG596" s="4"/>
      <c r="LH596" s="4"/>
      <c r="LI596" s="4"/>
      <c r="LJ596" s="4"/>
      <c r="LK596" s="4"/>
      <c r="LL596" s="4"/>
      <c r="LM596" s="4"/>
      <c r="LN596" s="4"/>
      <c r="LO596" s="4"/>
      <c r="LP596" s="4"/>
      <c r="LQ596" s="4"/>
      <c r="LR596" s="4"/>
      <c r="LS596" s="4"/>
      <c r="LT596" s="4"/>
      <c r="LU596" s="4"/>
      <c r="LV596" s="4"/>
      <c r="LW596" s="4"/>
      <c r="LX596" s="4"/>
      <c r="LY596" s="4"/>
      <c r="LZ596" s="4"/>
      <c r="MA596" s="4"/>
      <c r="MB596" s="4"/>
      <c r="MC596" s="4"/>
      <c r="MD596" s="4"/>
      <c r="ME596" s="4"/>
      <c r="MF596" s="4"/>
      <c r="MG596" s="4"/>
      <c r="MH596" s="4"/>
      <c r="MI596" s="4"/>
      <c r="MJ596" s="4"/>
      <c r="MK596" s="4"/>
      <c r="ML596" s="4"/>
      <c r="MM596" s="4"/>
      <c r="MN596" s="4"/>
      <c r="MO596" s="4"/>
      <c r="MP596" s="4"/>
      <c r="MQ596" s="4"/>
      <c r="MR596" s="4"/>
      <c r="MS596" s="4"/>
      <c r="MT596" s="4"/>
      <c r="MU596" s="3"/>
      <c r="MV596" s="3"/>
      <c r="MW596" s="3"/>
      <c r="MX596" s="3"/>
      <c r="MY596" s="3"/>
      <c r="MZ596" s="3"/>
      <c r="NA596" s="3"/>
      <c r="NB596" s="3"/>
      <c r="NC596" s="3"/>
      <c r="ND596" s="3"/>
      <c r="NE596" s="3"/>
      <c r="NF596" s="3"/>
      <c r="NG596" s="3"/>
      <c r="NH596" s="3"/>
      <c r="NI596" s="3"/>
      <c r="NJ596" s="3"/>
      <c r="NK596" s="3"/>
      <c r="NL596" s="3"/>
      <c r="NM596" s="3"/>
      <c r="NN596" s="3"/>
      <c r="NO596" s="3"/>
      <c r="NP596" s="3"/>
      <c r="NQ596" s="3"/>
      <c r="NR596" s="3"/>
      <c r="NS596" s="3"/>
      <c r="NT596" s="3"/>
      <c r="NU596" s="3"/>
      <c r="NV596" s="3"/>
      <c r="NW596" s="3"/>
      <c r="NX596" s="3"/>
      <c r="NY596" s="3"/>
      <c r="NZ596" s="3"/>
      <c r="OA596" s="3"/>
      <c r="OB596" s="3"/>
      <c r="OC596" s="3"/>
      <c r="OD596" s="3"/>
      <c r="OE596" s="3"/>
      <c r="OF596" s="3"/>
      <c r="OG596" s="3"/>
      <c r="OH596" s="3"/>
      <c r="OI596" s="3"/>
      <c r="OJ596" s="3"/>
      <c r="OK596" s="3"/>
      <c r="OL596" s="3"/>
      <c r="OM596" s="3"/>
      <c r="ON596" s="3"/>
      <c r="OO596" s="3"/>
      <c r="OP596" s="3"/>
      <c r="OQ596" s="3"/>
      <c r="OR596" s="3"/>
      <c r="OS596" s="3"/>
      <c r="OT596" s="3"/>
      <c r="OU596" s="3"/>
      <c r="OV596" s="3"/>
      <c r="OW596" s="3"/>
      <c r="OX596" s="3"/>
      <c r="OY596" s="3"/>
      <c r="OZ596" s="3"/>
      <c r="PA596" s="3"/>
      <c r="PB596" s="1"/>
      <c r="PC596" s="1"/>
      <c r="PD596" s="1"/>
      <c r="PE596" s="1"/>
      <c r="PF596" s="1"/>
      <c r="PG596" s="1"/>
      <c r="PH596" s="1"/>
      <c r="PI596" s="1"/>
      <c r="PJ596" s="1"/>
      <c r="PK596" s="1"/>
      <c r="PL596" s="1"/>
      <c r="PM596" s="1"/>
      <c r="PN596" s="1"/>
      <c r="PO596" s="1"/>
      <c r="PP596" s="1"/>
      <c r="PQ596" s="1"/>
      <c r="PR596" s="1"/>
      <c r="PS596" s="1"/>
      <c r="PT596" s="1"/>
      <c r="PU596" s="1"/>
      <c r="PV596" s="1"/>
      <c r="PW596" s="1"/>
      <c r="PX596" s="1"/>
      <c r="PY596" s="1"/>
      <c r="PZ596" s="1"/>
      <c r="QA596" s="1"/>
      <c r="QB596" s="1"/>
      <c r="QC596" s="1"/>
      <c r="QD596" s="1"/>
      <c r="QE596" s="1"/>
      <c r="QF596" s="1"/>
      <c r="QG596" s="1"/>
      <c r="QH596" s="1"/>
      <c r="QI596" s="1"/>
      <c r="QJ596" s="1"/>
      <c r="QK596" s="1"/>
      <c r="QL596" s="1"/>
      <c r="QM596" s="1"/>
      <c r="QN596" s="1"/>
      <c r="QO596" s="1"/>
      <c r="QP596" s="1"/>
      <c r="QQ596" s="1"/>
      <c r="QR596" s="1"/>
      <c r="QS596" s="1"/>
      <c r="QT596" s="1"/>
      <c r="QU596" s="1"/>
      <c r="QV596" s="1"/>
      <c r="QW596" s="1"/>
      <c r="QX596" s="1"/>
      <c r="QY596" s="1"/>
      <c r="QZ596" s="1"/>
      <c r="RA596" s="1"/>
      <c r="RB596" s="1"/>
      <c r="RC596" s="1"/>
      <c r="RD596" s="1"/>
      <c r="RE596" s="1"/>
      <c r="RF596" s="1"/>
      <c r="RG596" s="1"/>
      <c r="RH596" s="1"/>
      <c r="RI596" s="1"/>
      <c r="RJ596" s="1"/>
      <c r="RK596" s="1"/>
      <c r="RL596" s="1"/>
      <c r="RM596" s="1"/>
      <c r="RN596" s="1"/>
      <c r="RO596" s="1"/>
      <c r="RP596" s="1"/>
      <c r="RQ596" s="1"/>
      <c r="RR596" s="1"/>
      <c r="RS596" s="1"/>
      <c r="RT596" s="1"/>
      <c r="RU596" s="1"/>
      <c r="RV596" s="1"/>
      <c r="RW596" s="1"/>
      <c r="RX596" s="1"/>
      <c r="RY596" s="1"/>
      <c r="RZ596" s="1"/>
      <c r="SA596" s="1"/>
      <c r="SB596" s="1"/>
      <c r="SC596" s="1"/>
      <c r="SD596" s="1"/>
      <c r="SE596" s="1"/>
      <c r="SF596" s="1"/>
      <c r="SG596" s="1"/>
      <c r="SH596" s="1"/>
      <c r="SI596" s="1"/>
      <c r="SJ596" s="1"/>
      <c r="SK596" s="1"/>
      <c r="SL596" s="1"/>
      <c r="SM596" s="1"/>
      <c r="SN596" s="1"/>
      <c r="SO596" s="1"/>
      <c r="SP596" s="1"/>
      <c r="SQ596" s="1"/>
      <c r="SR596" s="1"/>
      <c r="SS596" s="1"/>
      <c r="ST596" s="1"/>
      <c r="SU596" s="1"/>
      <c r="SV596" s="1"/>
      <c r="SW596" s="1"/>
      <c r="SX596" s="1"/>
      <c r="SY596" s="1"/>
      <c r="SZ596" s="1"/>
      <c r="TA596" s="1"/>
      <c r="TB596" s="1"/>
      <c r="TC596" s="1"/>
      <c r="TD596" s="1"/>
      <c r="TE596" s="1"/>
      <c r="TF596" s="1"/>
      <c r="TG596" s="1"/>
      <c r="TH596" s="1"/>
      <c r="TI596" s="1"/>
      <c r="TJ596" s="1"/>
      <c r="TK596" s="1"/>
      <c r="TL596" s="1"/>
      <c r="TM596" s="1"/>
      <c r="TN596" s="1"/>
      <c r="TO596" s="1"/>
      <c r="TP596" s="1"/>
      <c r="TQ596" s="1"/>
      <c r="TR596" s="1"/>
      <c r="TS596" s="1"/>
      <c r="TT596" s="1"/>
      <c r="TU596" s="1"/>
      <c r="TV596" s="1"/>
      <c r="TW596" s="1"/>
      <c r="TX596" s="1"/>
      <c r="TY596" s="1"/>
      <c r="TZ596" s="1"/>
      <c r="UA596" s="1"/>
      <c r="UB596" s="1"/>
      <c r="UC596" s="1"/>
      <c r="UD596" s="1"/>
      <c r="UE596" s="1"/>
      <c r="UF596" s="1"/>
      <c r="UG596" s="1"/>
      <c r="UH596" s="1"/>
      <c r="UI596" s="1"/>
      <c r="UJ596" s="1"/>
      <c r="UK596" s="1"/>
      <c r="UL596" s="1"/>
      <c r="UM596" s="1"/>
      <c r="UN596" s="1"/>
      <c r="UO596" s="1"/>
      <c r="UP596" s="1"/>
      <c r="UQ596" s="1"/>
      <c r="UR596" s="1"/>
      <c r="US596" s="1"/>
      <c r="UT596" s="1"/>
      <c r="UU596" s="1"/>
      <c r="UV596" s="1"/>
      <c r="UW596" s="1"/>
      <c r="UX596" s="1"/>
      <c r="UY596" s="1"/>
      <c r="UZ596" s="1"/>
      <c r="VA596" s="1"/>
      <c r="VB596" s="1"/>
      <c r="VC596" s="1"/>
      <c r="VD596" s="1"/>
      <c r="VE596" s="1"/>
      <c r="VF596" s="1"/>
      <c r="VG596" s="1"/>
      <c r="VH596" s="1"/>
      <c r="VI596" s="1"/>
      <c r="VJ596" s="1"/>
      <c r="VK596" s="1"/>
      <c r="VL596" s="1"/>
      <c r="VM596" s="1"/>
      <c r="VN596" s="1"/>
      <c r="VO596" s="1"/>
      <c r="VP596" s="1"/>
      <c r="VQ596" s="1"/>
      <c r="VR596" s="1"/>
      <c r="VS596" s="1"/>
      <c r="VT596" s="1"/>
      <c r="VU596" s="1"/>
      <c r="VV596" s="1"/>
      <c r="VW596" s="1"/>
      <c r="VX596" s="1"/>
      <c r="VY596" s="1"/>
      <c r="VZ596" s="1"/>
      <c r="WA596" s="1"/>
      <c r="WB596" s="1"/>
      <c r="WC596" s="1"/>
      <c r="WD596" s="1"/>
      <c r="WE596" s="1"/>
      <c r="WF596" s="1"/>
      <c r="WG596" s="1"/>
      <c r="WH596" s="1"/>
      <c r="WI596" s="1"/>
      <c r="WJ596" s="1"/>
      <c r="WK596" s="1"/>
      <c r="WL596" s="1"/>
      <c r="WM596" s="1"/>
      <c r="WN596" s="1"/>
      <c r="WO596" s="1"/>
      <c r="WP596" s="1"/>
      <c r="WQ596" s="1"/>
      <c r="WR596" s="1"/>
      <c r="WS596" s="1"/>
      <c r="WT596" s="1"/>
      <c r="WU596" s="1"/>
      <c r="WV596" s="1"/>
      <c r="WW596" s="1"/>
      <c r="WX596" s="1"/>
      <c r="WY596" s="1"/>
      <c r="WZ596" s="1"/>
      <c r="XA596" s="1"/>
      <c r="XB596" s="1"/>
      <c r="XC596" s="1"/>
      <c r="XD596" s="1"/>
      <c r="XE596" s="1"/>
      <c r="XF596" s="1"/>
      <c r="XG596" s="1"/>
      <c r="XH596" s="1"/>
      <c r="XI596" s="1"/>
      <c r="XJ596" s="1"/>
      <c r="XK596" s="1"/>
      <c r="XL596" s="1"/>
      <c r="XM596" s="1"/>
      <c r="XN596" s="1"/>
      <c r="XO596" s="1"/>
      <c r="XP596" s="1"/>
      <c r="XQ596" s="1"/>
      <c r="XR596" s="1"/>
      <c r="XS596" s="1"/>
      <c r="XT596" s="1"/>
      <c r="XU596" s="1"/>
      <c r="XV596" s="1"/>
      <c r="XW596" s="1"/>
      <c r="XX596" s="1"/>
      <c r="XY596" s="1"/>
      <c r="XZ596" s="1"/>
      <c r="YA596" s="1"/>
      <c r="YB596" s="1"/>
      <c r="YC596" s="1"/>
      <c r="YD596" s="1"/>
      <c r="YE596" s="1"/>
      <c r="YF596" s="1"/>
      <c r="YG596" s="1"/>
      <c r="YH596" s="1"/>
      <c r="YI596" s="1"/>
      <c r="YJ596" s="1"/>
      <c r="YK596" s="1"/>
      <c r="YL596" s="1"/>
      <c r="YM596" s="1"/>
      <c r="YN596" s="1"/>
      <c r="YO596" s="1"/>
      <c r="YP596" s="1"/>
      <c r="YQ596" s="1"/>
      <c r="YR596" s="1"/>
      <c r="YS596" s="1"/>
      <c r="YT596" s="1"/>
      <c r="YU596" s="1"/>
      <c r="YV596" s="1"/>
      <c r="YW596" s="1"/>
      <c r="YX596" s="1"/>
      <c r="YY596" s="1"/>
      <c r="YZ596" s="1"/>
      <c r="ZA596" s="1"/>
      <c r="ZB596" s="1"/>
      <c r="ZC596" s="1"/>
      <c r="ZD596" s="1"/>
      <c r="ZE596" s="1"/>
      <c r="ZF596" s="1"/>
      <c r="ZG596" s="1"/>
      <c r="ZH596" s="1"/>
      <c r="ZI596" s="1"/>
      <c r="ZJ596" s="1"/>
      <c r="ZK596" s="1"/>
      <c r="ZL596" s="1"/>
      <c r="ZM596" s="1"/>
      <c r="ZN596" s="1"/>
      <c r="ZO596" s="1"/>
      <c r="ZP596" s="1"/>
      <c r="ZQ596" s="1"/>
      <c r="ZR596" s="1"/>
      <c r="ZS596" s="1"/>
      <c r="ZT596" s="1"/>
      <c r="ZU596" s="1"/>
      <c r="ZV596" s="1"/>
      <c r="ZW596" s="1"/>
      <c r="ZX596" s="1"/>
      <c r="ZY596" s="1"/>
      <c r="ZZ596" s="1"/>
      <c r="AAA596" s="1"/>
      <c r="AAB596" s="1"/>
      <c r="AAC596" s="1"/>
      <c r="AAD596" s="1"/>
      <c r="AAE596" s="1"/>
      <c r="AAF596" s="1"/>
      <c r="AAG596" s="1"/>
      <c r="AAH596" s="1"/>
      <c r="AAI596" s="1"/>
      <c r="AAJ596" s="1"/>
      <c r="AAK596" s="1"/>
      <c r="AAL596" s="1"/>
      <c r="AAM596" s="1"/>
      <c r="AAN596" s="1"/>
      <c r="AAO596" s="1"/>
      <c r="AAP596" s="1"/>
      <c r="AAQ596" s="1"/>
      <c r="AAR596" s="1"/>
      <c r="AAS596" s="1"/>
      <c r="AAT596" s="1"/>
      <c r="AAU596" s="1"/>
      <c r="AAV596" s="1"/>
      <c r="AAW596" s="1"/>
      <c r="AAX596" s="1"/>
      <c r="AAY596" s="1"/>
      <c r="AAZ596" s="1"/>
      <c r="ABA596" s="1"/>
      <c r="ABB596" s="1"/>
      <c r="ABC596" s="1"/>
      <c r="ABD596" s="1"/>
      <c r="ABE596" s="1"/>
      <c r="ABF596" s="1"/>
      <c r="ABG596" s="1"/>
      <c r="ABH596" s="1"/>
      <c r="ABI596" s="1"/>
      <c r="ABJ596" s="1"/>
      <c r="ABK596" s="1"/>
      <c r="ABL596" s="1"/>
      <c r="ABM596" s="1"/>
      <c r="ABN596" s="1"/>
      <c r="ABO596" s="1"/>
    </row>
    <row r="597" spans="1:743" x14ac:dyDescent="0.25">
      <c r="A597" s="93"/>
      <c r="B597" s="2"/>
      <c r="C597" s="2"/>
      <c r="D597" s="2"/>
      <c r="E597" s="2"/>
      <c r="F597" s="2"/>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c r="KB597" s="4"/>
      <c r="KC597" s="4"/>
      <c r="KD597" s="4"/>
      <c r="KE597" s="4"/>
      <c r="KF597" s="4"/>
      <c r="KG597" s="4"/>
      <c r="KH597" s="4"/>
      <c r="KI597" s="4"/>
      <c r="KJ597" s="4"/>
      <c r="KK597" s="4"/>
      <c r="KL597" s="4"/>
      <c r="KM597" s="4"/>
      <c r="KN597" s="4"/>
      <c r="KO597" s="4"/>
      <c r="KP597" s="4"/>
      <c r="KQ597" s="4"/>
      <c r="KR597" s="4"/>
      <c r="KS597" s="4"/>
      <c r="KT597" s="4"/>
      <c r="KU597" s="4"/>
      <c r="KV597" s="4"/>
      <c r="KW597" s="4"/>
      <c r="KX597" s="4"/>
      <c r="KY597" s="4"/>
      <c r="KZ597" s="4"/>
      <c r="LA597" s="4"/>
      <c r="LB597" s="4"/>
      <c r="LC597" s="4"/>
      <c r="LD597" s="4"/>
      <c r="LE597" s="4"/>
      <c r="LF597" s="4"/>
      <c r="LG597" s="4"/>
      <c r="LH597" s="4"/>
      <c r="LI597" s="4"/>
      <c r="LJ597" s="4"/>
      <c r="LK597" s="4"/>
      <c r="LL597" s="4"/>
      <c r="LM597" s="4"/>
      <c r="LN597" s="4"/>
      <c r="LO597" s="4"/>
      <c r="LP597" s="4"/>
      <c r="LQ597" s="4"/>
      <c r="LR597" s="4"/>
      <c r="LS597" s="4"/>
      <c r="LT597" s="4"/>
      <c r="LU597" s="4"/>
      <c r="LV597" s="4"/>
      <c r="LW597" s="4"/>
      <c r="LX597" s="4"/>
      <c r="LY597" s="4"/>
      <c r="LZ597" s="4"/>
      <c r="MA597" s="4"/>
      <c r="MB597" s="4"/>
      <c r="MC597" s="4"/>
      <c r="MD597" s="4"/>
      <c r="ME597" s="4"/>
      <c r="MF597" s="4"/>
      <c r="MG597" s="4"/>
      <c r="MH597" s="4"/>
      <c r="MI597" s="4"/>
      <c r="MJ597" s="4"/>
      <c r="MK597" s="4"/>
      <c r="ML597" s="4"/>
      <c r="MM597" s="4"/>
      <c r="MN597" s="4"/>
      <c r="MO597" s="4"/>
      <c r="MP597" s="4"/>
      <c r="MQ597" s="4"/>
      <c r="MR597" s="4"/>
      <c r="MS597" s="4"/>
      <c r="MT597" s="4"/>
      <c r="MU597" s="3"/>
      <c r="MV597" s="3"/>
      <c r="MW597" s="3"/>
      <c r="MX597" s="3"/>
      <c r="MY597" s="3"/>
      <c r="MZ597" s="3"/>
      <c r="NA597" s="3"/>
      <c r="NB597" s="3"/>
      <c r="NC597" s="3"/>
      <c r="ND597" s="3"/>
      <c r="NE597" s="3"/>
      <c r="NF597" s="3"/>
      <c r="NG597" s="3"/>
      <c r="NH597" s="3"/>
      <c r="NI597" s="3"/>
      <c r="NJ597" s="3"/>
      <c r="NK597" s="3"/>
      <c r="NL597" s="3"/>
      <c r="NM597" s="3"/>
      <c r="NN597" s="3"/>
      <c r="NO597" s="3"/>
      <c r="NP597" s="3"/>
      <c r="NQ597" s="3"/>
      <c r="NR597" s="3"/>
      <c r="NS597" s="3"/>
      <c r="NT597" s="3"/>
      <c r="NU597" s="3"/>
      <c r="NV597" s="3"/>
      <c r="NW597" s="3"/>
      <c r="NX597" s="3"/>
      <c r="NY597" s="3"/>
      <c r="NZ597" s="3"/>
      <c r="OA597" s="3"/>
      <c r="OB597" s="3"/>
      <c r="OC597" s="3"/>
      <c r="OD597" s="3"/>
      <c r="OE597" s="3"/>
      <c r="OF597" s="3"/>
      <c r="OG597" s="3"/>
      <c r="OH597" s="3"/>
      <c r="OI597" s="3"/>
      <c r="OJ597" s="3"/>
      <c r="OK597" s="3"/>
      <c r="OL597" s="3"/>
      <c r="OM597" s="3"/>
      <c r="ON597" s="3"/>
      <c r="OO597" s="3"/>
      <c r="OP597" s="3"/>
      <c r="OQ597" s="3"/>
      <c r="OR597" s="3"/>
      <c r="OS597" s="3"/>
      <c r="OT597" s="3"/>
      <c r="OU597" s="3"/>
      <c r="OV597" s="3"/>
      <c r="OW597" s="3"/>
      <c r="OX597" s="3"/>
      <c r="OY597" s="3"/>
      <c r="OZ597" s="3"/>
      <c r="PA597" s="3"/>
      <c r="PB597" s="1"/>
      <c r="PC597" s="1"/>
      <c r="PD597" s="1"/>
      <c r="PE597" s="1"/>
      <c r="PF597" s="1"/>
      <c r="PG597" s="1"/>
      <c r="PH597" s="1"/>
      <c r="PI597" s="1"/>
      <c r="PJ597" s="1"/>
      <c r="PK597" s="1"/>
      <c r="PL597" s="1"/>
      <c r="PM597" s="1"/>
      <c r="PN597" s="1"/>
      <c r="PO597" s="1"/>
      <c r="PP597" s="1"/>
      <c r="PQ597" s="1"/>
      <c r="PR597" s="1"/>
      <c r="PS597" s="1"/>
      <c r="PT597" s="1"/>
      <c r="PU597" s="1"/>
      <c r="PV597" s="1"/>
      <c r="PW597" s="1"/>
      <c r="PX597" s="1"/>
      <c r="PY597" s="1"/>
      <c r="PZ597" s="1"/>
      <c r="QA597" s="1"/>
      <c r="QB597" s="1"/>
      <c r="QC597" s="1"/>
      <c r="QD597" s="1"/>
      <c r="QE597" s="1"/>
      <c r="QF597" s="1"/>
      <c r="QG597" s="1"/>
      <c r="QH597" s="1"/>
      <c r="QI597" s="1"/>
      <c r="QJ597" s="1"/>
      <c r="QK597" s="1"/>
      <c r="QL597" s="1"/>
      <c r="QM597" s="1"/>
      <c r="QN597" s="1"/>
      <c r="QO597" s="1"/>
      <c r="QP597" s="1"/>
      <c r="QQ597" s="1"/>
      <c r="QR597" s="1"/>
      <c r="QS597" s="1"/>
      <c r="QT597" s="1"/>
      <c r="QU597" s="1"/>
      <c r="QV597" s="1"/>
      <c r="QW597" s="1"/>
      <c r="QX597" s="1"/>
      <c r="QY597" s="1"/>
      <c r="QZ597" s="1"/>
      <c r="RA597" s="1"/>
      <c r="RB597" s="1"/>
      <c r="RC597" s="1"/>
      <c r="RD597" s="1"/>
      <c r="RE597" s="1"/>
      <c r="RF597" s="1"/>
      <c r="RG597" s="1"/>
      <c r="RH597" s="1"/>
      <c r="RI597" s="1"/>
      <c r="RJ597" s="1"/>
      <c r="RK597" s="1"/>
      <c r="RL597" s="1"/>
      <c r="RM597" s="1"/>
      <c r="RN597" s="1"/>
      <c r="RO597" s="1"/>
      <c r="RP597" s="1"/>
      <c r="RQ597" s="1"/>
      <c r="RR597" s="1"/>
      <c r="RS597" s="1"/>
      <c r="RT597" s="1"/>
      <c r="RU597" s="1"/>
      <c r="RV597" s="1"/>
      <c r="RW597" s="1"/>
      <c r="RX597" s="1"/>
      <c r="RY597" s="1"/>
      <c r="RZ597" s="1"/>
      <c r="SA597" s="1"/>
      <c r="SB597" s="1"/>
      <c r="SC597" s="1"/>
      <c r="SD597" s="1"/>
      <c r="SE597" s="1"/>
      <c r="SF597" s="1"/>
      <c r="SG597" s="1"/>
      <c r="SH597" s="1"/>
      <c r="SI597" s="1"/>
      <c r="SJ597" s="1"/>
      <c r="SK597" s="1"/>
      <c r="SL597" s="1"/>
      <c r="SM597" s="1"/>
      <c r="SN597" s="1"/>
      <c r="SO597" s="1"/>
      <c r="SP597" s="1"/>
      <c r="SQ597" s="1"/>
      <c r="SR597" s="1"/>
      <c r="SS597" s="1"/>
      <c r="ST597" s="1"/>
      <c r="SU597" s="1"/>
      <c r="SV597" s="1"/>
      <c r="SW597" s="1"/>
      <c r="SX597" s="1"/>
      <c r="SY597" s="1"/>
      <c r="SZ597" s="1"/>
      <c r="TA597" s="1"/>
      <c r="TB597" s="1"/>
      <c r="TC597" s="1"/>
      <c r="TD597" s="1"/>
      <c r="TE597" s="1"/>
      <c r="TF597" s="1"/>
      <c r="TG597" s="1"/>
      <c r="TH597" s="1"/>
      <c r="TI597" s="1"/>
      <c r="TJ597" s="1"/>
      <c r="TK597" s="1"/>
      <c r="TL597" s="1"/>
      <c r="TM597" s="1"/>
      <c r="TN597" s="1"/>
      <c r="TO597" s="1"/>
      <c r="TP597" s="1"/>
      <c r="TQ597" s="1"/>
      <c r="TR597" s="1"/>
      <c r="TS597" s="1"/>
      <c r="TT597" s="1"/>
      <c r="TU597" s="1"/>
      <c r="TV597" s="1"/>
      <c r="TW597" s="1"/>
      <c r="TX597" s="1"/>
      <c r="TY597" s="1"/>
      <c r="TZ597" s="1"/>
      <c r="UA597" s="1"/>
      <c r="UB597" s="1"/>
      <c r="UC597" s="1"/>
      <c r="UD597" s="1"/>
      <c r="UE597" s="1"/>
      <c r="UF597" s="1"/>
      <c r="UG597" s="1"/>
      <c r="UH597" s="1"/>
      <c r="UI597" s="1"/>
      <c r="UJ597" s="1"/>
      <c r="UK597" s="1"/>
      <c r="UL597" s="1"/>
      <c r="UM597" s="1"/>
      <c r="UN597" s="1"/>
      <c r="UO597" s="1"/>
      <c r="UP597" s="1"/>
      <c r="UQ597" s="1"/>
      <c r="UR597" s="1"/>
      <c r="US597" s="1"/>
      <c r="UT597" s="1"/>
      <c r="UU597" s="1"/>
      <c r="UV597" s="1"/>
      <c r="UW597" s="1"/>
      <c r="UX597" s="1"/>
      <c r="UY597" s="1"/>
      <c r="UZ597" s="1"/>
      <c r="VA597" s="1"/>
      <c r="VB597" s="1"/>
      <c r="VC597" s="1"/>
      <c r="VD597" s="1"/>
      <c r="VE597" s="1"/>
      <c r="VF597" s="1"/>
      <c r="VG597" s="1"/>
      <c r="VH597" s="1"/>
      <c r="VI597" s="1"/>
      <c r="VJ597" s="1"/>
      <c r="VK597" s="1"/>
      <c r="VL597" s="1"/>
      <c r="VM597" s="1"/>
      <c r="VN597" s="1"/>
      <c r="VO597" s="1"/>
      <c r="VP597" s="1"/>
      <c r="VQ597" s="1"/>
      <c r="VR597" s="1"/>
      <c r="VS597" s="1"/>
      <c r="VT597" s="1"/>
      <c r="VU597" s="1"/>
      <c r="VV597" s="1"/>
      <c r="VW597" s="1"/>
      <c r="VX597" s="1"/>
      <c r="VY597" s="1"/>
      <c r="VZ597" s="1"/>
      <c r="WA597" s="1"/>
      <c r="WB597" s="1"/>
      <c r="WC597" s="1"/>
      <c r="WD597" s="1"/>
      <c r="WE597" s="1"/>
      <c r="WF597" s="1"/>
      <c r="WG597" s="1"/>
      <c r="WH597" s="1"/>
      <c r="WI597" s="1"/>
      <c r="WJ597" s="1"/>
      <c r="WK597" s="1"/>
      <c r="WL597" s="1"/>
      <c r="WM597" s="1"/>
      <c r="WN597" s="1"/>
      <c r="WO597" s="1"/>
      <c r="WP597" s="1"/>
      <c r="WQ597" s="1"/>
      <c r="WR597" s="1"/>
      <c r="WS597" s="1"/>
      <c r="WT597" s="1"/>
      <c r="WU597" s="1"/>
      <c r="WV597" s="1"/>
      <c r="WW597" s="1"/>
      <c r="WX597" s="1"/>
      <c r="WY597" s="1"/>
      <c r="WZ597" s="1"/>
      <c r="XA597" s="1"/>
      <c r="XB597" s="1"/>
      <c r="XC597" s="1"/>
      <c r="XD597" s="1"/>
      <c r="XE597" s="1"/>
      <c r="XF597" s="1"/>
      <c r="XG597" s="1"/>
      <c r="XH597" s="1"/>
      <c r="XI597" s="1"/>
      <c r="XJ597" s="1"/>
      <c r="XK597" s="1"/>
      <c r="XL597" s="1"/>
      <c r="XM597" s="1"/>
      <c r="XN597" s="1"/>
      <c r="XO597" s="1"/>
      <c r="XP597" s="1"/>
      <c r="XQ597" s="1"/>
      <c r="XR597" s="1"/>
      <c r="XS597" s="1"/>
      <c r="XT597" s="1"/>
      <c r="XU597" s="1"/>
      <c r="XV597" s="1"/>
      <c r="XW597" s="1"/>
      <c r="XX597" s="1"/>
      <c r="XY597" s="1"/>
      <c r="XZ597" s="1"/>
      <c r="YA597" s="1"/>
      <c r="YB597" s="1"/>
      <c r="YC597" s="1"/>
      <c r="YD597" s="1"/>
      <c r="YE597" s="1"/>
      <c r="YF597" s="1"/>
      <c r="YG597" s="1"/>
      <c r="YH597" s="1"/>
      <c r="YI597" s="1"/>
      <c r="YJ597" s="1"/>
      <c r="YK597" s="1"/>
      <c r="YL597" s="1"/>
      <c r="YM597" s="1"/>
      <c r="YN597" s="1"/>
      <c r="YO597" s="1"/>
      <c r="YP597" s="1"/>
      <c r="YQ597" s="1"/>
      <c r="YR597" s="1"/>
      <c r="YS597" s="1"/>
      <c r="YT597" s="1"/>
      <c r="YU597" s="1"/>
      <c r="YV597" s="1"/>
      <c r="YW597" s="1"/>
      <c r="YX597" s="1"/>
      <c r="YY597" s="1"/>
      <c r="YZ597" s="1"/>
      <c r="ZA597" s="1"/>
      <c r="ZB597" s="1"/>
      <c r="ZC597" s="1"/>
      <c r="ZD597" s="1"/>
      <c r="ZE597" s="1"/>
      <c r="ZF597" s="1"/>
      <c r="ZG597" s="1"/>
      <c r="ZH597" s="1"/>
      <c r="ZI597" s="1"/>
      <c r="ZJ597" s="1"/>
      <c r="ZK597" s="1"/>
      <c r="ZL597" s="1"/>
      <c r="ZM597" s="1"/>
      <c r="ZN597" s="1"/>
      <c r="ZO597" s="1"/>
      <c r="ZP597" s="1"/>
      <c r="ZQ597" s="1"/>
      <c r="ZR597" s="1"/>
      <c r="ZS597" s="1"/>
      <c r="ZT597" s="1"/>
      <c r="ZU597" s="1"/>
      <c r="ZV597" s="1"/>
      <c r="ZW597" s="1"/>
      <c r="ZX597" s="1"/>
      <c r="ZY597" s="1"/>
      <c r="ZZ597" s="1"/>
      <c r="AAA597" s="1"/>
      <c r="AAB597" s="1"/>
      <c r="AAC597" s="1"/>
      <c r="AAD597" s="1"/>
      <c r="AAE597" s="1"/>
      <c r="AAF597" s="1"/>
      <c r="AAG597" s="1"/>
      <c r="AAH597" s="1"/>
      <c r="AAI597" s="1"/>
      <c r="AAJ597" s="1"/>
      <c r="AAK597" s="1"/>
      <c r="AAL597" s="1"/>
      <c r="AAM597" s="1"/>
      <c r="AAN597" s="1"/>
      <c r="AAO597" s="1"/>
      <c r="AAP597" s="1"/>
      <c r="AAQ597" s="1"/>
      <c r="AAR597" s="1"/>
      <c r="AAS597" s="1"/>
      <c r="AAT597" s="1"/>
      <c r="AAU597" s="1"/>
      <c r="AAV597" s="1"/>
      <c r="AAW597" s="1"/>
      <c r="AAX597" s="1"/>
      <c r="AAY597" s="1"/>
      <c r="AAZ597" s="1"/>
      <c r="ABA597" s="1"/>
      <c r="ABB597" s="1"/>
      <c r="ABC597" s="1"/>
      <c r="ABD597" s="1"/>
      <c r="ABE597" s="1"/>
      <c r="ABF597" s="1"/>
      <c r="ABG597" s="1"/>
      <c r="ABH597" s="1"/>
      <c r="ABI597" s="1"/>
      <c r="ABJ597" s="1"/>
      <c r="ABK597" s="1"/>
      <c r="ABL597" s="1"/>
      <c r="ABM597" s="1"/>
      <c r="ABN597" s="1"/>
      <c r="ABO597" s="1"/>
    </row>
    <row r="598" spans="1:743" x14ac:dyDescent="0.25">
      <c r="A598" s="93"/>
      <c r="B598" s="2"/>
      <c r="C598" s="2"/>
      <c r="D598" s="2"/>
      <c r="E598" s="2"/>
      <c r="F598" s="2"/>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c r="KB598" s="4"/>
      <c r="KC598" s="4"/>
      <c r="KD598" s="4"/>
      <c r="KE598" s="4"/>
      <c r="KF598" s="4"/>
      <c r="KG598" s="4"/>
      <c r="KH598" s="4"/>
      <c r="KI598" s="4"/>
      <c r="KJ598" s="4"/>
      <c r="KK598" s="4"/>
      <c r="KL598" s="4"/>
      <c r="KM598" s="4"/>
      <c r="KN598" s="4"/>
      <c r="KO598" s="4"/>
      <c r="KP598" s="4"/>
      <c r="KQ598" s="4"/>
      <c r="KR598" s="4"/>
      <c r="KS598" s="4"/>
      <c r="KT598" s="4"/>
      <c r="KU598" s="4"/>
      <c r="KV598" s="4"/>
      <c r="KW598" s="4"/>
      <c r="KX598" s="4"/>
      <c r="KY598" s="4"/>
      <c r="KZ598" s="4"/>
      <c r="LA598" s="4"/>
      <c r="LB598" s="4"/>
      <c r="LC598" s="4"/>
      <c r="LD598" s="4"/>
      <c r="LE598" s="4"/>
      <c r="LF598" s="4"/>
      <c r="LG598" s="4"/>
      <c r="LH598" s="4"/>
      <c r="LI598" s="4"/>
      <c r="LJ598" s="4"/>
      <c r="LK598" s="4"/>
      <c r="LL598" s="4"/>
      <c r="LM598" s="4"/>
      <c r="LN598" s="4"/>
      <c r="LO598" s="4"/>
      <c r="LP598" s="4"/>
      <c r="LQ598" s="4"/>
      <c r="LR598" s="4"/>
      <c r="LS598" s="4"/>
      <c r="LT598" s="4"/>
      <c r="LU598" s="4"/>
      <c r="LV598" s="4"/>
      <c r="LW598" s="4"/>
      <c r="LX598" s="4"/>
      <c r="LY598" s="4"/>
      <c r="LZ598" s="4"/>
      <c r="MA598" s="4"/>
      <c r="MB598" s="4"/>
      <c r="MC598" s="4"/>
      <c r="MD598" s="4"/>
      <c r="ME598" s="4"/>
      <c r="MF598" s="4"/>
      <c r="MG598" s="4"/>
      <c r="MH598" s="4"/>
      <c r="MI598" s="4"/>
      <c r="MJ598" s="4"/>
      <c r="MK598" s="4"/>
      <c r="ML598" s="4"/>
      <c r="MM598" s="4"/>
      <c r="MN598" s="4"/>
      <c r="MO598" s="4"/>
      <c r="MP598" s="4"/>
      <c r="MQ598" s="4"/>
      <c r="MR598" s="4"/>
      <c r="MS598" s="4"/>
      <c r="MT598" s="4"/>
      <c r="MU598" s="3"/>
      <c r="MV598" s="3"/>
      <c r="MW598" s="3"/>
      <c r="MX598" s="3"/>
      <c r="MY598" s="3"/>
      <c r="MZ598" s="3"/>
      <c r="NA598" s="3"/>
      <c r="NB598" s="3"/>
      <c r="NC598" s="3"/>
      <c r="ND598" s="3"/>
      <c r="NE598" s="3"/>
      <c r="NF598" s="3"/>
      <c r="NG598" s="3"/>
      <c r="NH598" s="3"/>
      <c r="NI598" s="3"/>
      <c r="NJ598" s="3"/>
      <c r="NK598" s="3"/>
      <c r="NL598" s="3"/>
      <c r="NM598" s="3"/>
      <c r="NN598" s="3"/>
      <c r="NO598" s="3"/>
      <c r="NP598" s="3"/>
      <c r="NQ598" s="3"/>
      <c r="NR598" s="3"/>
      <c r="NS598" s="3"/>
      <c r="NT598" s="3"/>
      <c r="NU598" s="3"/>
      <c r="NV598" s="3"/>
      <c r="NW598" s="3"/>
      <c r="NX598" s="3"/>
      <c r="NY598" s="3"/>
      <c r="NZ598" s="3"/>
      <c r="OA598" s="3"/>
      <c r="OB598" s="3"/>
      <c r="OC598" s="3"/>
      <c r="OD598" s="3"/>
      <c r="OE598" s="3"/>
      <c r="OF598" s="3"/>
      <c r="OG598" s="3"/>
      <c r="OH598" s="3"/>
      <c r="OI598" s="3"/>
      <c r="OJ598" s="3"/>
      <c r="OK598" s="3"/>
      <c r="OL598" s="3"/>
      <c r="OM598" s="3"/>
      <c r="ON598" s="3"/>
      <c r="OO598" s="3"/>
      <c r="OP598" s="3"/>
      <c r="OQ598" s="3"/>
      <c r="OR598" s="3"/>
      <c r="OS598" s="3"/>
      <c r="OT598" s="3"/>
      <c r="OU598" s="3"/>
      <c r="OV598" s="3"/>
      <c r="OW598" s="3"/>
      <c r="OX598" s="3"/>
      <c r="OY598" s="3"/>
      <c r="OZ598" s="3"/>
      <c r="PA598" s="3"/>
      <c r="PB598" s="1"/>
      <c r="PC598" s="1"/>
      <c r="PD598" s="1"/>
      <c r="PE598" s="1"/>
      <c r="PF598" s="1"/>
      <c r="PG598" s="1"/>
      <c r="PH598" s="1"/>
      <c r="PI598" s="1"/>
      <c r="PJ598" s="1"/>
      <c r="PK598" s="1"/>
      <c r="PL598" s="1"/>
      <c r="PM598" s="1"/>
      <c r="PN598" s="1"/>
      <c r="PO598" s="1"/>
      <c r="PP598" s="1"/>
      <c r="PQ598" s="1"/>
      <c r="PR598" s="1"/>
      <c r="PS598" s="1"/>
      <c r="PT598" s="1"/>
      <c r="PU598" s="1"/>
      <c r="PV598" s="1"/>
      <c r="PW598" s="1"/>
      <c r="PX598" s="1"/>
      <c r="PY598" s="1"/>
      <c r="PZ598" s="1"/>
      <c r="QA598" s="1"/>
      <c r="QB598" s="1"/>
      <c r="QC598" s="1"/>
      <c r="QD598" s="1"/>
      <c r="QE598" s="1"/>
      <c r="QF598" s="1"/>
      <c r="QG598" s="1"/>
      <c r="QH598" s="1"/>
      <c r="QI598" s="1"/>
      <c r="QJ598" s="1"/>
      <c r="QK598" s="1"/>
      <c r="QL598" s="1"/>
      <c r="QM598" s="1"/>
      <c r="QN598" s="1"/>
      <c r="QO598" s="1"/>
      <c r="QP598" s="1"/>
      <c r="QQ598" s="1"/>
      <c r="QR598" s="1"/>
      <c r="QS598" s="1"/>
      <c r="QT598" s="1"/>
      <c r="QU598" s="1"/>
      <c r="QV598" s="1"/>
      <c r="QW598" s="1"/>
      <c r="QX598" s="1"/>
      <c r="QY598" s="1"/>
      <c r="QZ598" s="1"/>
      <c r="RA598" s="1"/>
      <c r="RB598" s="1"/>
      <c r="RC598" s="1"/>
      <c r="RD598" s="1"/>
      <c r="RE598" s="1"/>
      <c r="RF598" s="1"/>
      <c r="RG598" s="1"/>
      <c r="RH598" s="1"/>
      <c r="RI598" s="1"/>
      <c r="RJ598" s="1"/>
      <c r="RK598" s="1"/>
      <c r="RL598" s="1"/>
      <c r="RM598" s="1"/>
      <c r="RN598" s="1"/>
      <c r="RO598" s="1"/>
      <c r="RP598" s="1"/>
      <c r="RQ598" s="1"/>
      <c r="RR598" s="1"/>
      <c r="RS598" s="1"/>
      <c r="RT598" s="1"/>
      <c r="RU598" s="1"/>
      <c r="RV598" s="1"/>
      <c r="RW598" s="1"/>
      <c r="RX598" s="1"/>
      <c r="RY598" s="1"/>
      <c r="RZ598" s="1"/>
      <c r="SA598" s="1"/>
      <c r="SB598" s="1"/>
      <c r="SC598" s="1"/>
      <c r="SD598" s="1"/>
      <c r="SE598" s="1"/>
      <c r="SF598" s="1"/>
      <c r="SG598" s="1"/>
      <c r="SH598" s="1"/>
      <c r="SI598" s="1"/>
      <c r="SJ598" s="1"/>
      <c r="SK598" s="1"/>
      <c r="SL598" s="1"/>
      <c r="SM598" s="1"/>
      <c r="SN598" s="1"/>
      <c r="SO598" s="1"/>
      <c r="SP598" s="1"/>
      <c r="SQ598" s="1"/>
      <c r="SR598" s="1"/>
      <c r="SS598" s="1"/>
      <c r="ST598" s="1"/>
      <c r="SU598" s="1"/>
      <c r="SV598" s="1"/>
      <c r="SW598" s="1"/>
      <c r="SX598" s="1"/>
      <c r="SY598" s="1"/>
      <c r="SZ598" s="1"/>
      <c r="TA598" s="1"/>
      <c r="TB598" s="1"/>
      <c r="TC598" s="1"/>
      <c r="TD598" s="1"/>
      <c r="TE598" s="1"/>
      <c r="TF598" s="1"/>
      <c r="TG598" s="1"/>
      <c r="TH598" s="1"/>
      <c r="TI598" s="1"/>
      <c r="TJ598" s="1"/>
      <c r="TK598" s="1"/>
      <c r="TL598" s="1"/>
      <c r="TM598" s="1"/>
      <c r="TN598" s="1"/>
      <c r="TO598" s="1"/>
      <c r="TP598" s="1"/>
      <c r="TQ598" s="1"/>
      <c r="TR598" s="1"/>
      <c r="TS598" s="1"/>
      <c r="TT598" s="1"/>
      <c r="TU598" s="1"/>
      <c r="TV598" s="1"/>
      <c r="TW598" s="1"/>
      <c r="TX598" s="1"/>
      <c r="TY598" s="1"/>
      <c r="TZ598" s="1"/>
      <c r="UA598" s="1"/>
      <c r="UB598" s="1"/>
      <c r="UC598" s="1"/>
      <c r="UD598" s="1"/>
      <c r="UE598" s="1"/>
      <c r="UF598" s="1"/>
      <c r="UG598" s="1"/>
      <c r="UH598" s="1"/>
      <c r="UI598" s="1"/>
      <c r="UJ598" s="1"/>
      <c r="UK598" s="1"/>
      <c r="UL598" s="1"/>
      <c r="UM598" s="1"/>
      <c r="UN598" s="1"/>
      <c r="UO598" s="1"/>
      <c r="UP598" s="1"/>
      <c r="UQ598" s="1"/>
      <c r="UR598" s="1"/>
      <c r="US598" s="1"/>
      <c r="UT598" s="1"/>
      <c r="UU598" s="1"/>
      <c r="UV598" s="1"/>
      <c r="UW598" s="1"/>
      <c r="UX598" s="1"/>
      <c r="UY598" s="1"/>
      <c r="UZ598" s="1"/>
      <c r="VA598" s="1"/>
      <c r="VB598" s="1"/>
      <c r="VC598" s="1"/>
      <c r="VD598" s="1"/>
      <c r="VE598" s="1"/>
      <c r="VF598" s="1"/>
      <c r="VG598" s="1"/>
      <c r="VH598" s="1"/>
      <c r="VI598" s="1"/>
      <c r="VJ598" s="1"/>
      <c r="VK598" s="1"/>
      <c r="VL598" s="1"/>
      <c r="VM598" s="1"/>
      <c r="VN598" s="1"/>
      <c r="VO598" s="1"/>
      <c r="VP598" s="1"/>
      <c r="VQ598" s="1"/>
      <c r="VR598" s="1"/>
      <c r="VS598" s="1"/>
      <c r="VT598" s="1"/>
      <c r="VU598" s="1"/>
      <c r="VV598" s="1"/>
      <c r="VW598" s="1"/>
      <c r="VX598" s="1"/>
      <c r="VY598" s="1"/>
      <c r="VZ598" s="1"/>
      <c r="WA598" s="1"/>
      <c r="WB598" s="1"/>
      <c r="WC598" s="1"/>
      <c r="WD598" s="1"/>
      <c r="WE598" s="1"/>
      <c r="WF598" s="1"/>
      <c r="WG598" s="1"/>
      <c r="WH598" s="1"/>
      <c r="WI598" s="1"/>
      <c r="WJ598" s="1"/>
      <c r="WK598" s="1"/>
      <c r="WL598" s="1"/>
      <c r="WM598" s="1"/>
      <c r="WN598" s="1"/>
      <c r="WO598" s="1"/>
      <c r="WP598" s="1"/>
      <c r="WQ598" s="1"/>
      <c r="WR598" s="1"/>
      <c r="WS598" s="1"/>
      <c r="WT598" s="1"/>
      <c r="WU598" s="1"/>
      <c r="WV598" s="1"/>
      <c r="WW598" s="1"/>
      <c r="WX598" s="1"/>
      <c r="WY598" s="1"/>
      <c r="WZ598" s="1"/>
      <c r="XA598" s="1"/>
      <c r="XB598" s="1"/>
      <c r="XC598" s="1"/>
      <c r="XD598" s="1"/>
      <c r="XE598" s="1"/>
      <c r="XF598" s="1"/>
      <c r="XG598" s="1"/>
      <c r="XH598" s="1"/>
      <c r="XI598" s="1"/>
      <c r="XJ598" s="1"/>
      <c r="XK598" s="1"/>
      <c r="XL598" s="1"/>
      <c r="XM598" s="1"/>
      <c r="XN598" s="1"/>
      <c r="XO598" s="1"/>
      <c r="XP598" s="1"/>
      <c r="XQ598" s="1"/>
      <c r="XR598" s="1"/>
      <c r="XS598" s="1"/>
      <c r="XT598" s="1"/>
      <c r="XU598" s="1"/>
      <c r="XV598" s="1"/>
      <c r="XW598" s="1"/>
      <c r="XX598" s="1"/>
      <c r="XY598" s="1"/>
      <c r="XZ598" s="1"/>
      <c r="YA598" s="1"/>
      <c r="YB598" s="1"/>
      <c r="YC598" s="1"/>
      <c r="YD598" s="1"/>
      <c r="YE598" s="1"/>
      <c r="YF598" s="1"/>
      <c r="YG598" s="1"/>
      <c r="YH598" s="1"/>
      <c r="YI598" s="1"/>
      <c r="YJ598" s="1"/>
      <c r="YK598" s="1"/>
      <c r="YL598" s="1"/>
      <c r="YM598" s="1"/>
      <c r="YN598" s="1"/>
      <c r="YO598" s="1"/>
      <c r="YP598" s="1"/>
      <c r="YQ598" s="1"/>
      <c r="YR598" s="1"/>
      <c r="YS598" s="1"/>
      <c r="YT598" s="1"/>
      <c r="YU598" s="1"/>
      <c r="YV598" s="1"/>
      <c r="YW598" s="1"/>
      <c r="YX598" s="1"/>
      <c r="YY598" s="1"/>
      <c r="YZ598" s="1"/>
      <c r="ZA598" s="1"/>
      <c r="ZB598" s="1"/>
      <c r="ZC598" s="1"/>
      <c r="ZD598" s="1"/>
      <c r="ZE598" s="1"/>
      <c r="ZF598" s="1"/>
      <c r="ZG598" s="1"/>
      <c r="ZH598" s="1"/>
      <c r="ZI598" s="1"/>
      <c r="ZJ598" s="1"/>
      <c r="ZK598" s="1"/>
      <c r="ZL598" s="1"/>
      <c r="ZM598" s="1"/>
      <c r="ZN598" s="1"/>
      <c r="ZO598" s="1"/>
      <c r="ZP598" s="1"/>
      <c r="ZQ598" s="1"/>
      <c r="ZR598" s="1"/>
      <c r="ZS598" s="1"/>
      <c r="ZT598" s="1"/>
      <c r="ZU598" s="1"/>
      <c r="ZV598" s="1"/>
      <c r="ZW598" s="1"/>
      <c r="ZX598" s="1"/>
      <c r="ZY598" s="1"/>
      <c r="ZZ598" s="1"/>
      <c r="AAA598" s="1"/>
      <c r="AAB598" s="1"/>
      <c r="AAC598" s="1"/>
      <c r="AAD598" s="1"/>
      <c r="AAE598" s="1"/>
      <c r="AAF598" s="1"/>
      <c r="AAG598" s="1"/>
      <c r="AAH598" s="1"/>
      <c r="AAI598" s="1"/>
      <c r="AAJ598" s="1"/>
      <c r="AAK598" s="1"/>
      <c r="AAL598" s="1"/>
      <c r="AAM598" s="1"/>
      <c r="AAN598" s="1"/>
      <c r="AAO598" s="1"/>
      <c r="AAP598" s="1"/>
      <c r="AAQ598" s="1"/>
      <c r="AAR598" s="1"/>
      <c r="AAS598" s="1"/>
      <c r="AAT598" s="1"/>
      <c r="AAU598" s="1"/>
      <c r="AAV598" s="1"/>
      <c r="AAW598" s="1"/>
      <c r="AAX598" s="1"/>
      <c r="AAY598" s="1"/>
      <c r="AAZ598" s="1"/>
      <c r="ABA598" s="1"/>
      <c r="ABB598" s="1"/>
      <c r="ABC598" s="1"/>
      <c r="ABD598" s="1"/>
      <c r="ABE598" s="1"/>
      <c r="ABF598" s="1"/>
      <c r="ABG598" s="1"/>
      <c r="ABH598" s="1"/>
      <c r="ABI598" s="1"/>
      <c r="ABJ598" s="1"/>
      <c r="ABK598" s="1"/>
      <c r="ABL598" s="1"/>
      <c r="ABM598" s="1"/>
      <c r="ABN598" s="1"/>
      <c r="ABO598" s="1"/>
    </row>
    <row r="599" spans="1:743" x14ac:dyDescent="0.25">
      <c r="A599" s="93"/>
      <c r="B599" s="2"/>
      <c r="C599" s="2"/>
      <c r="D599" s="2"/>
      <c r="E599" s="2"/>
      <c r="F599" s="2"/>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c r="KB599" s="4"/>
      <c r="KC599" s="4"/>
      <c r="KD599" s="4"/>
      <c r="KE599" s="4"/>
      <c r="KF599" s="4"/>
      <c r="KG599" s="4"/>
      <c r="KH599" s="4"/>
      <c r="KI599" s="4"/>
      <c r="KJ599" s="4"/>
      <c r="KK599" s="4"/>
      <c r="KL599" s="4"/>
      <c r="KM599" s="4"/>
      <c r="KN599" s="4"/>
      <c r="KO599" s="4"/>
      <c r="KP599" s="4"/>
      <c r="KQ599" s="4"/>
      <c r="KR599" s="4"/>
      <c r="KS599" s="4"/>
      <c r="KT599" s="4"/>
      <c r="KU599" s="4"/>
      <c r="KV599" s="4"/>
      <c r="KW599" s="4"/>
      <c r="KX599" s="4"/>
      <c r="KY599" s="4"/>
      <c r="KZ599" s="4"/>
      <c r="LA599" s="4"/>
      <c r="LB599" s="4"/>
      <c r="LC599" s="4"/>
      <c r="LD599" s="4"/>
      <c r="LE599" s="4"/>
      <c r="LF599" s="4"/>
      <c r="LG599" s="4"/>
      <c r="LH599" s="4"/>
      <c r="LI599" s="4"/>
      <c r="LJ599" s="4"/>
      <c r="LK599" s="4"/>
      <c r="LL599" s="4"/>
      <c r="LM599" s="4"/>
      <c r="LN599" s="4"/>
      <c r="LO599" s="4"/>
      <c r="LP599" s="4"/>
      <c r="LQ599" s="4"/>
      <c r="LR599" s="4"/>
      <c r="LS599" s="4"/>
      <c r="LT599" s="4"/>
      <c r="LU599" s="4"/>
      <c r="LV599" s="4"/>
      <c r="LW599" s="4"/>
      <c r="LX599" s="4"/>
      <c r="LY599" s="4"/>
      <c r="LZ599" s="4"/>
      <c r="MA599" s="4"/>
      <c r="MB599" s="4"/>
      <c r="MC599" s="4"/>
      <c r="MD599" s="4"/>
      <c r="ME599" s="4"/>
      <c r="MF599" s="4"/>
      <c r="MG599" s="4"/>
      <c r="MH599" s="4"/>
      <c r="MI599" s="4"/>
      <c r="MJ599" s="4"/>
      <c r="MK599" s="4"/>
      <c r="ML599" s="4"/>
      <c r="MM599" s="4"/>
      <c r="MN599" s="4"/>
      <c r="MO599" s="4"/>
      <c r="MP599" s="4"/>
      <c r="MQ599" s="4"/>
      <c r="MR599" s="4"/>
      <c r="MS599" s="4"/>
      <c r="MT599" s="4"/>
      <c r="MU599" s="3"/>
      <c r="MV599" s="3"/>
      <c r="MW599" s="3"/>
      <c r="MX599" s="3"/>
      <c r="MY599" s="3"/>
      <c r="MZ599" s="3"/>
      <c r="NA599" s="3"/>
      <c r="NB599" s="3"/>
      <c r="NC599" s="3"/>
      <c r="ND599" s="3"/>
      <c r="NE599" s="3"/>
      <c r="NF599" s="3"/>
      <c r="NG599" s="3"/>
      <c r="NH599" s="3"/>
      <c r="NI599" s="3"/>
      <c r="NJ599" s="3"/>
      <c r="NK599" s="3"/>
      <c r="NL599" s="3"/>
      <c r="NM599" s="3"/>
      <c r="NN599" s="3"/>
      <c r="NO599" s="3"/>
      <c r="NP599" s="3"/>
      <c r="NQ599" s="3"/>
      <c r="NR599" s="3"/>
      <c r="NS599" s="3"/>
      <c r="NT599" s="3"/>
      <c r="NU599" s="3"/>
      <c r="NV599" s="3"/>
      <c r="NW599" s="3"/>
      <c r="NX599" s="3"/>
      <c r="NY599" s="3"/>
      <c r="NZ599" s="3"/>
      <c r="OA599" s="3"/>
      <c r="OB599" s="3"/>
      <c r="OC599" s="3"/>
      <c r="OD599" s="3"/>
      <c r="OE599" s="3"/>
      <c r="OF599" s="3"/>
      <c r="OG599" s="3"/>
      <c r="OH599" s="3"/>
      <c r="OI599" s="3"/>
      <c r="OJ599" s="3"/>
      <c r="OK599" s="3"/>
      <c r="OL599" s="3"/>
      <c r="OM599" s="3"/>
      <c r="ON599" s="3"/>
      <c r="OO599" s="3"/>
      <c r="OP599" s="3"/>
      <c r="OQ599" s="3"/>
      <c r="OR599" s="3"/>
      <c r="OS599" s="3"/>
      <c r="OT599" s="3"/>
      <c r="OU599" s="3"/>
      <c r="OV599" s="3"/>
      <c r="OW599" s="3"/>
      <c r="OX599" s="3"/>
      <c r="OY599" s="3"/>
      <c r="OZ599" s="3"/>
      <c r="PA599" s="3"/>
      <c r="PB599" s="1"/>
      <c r="PC599" s="1"/>
      <c r="PD599" s="1"/>
      <c r="PE599" s="1"/>
      <c r="PF599" s="1"/>
      <c r="PG599" s="1"/>
      <c r="PH599" s="1"/>
      <c r="PI599" s="1"/>
      <c r="PJ599" s="1"/>
      <c r="PK599" s="1"/>
      <c r="PL599" s="1"/>
      <c r="PM599" s="1"/>
      <c r="PN599" s="1"/>
      <c r="PO599" s="1"/>
      <c r="PP599" s="1"/>
      <c r="PQ599" s="1"/>
      <c r="PR599" s="1"/>
      <c r="PS599" s="1"/>
      <c r="PT599" s="1"/>
      <c r="PU599" s="1"/>
      <c r="PV599" s="1"/>
      <c r="PW599" s="1"/>
      <c r="PX599" s="1"/>
      <c r="PY599" s="1"/>
      <c r="PZ599" s="1"/>
      <c r="QA599" s="1"/>
      <c r="QB599" s="1"/>
      <c r="QC599" s="1"/>
      <c r="QD599" s="1"/>
      <c r="QE599" s="1"/>
      <c r="QF599" s="1"/>
      <c r="QG599" s="1"/>
      <c r="QH599" s="1"/>
      <c r="QI599" s="1"/>
      <c r="QJ599" s="1"/>
      <c r="QK599" s="1"/>
      <c r="QL599" s="1"/>
      <c r="QM599" s="1"/>
      <c r="QN599" s="1"/>
      <c r="QO599" s="1"/>
      <c r="QP599" s="1"/>
      <c r="QQ599" s="1"/>
      <c r="QR599" s="1"/>
      <c r="QS599" s="1"/>
      <c r="QT599" s="1"/>
      <c r="QU599" s="1"/>
      <c r="QV599" s="1"/>
      <c r="QW599" s="1"/>
      <c r="QX599" s="1"/>
      <c r="QY599" s="1"/>
      <c r="QZ599" s="1"/>
      <c r="RA599" s="1"/>
      <c r="RB599" s="1"/>
      <c r="RC599" s="1"/>
      <c r="RD599" s="1"/>
      <c r="RE599" s="1"/>
      <c r="RF599" s="1"/>
      <c r="RG599" s="1"/>
      <c r="RH599" s="1"/>
      <c r="RI599" s="1"/>
      <c r="RJ599" s="1"/>
      <c r="RK599" s="1"/>
      <c r="RL599" s="1"/>
      <c r="RM599" s="1"/>
      <c r="RN599" s="1"/>
      <c r="RO599" s="1"/>
      <c r="RP599" s="1"/>
      <c r="RQ599" s="1"/>
      <c r="RR599" s="1"/>
      <c r="RS599" s="1"/>
      <c r="RT599" s="1"/>
      <c r="RU599" s="1"/>
      <c r="RV599" s="1"/>
      <c r="RW599" s="1"/>
      <c r="RX599" s="1"/>
      <c r="RY599" s="1"/>
      <c r="RZ599" s="1"/>
      <c r="SA599" s="1"/>
      <c r="SB599" s="1"/>
      <c r="SC599" s="1"/>
      <c r="SD599" s="1"/>
      <c r="SE599" s="1"/>
      <c r="SF599" s="1"/>
      <c r="SG599" s="1"/>
      <c r="SH599" s="1"/>
      <c r="SI599" s="1"/>
      <c r="SJ599" s="1"/>
      <c r="SK599" s="1"/>
      <c r="SL599" s="1"/>
      <c r="SM599" s="1"/>
      <c r="SN599" s="1"/>
      <c r="SO599" s="1"/>
      <c r="SP599" s="1"/>
      <c r="SQ599" s="1"/>
      <c r="SR599" s="1"/>
      <c r="SS599" s="1"/>
      <c r="ST599" s="1"/>
      <c r="SU599" s="1"/>
      <c r="SV599" s="1"/>
      <c r="SW599" s="1"/>
      <c r="SX599" s="1"/>
      <c r="SY599" s="1"/>
      <c r="SZ599" s="1"/>
      <c r="TA599" s="1"/>
      <c r="TB599" s="1"/>
      <c r="TC599" s="1"/>
      <c r="TD599" s="1"/>
      <c r="TE599" s="1"/>
      <c r="TF599" s="1"/>
      <c r="TG599" s="1"/>
      <c r="TH599" s="1"/>
      <c r="TI599" s="1"/>
      <c r="TJ599" s="1"/>
      <c r="TK599" s="1"/>
      <c r="TL599" s="1"/>
      <c r="TM599" s="1"/>
      <c r="TN599" s="1"/>
      <c r="TO599" s="1"/>
      <c r="TP599" s="1"/>
      <c r="TQ599" s="1"/>
      <c r="TR599" s="1"/>
      <c r="TS599" s="1"/>
      <c r="TT599" s="1"/>
      <c r="TU599" s="1"/>
      <c r="TV599" s="1"/>
      <c r="TW599" s="1"/>
      <c r="TX599" s="1"/>
      <c r="TY599" s="1"/>
      <c r="TZ599" s="1"/>
      <c r="UA599" s="1"/>
      <c r="UB599" s="1"/>
      <c r="UC599" s="1"/>
      <c r="UD599" s="1"/>
      <c r="UE599" s="1"/>
      <c r="UF599" s="1"/>
      <c r="UG599" s="1"/>
      <c r="UH599" s="1"/>
      <c r="UI599" s="1"/>
      <c r="UJ599" s="1"/>
      <c r="UK599" s="1"/>
      <c r="UL599" s="1"/>
      <c r="UM599" s="1"/>
      <c r="UN599" s="1"/>
      <c r="UO599" s="1"/>
      <c r="UP599" s="1"/>
      <c r="UQ599" s="1"/>
      <c r="UR599" s="1"/>
      <c r="US599" s="1"/>
      <c r="UT599" s="1"/>
      <c r="UU599" s="1"/>
      <c r="UV599" s="1"/>
      <c r="UW599" s="1"/>
      <c r="UX599" s="1"/>
      <c r="UY599" s="1"/>
      <c r="UZ599" s="1"/>
      <c r="VA599" s="1"/>
      <c r="VB599" s="1"/>
      <c r="VC599" s="1"/>
      <c r="VD599" s="1"/>
      <c r="VE599" s="1"/>
      <c r="VF599" s="1"/>
      <c r="VG599" s="1"/>
      <c r="VH599" s="1"/>
      <c r="VI599" s="1"/>
      <c r="VJ599" s="1"/>
      <c r="VK599" s="1"/>
      <c r="VL599" s="1"/>
      <c r="VM599" s="1"/>
      <c r="VN599" s="1"/>
      <c r="VO599" s="1"/>
      <c r="VP599" s="1"/>
      <c r="VQ599" s="1"/>
      <c r="VR599" s="1"/>
      <c r="VS599" s="1"/>
      <c r="VT599" s="1"/>
      <c r="VU599" s="1"/>
      <c r="VV599" s="1"/>
      <c r="VW599" s="1"/>
      <c r="VX599" s="1"/>
      <c r="VY599" s="1"/>
      <c r="VZ599" s="1"/>
      <c r="WA599" s="1"/>
      <c r="WB599" s="1"/>
      <c r="WC599" s="1"/>
      <c r="WD599" s="1"/>
      <c r="WE599" s="1"/>
      <c r="WF599" s="1"/>
      <c r="WG599" s="1"/>
      <c r="WH599" s="1"/>
      <c r="WI599" s="1"/>
      <c r="WJ599" s="1"/>
      <c r="WK599" s="1"/>
      <c r="WL599" s="1"/>
      <c r="WM599" s="1"/>
      <c r="WN599" s="1"/>
      <c r="WO599" s="1"/>
      <c r="WP599" s="1"/>
      <c r="WQ599" s="1"/>
      <c r="WR599" s="1"/>
      <c r="WS599" s="1"/>
      <c r="WT599" s="1"/>
      <c r="WU599" s="1"/>
      <c r="WV599" s="1"/>
      <c r="WW599" s="1"/>
      <c r="WX599" s="1"/>
      <c r="WY599" s="1"/>
      <c r="WZ599" s="1"/>
      <c r="XA599" s="1"/>
      <c r="XB599" s="1"/>
      <c r="XC599" s="1"/>
      <c r="XD599" s="1"/>
      <c r="XE599" s="1"/>
      <c r="XF599" s="1"/>
      <c r="XG599" s="1"/>
      <c r="XH599" s="1"/>
      <c r="XI599" s="1"/>
      <c r="XJ599" s="1"/>
      <c r="XK599" s="1"/>
      <c r="XL599" s="1"/>
      <c r="XM599" s="1"/>
      <c r="XN599" s="1"/>
      <c r="XO599" s="1"/>
      <c r="XP599" s="1"/>
      <c r="XQ599" s="1"/>
      <c r="XR599" s="1"/>
      <c r="XS599" s="1"/>
      <c r="XT599" s="1"/>
      <c r="XU599" s="1"/>
      <c r="XV599" s="1"/>
      <c r="XW599" s="1"/>
      <c r="XX599" s="1"/>
      <c r="XY599" s="1"/>
      <c r="XZ599" s="1"/>
      <c r="YA599" s="1"/>
      <c r="YB599" s="1"/>
      <c r="YC599" s="1"/>
      <c r="YD599" s="1"/>
      <c r="YE599" s="1"/>
      <c r="YF599" s="1"/>
      <c r="YG599" s="1"/>
      <c r="YH599" s="1"/>
      <c r="YI599" s="1"/>
      <c r="YJ599" s="1"/>
      <c r="YK599" s="1"/>
      <c r="YL599" s="1"/>
      <c r="YM599" s="1"/>
      <c r="YN599" s="1"/>
      <c r="YO599" s="1"/>
      <c r="YP599" s="1"/>
      <c r="YQ599" s="1"/>
      <c r="YR599" s="1"/>
      <c r="YS599" s="1"/>
      <c r="YT599" s="1"/>
      <c r="YU599" s="1"/>
      <c r="YV599" s="1"/>
      <c r="YW599" s="1"/>
      <c r="YX599" s="1"/>
      <c r="YY599" s="1"/>
      <c r="YZ599" s="1"/>
      <c r="ZA599" s="1"/>
      <c r="ZB599" s="1"/>
      <c r="ZC599" s="1"/>
      <c r="ZD599" s="1"/>
      <c r="ZE599" s="1"/>
      <c r="ZF599" s="1"/>
      <c r="ZG599" s="1"/>
      <c r="ZH599" s="1"/>
      <c r="ZI599" s="1"/>
      <c r="ZJ599" s="1"/>
      <c r="ZK599" s="1"/>
      <c r="ZL599" s="1"/>
      <c r="ZM599" s="1"/>
      <c r="ZN599" s="1"/>
      <c r="ZO599" s="1"/>
      <c r="ZP599" s="1"/>
      <c r="ZQ599" s="1"/>
      <c r="ZR599" s="1"/>
      <c r="ZS599" s="1"/>
      <c r="ZT599" s="1"/>
      <c r="ZU599" s="1"/>
      <c r="ZV599" s="1"/>
      <c r="ZW599" s="1"/>
      <c r="ZX599" s="1"/>
      <c r="ZY599" s="1"/>
      <c r="ZZ599" s="1"/>
      <c r="AAA599" s="1"/>
      <c r="AAB599" s="1"/>
      <c r="AAC599" s="1"/>
      <c r="AAD599" s="1"/>
      <c r="AAE599" s="1"/>
      <c r="AAF599" s="1"/>
      <c r="AAG599" s="1"/>
      <c r="AAH599" s="1"/>
      <c r="AAI599" s="1"/>
      <c r="AAJ599" s="1"/>
      <c r="AAK599" s="1"/>
      <c r="AAL599" s="1"/>
      <c r="AAM599" s="1"/>
      <c r="AAN599" s="1"/>
      <c r="AAO599" s="1"/>
      <c r="AAP599" s="1"/>
      <c r="AAQ599" s="1"/>
      <c r="AAR599" s="1"/>
      <c r="AAS599" s="1"/>
      <c r="AAT599" s="1"/>
      <c r="AAU599" s="1"/>
      <c r="AAV599" s="1"/>
      <c r="AAW599" s="1"/>
      <c r="AAX599" s="1"/>
      <c r="AAY599" s="1"/>
      <c r="AAZ599" s="1"/>
      <c r="ABA599" s="1"/>
      <c r="ABB599" s="1"/>
      <c r="ABC599" s="1"/>
      <c r="ABD599" s="1"/>
      <c r="ABE599" s="1"/>
      <c r="ABF599" s="1"/>
      <c r="ABG599" s="1"/>
      <c r="ABH599" s="1"/>
      <c r="ABI599" s="1"/>
      <c r="ABJ599" s="1"/>
      <c r="ABK599" s="1"/>
      <c r="ABL599" s="1"/>
      <c r="ABM599" s="1"/>
      <c r="ABN599" s="1"/>
      <c r="ABO599" s="1"/>
    </row>
    <row r="600" spans="1:743" x14ac:dyDescent="0.25">
      <c r="A600" s="93"/>
      <c r="B600" s="2"/>
      <c r="C600" s="2"/>
      <c r="D600" s="2"/>
      <c r="E600" s="2"/>
      <c r="F600" s="2"/>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c r="KB600" s="4"/>
      <c r="KC600" s="4"/>
      <c r="KD600" s="4"/>
      <c r="KE600" s="4"/>
      <c r="KF600" s="4"/>
      <c r="KG600" s="4"/>
      <c r="KH600" s="4"/>
      <c r="KI600" s="4"/>
      <c r="KJ600" s="4"/>
      <c r="KK600" s="4"/>
      <c r="KL600" s="4"/>
      <c r="KM600" s="4"/>
      <c r="KN600" s="4"/>
      <c r="KO600" s="4"/>
      <c r="KP600" s="4"/>
      <c r="KQ600" s="4"/>
      <c r="KR600" s="4"/>
      <c r="KS600" s="4"/>
      <c r="KT600" s="4"/>
      <c r="KU600" s="4"/>
      <c r="KV600" s="4"/>
      <c r="KW600" s="4"/>
      <c r="KX600" s="4"/>
      <c r="KY600" s="4"/>
      <c r="KZ600" s="4"/>
      <c r="LA600" s="4"/>
      <c r="LB600" s="4"/>
      <c r="LC600" s="4"/>
      <c r="LD600" s="4"/>
      <c r="LE600" s="4"/>
      <c r="LF600" s="4"/>
      <c r="LG600" s="4"/>
      <c r="LH600" s="4"/>
      <c r="LI600" s="4"/>
      <c r="LJ600" s="4"/>
      <c r="LK600" s="4"/>
      <c r="LL600" s="4"/>
      <c r="LM600" s="4"/>
      <c r="LN600" s="4"/>
      <c r="LO600" s="4"/>
      <c r="LP600" s="4"/>
      <c r="LQ600" s="4"/>
      <c r="LR600" s="4"/>
      <c r="LS600" s="4"/>
      <c r="LT600" s="4"/>
      <c r="LU600" s="4"/>
      <c r="LV600" s="4"/>
      <c r="LW600" s="4"/>
      <c r="LX600" s="4"/>
      <c r="LY600" s="4"/>
      <c r="LZ600" s="4"/>
      <c r="MA600" s="4"/>
      <c r="MB600" s="4"/>
      <c r="MC600" s="4"/>
      <c r="MD600" s="4"/>
      <c r="ME600" s="4"/>
      <c r="MF600" s="4"/>
      <c r="MG600" s="4"/>
      <c r="MH600" s="4"/>
      <c r="MI600" s="4"/>
      <c r="MJ600" s="4"/>
      <c r="MK600" s="4"/>
      <c r="ML600" s="4"/>
      <c r="MM600" s="4"/>
      <c r="MN600" s="4"/>
      <c r="MO600" s="4"/>
      <c r="MP600" s="4"/>
      <c r="MQ600" s="4"/>
      <c r="MR600" s="4"/>
      <c r="MS600" s="4"/>
      <c r="MT600" s="4"/>
      <c r="MU600" s="3"/>
      <c r="MV600" s="3"/>
      <c r="MW600" s="3"/>
      <c r="MX600" s="3"/>
      <c r="MY600" s="3"/>
      <c r="MZ600" s="3"/>
      <c r="NA600" s="3"/>
      <c r="NB600" s="3"/>
      <c r="NC600" s="3"/>
      <c r="ND600" s="3"/>
      <c r="NE600" s="3"/>
      <c r="NF600" s="3"/>
      <c r="NG600" s="3"/>
      <c r="NH600" s="3"/>
      <c r="NI600" s="3"/>
      <c r="NJ600" s="3"/>
      <c r="NK600" s="3"/>
      <c r="NL600" s="3"/>
      <c r="NM600" s="3"/>
      <c r="NN600" s="3"/>
      <c r="NO600" s="3"/>
      <c r="NP600" s="3"/>
      <c r="NQ600" s="3"/>
      <c r="NR600" s="3"/>
      <c r="NS600" s="3"/>
      <c r="NT600" s="3"/>
      <c r="NU600" s="3"/>
      <c r="NV600" s="3"/>
      <c r="NW600" s="3"/>
      <c r="NX600" s="3"/>
      <c r="NY600" s="3"/>
      <c r="NZ600" s="3"/>
      <c r="OA600" s="3"/>
      <c r="OB600" s="3"/>
      <c r="OC600" s="3"/>
      <c r="OD600" s="3"/>
      <c r="OE600" s="3"/>
      <c r="OF600" s="3"/>
      <c r="OG600" s="3"/>
      <c r="OH600" s="3"/>
      <c r="OI600" s="3"/>
      <c r="OJ600" s="3"/>
      <c r="OK600" s="3"/>
      <c r="OL600" s="3"/>
      <c r="OM600" s="3"/>
      <c r="ON600" s="3"/>
      <c r="OO600" s="3"/>
      <c r="OP600" s="3"/>
      <c r="OQ600" s="3"/>
      <c r="OR600" s="3"/>
      <c r="OS600" s="3"/>
      <c r="OT600" s="3"/>
      <c r="OU600" s="3"/>
      <c r="OV600" s="3"/>
      <c r="OW600" s="3"/>
      <c r="OX600" s="3"/>
      <c r="OY600" s="3"/>
      <c r="OZ600" s="3"/>
      <c r="PA600" s="3"/>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c r="UJ600" s="1"/>
      <c r="UK600" s="1"/>
      <c r="UL600" s="1"/>
      <c r="UM600" s="1"/>
      <c r="UN600" s="1"/>
      <c r="UO600" s="1"/>
      <c r="UP600" s="1"/>
      <c r="UQ600" s="1"/>
      <c r="UR600" s="1"/>
      <c r="US600" s="1"/>
      <c r="UT600" s="1"/>
      <c r="UU600" s="1"/>
      <c r="UV600" s="1"/>
      <c r="UW600" s="1"/>
      <c r="UX600" s="1"/>
      <c r="UY600" s="1"/>
      <c r="UZ600" s="1"/>
      <c r="VA600" s="1"/>
      <c r="VB600" s="1"/>
      <c r="VC600" s="1"/>
      <c r="VD600" s="1"/>
      <c r="VE600" s="1"/>
      <c r="VF600" s="1"/>
      <c r="VG600" s="1"/>
      <c r="VH600" s="1"/>
      <c r="VI600" s="1"/>
      <c r="VJ600" s="1"/>
      <c r="VK600" s="1"/>
      <c r="VL600" s="1"/>
      <c r="VM600" s="1"/>
      <c r="VN600" s="1"/>
      <c r="VO600" s="1"/>
      <c r="VP600" s="1"/>
      <c r="VQ600" s="1"/>
      <c r="VR600" s="1"/>
      <c r="VS600" s="1"/>
      <c r="VT600" s="1"/>
      <c r="VU600" s="1"/>
      <c r="VV600" s="1"/>
      <c r="VW600" s="1"/>
      <c r="VX600" s="1"/>
      <c r="VY600" s="1"/>
      <c r="VZ600" s="1"/>
      <c r="WA600" s="1"/>
      <c r="WB600" s="1"/>
      <c r="WC600" s="1"/>
      <c r="WD600" s="1"/>
      <c r="WE600" s="1"/>
      <c r="WF600" s="1"/>
      <c r="WG600" s="1"/>
      <c r="WH600" s="1"/>
      <c r="WI600" s="1"/>
      <c r="WJ600" s="1"/>
      <c r="WK600" s="1"/>
      <c r="WL600" s="1"/>
      <c r="WM600" s="1"/>
      <c r="WN600" s="1"/>
      <c r="WO600" s="1"/>
      <c r="WP600" s="1"/>
      <c r="WQ600" s="1"/>
      <c r="WR600" s="1"/>
      <c r="WS600" s="1"/>
      <c r="WT600" s="1"/>
      <c r="WU600" s="1"/>
      <c r="WV600" s="1"/>
      <c r="WW600" s="1"/>
      <c r="WX600" s="1"/>
      <c r="WY600" s="1"/>
      <c r="WZ600" s="1"/>
      <c r="XA600" s="1"/>
      <c r="XB600" s="1"/>
      <c r="XC600" s="1"/>
      <c r="XD600" s="1"/>
      <c r="XE600" s="1"/>
      <c r="XF600" s="1"/>
      <c r="XG600" s="1"/>
      <c r="XH600" s="1"/>
      <c r="XI600" s="1"/>
      <c r="XJ600" s="1"/>
      <c r="XK600" s="1"/>
      <c r="XL600" s="1"/>
      <c r="XM600" s="1"/>
      <c r="XN600" s="1"/>
      <c r="XO600" s="1"/>
      <c r="XP600" s="1"/>
      <c r="XQ600" s="1"/>
      <c r="XR600" s="1"/>
      <c r="XS600" s="1"/>
      <c r="XT600" s="1"/>
      <c r="XU600" s="1"/>
      <c r="XV600" s="1"/>
      <c r="XW600" s="1"/>
      <c r="XX600" s="1"/>
      <c r="XY600" s="1"/>
      <c r="XZ600" s="1"/>
      <c r="YA600" s="1"/>
      <c r="YB600" s="1"/>
      <c r="YC600" s="1"/>
      <c r="YD600" s="1"/>
      <c r="YE600" s="1"/>
      <c r="YF600" s="1"/>
      <c r="YG600" s="1"/>
      <c r="YH600" s="1"/>
      <c r="YI600" s="1"/>
      <c r="YJ600" s="1"/>
      <c r="YK600" s="1"/>
      <c r="YL600" s="1"/>
      <c r="YM600" s="1"/>
      <c r="YN600" s="1"/>
      <c r="YO600" s="1"/>
      <c r="YP600" s="1"/>
      <c r="YQ600" s="1"/>
      <c r="YR600" s="1"/>
      <c r="YS600" s="1"/>
      <c r="YT600" s="1"/>
      <c r="YU600" s="1"/>
      <c r="YV600" s="1"/>
      <c r="YW600" s="1"/>
      <c r="YX600" s="1"/>
      <c r="YY600" s="1"/>
      <c r="YZ600" s="1"/>
      <c r="ZA600" s="1"/>
      <c r="ZB600" s="1"/>
      <c r="ZC600" s="1"/>
      <c r="ZD600" s="1"/>
      <c r="ZE600" s="1"/>
      <c r="ZF600" s="1"/>
      <c r="ZG600" s="1"/>
      <c r="ZH600" s="1"/>
      <c r="ZI600" s="1"/>
      <c r="ZJ600" s="1"/>
      <c r="ZK600" s="1"/>
      <c r="ZL600" s="1"/>
      <c r="ZM600" s="1"/>
      <c r="ZN600" s="1"/>
      <c r="ZO600" s="1"/>
      <c r="ZP600" s="1"/>
      <c r="ZQ600" s="1"/>
      <c r="ZR600" s="1"/>
      <c r="ZS600" s="1"/>
      <c r="ZT600" s="1"/>
      <c r="ZU600" s="1"/>
      <c r="ZV600" s="1"/>
      <c r="ZW600" s="1"/>
      <c r="ZX600" s="1"/>
      <c r="ZY600" s="1"/>
      <c r="ZZ600" s="1"/>
      <c r="AAA600" s="1"/>
      <c r="AAB600" s="1"/>
      <c r="AAC600" s="1"/>
      <c r="AAD600" s="1"/>
      <c r="AAE600" s="1"/>
      <c r="AAF600" s="1"/>
      <c r="AAG600" s="1"/>
      <c r="AAH600" s="1"/>
      <c r="AAI600" s="1"/>
      <c r="AAJ600" s="1"/>
      <c r="AAK600" s="1"/>
      <c r="AAL600" s="1"/>
      <c r="AAM600" s="1"/>
      <c r="AAN600" s="1"/>
      <c r="AAO600" s="1"/>
      <c r="AAP600" s="1"/>
      <c r="AAQ600" s="1"/>
      <c r="AAR600" s="1"/>
      <c r="AAS600" s="1"/>
      <c r="AAT600" s="1"/>
      <c r="AAU600" s="1"/>
      <c r="AAV600" s="1"/>
      <c r="AAW600" s="1"/>
      <c r="AAX600" s="1"/>
      <c r="AAY600" s="1"/>
      <c r="AAZ600" s="1"/>
      <c r="ABA600" s="1"/>
      <c r="ABB600" s="1"/>
      <c r="ABC600" s="1"/>
      <c r="ABD600" s="1"/>
      <c r="ABE600" s="1"/>
      <c r="ABF600" s="1"/>
      <c r="ABG600" s="1"/>
      <c r="ABH600" s="1"/>
      <c r="ABI600" s="1"/>
      <c r="ABJ600" s="1"/>
      <c r="ABK600" s="1"/>
      <c r="ABL600" s="1"/>
      <c r="ABM600" s="1"/>
      <c r="ABN600" s="1"/>
      <c r="ABO600" s="1"/>
    </row>
    <row r="601" spans="1:743" x14ac:dyDescent="0.25">
      <c r="A601" s="93"/>
      <c r="B601" s="2"/>
      <c r="C601" s="2"/>
      <c r="D601" s="2"/>
      <c r="E601" s="2"/>
      <c r="F601" s="2"/>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c r="KB601" s="4"/>
      <c r="KC601" s="4"/>
      <c r="KD601" s="4"/>
      <c r="KE601" s="4"/>
      <c r="KF601" s="4"/>
      <c r="KG601" s="4"/>
      <c r="KH601" s="4"/>
      <c r="KI601" s="4"/>
      <c r="KJ601" s="4"/>
      <c r="KK601" s="4"/>
      <c r="KL601" s="4"/>
      <c r="KM601" s="4"/>
      <c r="KN601" s="4"/>
      <c r="KO601" s="4"/>
      <c r="KP601" s="4"/>
      <c r="KQ601" s="4"/>
      <c r="KR601" s="4"/>
      <c r="KS601" s="4"/>
      <c r="KT601" s="4"/>
      <c r="KU601" s="4"/>
      <c r="KV601" s="4"/>
      <c r="KW601" s="4"/>
      <c r="KX601" s="4"/>
      <c r="KY601" s="4"/>
      <c r="KZ601" s="4"/>
      <c r="LA601" s="4"/>
      <c r="LB601" s="4"/>
      <c r="LC601" s="4"/>
      <c r="LD601" s="4"/>
      <c r="LE601" s="4"/>
      <c r="LF601" s="4"/>
      <c r="LG601" s="4"/>
      <c r="LH601" s="4"/>
      <c r="LI601" s="4"/>
      <c r="LJ601" s="4"/>
      <c r="LK601" s="4"/>
      <c r="LL601" s="4"/>
      <c r="LM601" s="4"/>
      <c r="LN601" s="4"/>
      <c r="LO601" s="4"/>
      <c r="LP601" s="4"/>
      <c r="LQ601" s="4"/>
      <c r="LR601" s="4"/>
      <c r="LS601" s="4"/>
      <c r="LT601" s="4"/>
      <c r="LU601" s="4"/>
      <c r="LV601" s="4"/>
      <c r="LW601" s="4"/>
      <c r="LX601" s="4"/>
      <c r="LY601" s="4"/>
      <c r="LZ601" s="4"/>
      <c r="MA601" s="4"/>
      <c r="MB601" s="4"/>
      <c r="MC601" s="4"/>
      <c r="MD601" s="4"/>
      <c r="ME601" s="4"/>
      <c r="MF601" s="4"/>
      <c r="MG601" s="4"/>
      <c r="MH601" s="4"/>
      <c r="MI601" s="4"/>
      <c r="MJ601" s="4"/>
      <c r="MK601" s="4"/>
      <c r="ML601" s="4"/>
      <c r="MM601" s="4"/>
      <c r="MN601" s="4"/>
      <c r="MO601" s="4"/>
      <c r="MP601" s="4"/>
      <c r="MQ601" s="4"/>
      <c r="MR601" s="4"/>
      <c r="MS601" s="4"/>
      <c r="MT601" s="4"/>
      <c r="MU601" s="3"/>
      <c r="MV601" s="3"/>
      <c r="MW601" s="3"/>
      <c r="MX601" s="3"/>
      <c r="MY601" s="3"/>
      <c r="MZ601" s="3"/>
      <c r="NA601" s="3"/>
      <c r="NB601" s="3"/>
      <c r="NC601" s="3"/>
      <c r="ND601" s="3"/>
      <c r="NE601" s="3"/>
      <c r="NF601" s="3"/>
      <c r="NG601" s="3"/>
      <c r="NH601" s="3"/>
      <c r="NI601" s="3"/>
      <c r="NJ601" s="3"/>
      <c r="NK601" s="3"/>
      <c r="NL601" s="3"/>
      <c r="NM601" s="3"/>
      <c r="NN601" s="3"/>
      <c r="NO601" s="3"/>
      <c r="NP601" s="3"/>
      <c r="NQ601" s="3"/>
      <c r="NR601" s="3"/>
      <c r="NS601" s="3"/>
      <c r="NT601" s="3"/>
      <c r="NU601" s="3"/>
      <c r="NV601" s="3"/>
      <c r="NW601" s="3"/>
      <c r="NX601" s="3"/>
      <c r="NY601" s="3"/>
      <c r="NZ601" s="3"/>
      <c r="OA601" s="3"/>
      <c r="OB601" s="3"/>
      <c r="OC601" s="3"/>
      <c r="OD601" s="3"/>
      <c r="OE601" s="3"/>
      <c r="OF601" s="3"/>
      <c r="OG601" s="3"/>
      <c r="OH601" s="3"/>
      <c r="OI601" s="3"/>
      <c r="OJ601" s="3"/>
      <c r="OK601" s="3"/>
      <c r="OL601" s="3"/>
      <c r="OM601" s="3"/>
      <c r="ON601" s="3"/>
      <c r="OO601" s="3"/>
      <c r="OP601" s="3"/>
      <c r="OQ601" s="3"/>
      <c r="OR601" s="3"/>
      <c r="OS601" s="3"/>
      <c r="OT601" s="3"/>
      <c r="OU601" s="3"/>
      <c r="OV601" s="3"/>
      <c r="OW601" s="3"/>
      <c r="OX601" s="3"/>
      <c r="OY601" s="3"/>
      <c r="OZ601" s="3"/>
      <c r="PA601" s="3"/>
      <c r="PB601" s="1"/>
      <c r="PC601" s="1"/>
      <c r="PD601" s="1"/>
      <c r="PE601" s="1"/>
      <c r="PF601" s="1"/>
      <c r="PG601" s="1"/>
      <c r="PH601" s="1"/>
      <c r="PI601" s="1"/>
      <c r="PJ601" s="1"/>
      <c r="PK601" s="1"/>
      <c r="PL601" s="1"/>
      <c r="PM601" s="1"/>
      <c r="PN601" s="1"/>
      <c r="PO601" s="1"/>
      <c r="PP601" s="1"/>
      <c r="PQ601" s="1"/>
      <c r="PR601" s="1"/>
      <c r="PS601" s="1"/>
      <c r="PT601" s="1"/>
      <c r="PU601" s="1"/>
      <c r="PV601" s="1"/>
      <c r="PW601" s="1"/>
      <c r="PX601" s="1"/>
      <c r="PY601" s="1"/>
      <c r="PZ601" s="1"/>
      <c r="QA601" s="1"/>
      <c r="QB601" s="1"/>
      <c r="QC601" s="1"/>
      <c r="QD601" s="1"/>
      <c r="QE601" s="1"/>
      <c r="QF601" s="1"/>
      <c r="QG601" s="1"/>
      <c r="QH601" s="1"/>
      <c r="QI601" s="1"/>
      <c r="QJ601" s="1"/>
      <c r="QK601" s="1"/>
      <c r="QL601" s="1"/>
      <c r="QM601" s="1"/>
      <c r="QN601" s="1"/>
      <c r="QO601" s="1"/>
      <c r="QP601" s="1"/>
      <c r="QQ601" s="1"/>
      <c r="QR601" s="1"/>
      <c r="QS601" s="1"/>
      <c r="QT601" s="1"/>
      <c r="QU601" s="1"/>
      <c r="QV601" s="1"/>
      <c r="QW601" s="1"/>
      <c r="QX601" s="1"/>
      <c r="QY601" s="1"/>
      <c r="QZ601" s="1"/>
      <c r="RA601" s="1"/>
      <c r="RB601" s="1"/>
      <c r="RC601" s="1"/>
      <c r="RD601" s="1"/>
      <c r="RE601" s="1"/>
      <c r="RF601" s="1"/>
      <c r="RG601" s="1"/>
      <c r="RH601" s="1"/>
      <c r="RI601" s="1"/>
      <c r="RJ601" s="1"/>
      <c r="RK601" s="1"/>
      <c r="RL601" s="1"/>
      <c r="RM601" s="1"/>
      <c r="RN601" s="1"/>
      <c r="RO601" s="1"/>
      <c r="RP601" s="1"/>
      <c r="RQ601" s="1"/>
      <c r="RR601" s="1"/>
      <c r="RS601" s="1"/>
      <c r="RT601" s="1"/>
      <c r="RU601" s="1"/>
      <c r="RV601" s="1"/>
      <c r="RW601" s="1"/>
      <c r="RX601" s="1"/>
      <c r="RY601" s="1"/>
      <c r="RZ601" s="1"/>
      <c r="SA601" s="1"/>
      <c r="SB601" s="1"/>
      <c r="SC601" s="1"/>
      <c r="SD601" s="1"/>
      <c r="SE601" s="1"/>
      <c r="SF601" s="1"/>
      <c r="SG601" s="1"/>
      <c r="SH601" s="1"/>
      <c r="SI601" s="1"/>
      <c r="SJ601" s="1"/>
      <c r="SK601" s="1"/>
      <c r="SL601" s="1"/>
      <c r="SM601" s="1"/>
      <c r="SN601" s="1"/>
      <c r="SO601" s="1"/>
      <c r="SP601" s="1"/>
      <c r="SQ601" s="1"/>
      <c r="SR601" s="1"/>
      <c r="SS601" s="1"/>
      <c r="ST601" s="1"/>
      <c r="SU601" s="1"/>
      <c r="SV601" s="1"/>
      <c r="SW601" s="1"/>
      <c r="SX601" s="1"/>
      <c r="SY601" s="1"/>
      <c r="SZ601" s="1"/>
      <c r="TA601" s="1"/>
      <c r="TB601" s="1"/>
      <c r="TC601" s="1"/>
      <c r="TD601" s="1"/>
      <c r="TE601" s="1"/>
      <c r="TF601" s="1"/>
      <c r="TG601" s="1"/>
      <c r="TH601" s="1"/>
      <c r="TI601" s="1"/>
      <c r="TJ601" s="1"/>
      <c r="TK601" s="1"/>
      <c r="TL601" s="1"/>
      <c r="TM601" s="1"/>
      <c r="TN601" s="1"/>
      <c r="TO601" s="1"/>
      <c r="TP601" s="1"/>
      <c r="TQ601" s="1"/>
      <c r="TR601" s="1"/>
      <c r="TS601" s="1"/>
      <c r="TT601" s="1"/>
      <c r="TU601" s="1"/>
      <c r="TV601" s="1"/>
      <c r="TW601" s="1"/>
      <c r="TX601" s="1"/>
      <c r="TY601" s="1"/>
      <c r="TZ601" s="1"/>
      <c r="UA601" s="1"/>
      <c r="UB601" s="1"/>
      <c r="UC601" s="1"/>
      <c r="UD601" s="1"/>
      <c r="UE601" s="1"/>
      <c r="UF601" s="1"/>
      <c r="UG601" s="1"/>
      <c r="UH601" s="1"/>
      <c r="UI601" s="1"/>
      <c r="UJ601" s="1"/>
      <c r="UK601" s="1"/>
      <c r="UL601" s="1"/>
      <c r="UM601" s="1"/>
      <c r="UN601" s="1"/>
      <c r="UO601" s="1"/>
      <c r="UP601" s="1"/>
      <c r="UQ601" s="1"/>
      <c r="UR601" s="1"/>
      <c r="US601" s="1"/>
      <c r="UT601" s="1"/>
      <c r="UU601" s="1"/>
      <c r="UV601" s="1"/>
      <c r="UW601" s="1"/>
      <c r="UX601" s="1"/>
      <c r="UY601" s="1"/>
      <c r="UZ601" s="1"/>
      <c r="VA601" s="1"/>
      <c r="VB601" s="1"/>
      <c r="VC601" s="1"/>
      <c r="VD601" s="1"/>
      <c r="VE601" s="1"/>
      <c r="VF601" s="1"/>
      <c r="VG601" s="1"/>
      <c r="VH601" s="1"/>
      <c r="VI601" s="1"/>
      <c r="VJ601" s="1"/>
      <c r="VK601" s="1"/>
      <c r="VL601" s="1"/>
      <c r="VM601" s="1"/>
      <c r="VN601" s="1"/>
      <c r="VO601" s="1"/>
      <c r="VP601" s="1"/>
      <c r="VQ601" s="1"/>
      <c r="VR601" s="1"/>
      <c r="VS601" s="1"/>
      <c r="VT601" s="1"/>
      <c r="VU601" s="1"/>
      <c r="VV601" s="1"/>
      <c r="VW601" s="1"/>
      <c r="VX601" s="1"/>
      <c r="VY601" s="1"/>
      <c r="VZ601" s="1"/>
      <c r="WA601" s="1"/>
      <c r="WB601" s="1"/>
      <c r="WC601" s="1"/>
      <c r="WD601" s="1"/>
      <c r="WE601" s="1"/>
      <c r="WF601" s="1"/>
      <c r="WG601" s="1"/>
      <c r="WH601" s="1"/>
      <c r="WI601" s="1"/>
      <c r="WJ601" s="1"/>
      <c r="WK601" s="1"/>
      <c r="WL601" s="1"/>
      <c r="WM601" s="1"/>
      <c r="WN601" s="1"/>
      <c r="WO601" s="1"/>
      <c r="WP601" s="1"/>
      <c r="WQ601" s="1"/>
      <c r="WR601" s="1"/>
      <c r="WS601" s="1"/>
      <c r="WT601" s="1"/>
      <c r="WU601" s="1"/>
      <c r="WV601" s="1"/>
      <c r="WW601" s="1"/>
      <c r="WX601" s="1"/>
      <c r="WY601" s="1"/>
      <c r="WZ601" s="1"/>
      <c r="XA601" s="1"/>
      <c r="XB601" s="1"/>
      <c r="XC601" s="1"/>
      <c r="XD601" s="1"/>
      <c r="XE601" s="1"/>
      <c r="XF601" s="1"/>
      <c r="XG601" s="1"/>
      <c r="XH601" s="1"/>
      <c r="XI601" s="1"/>
      <c r="XJ601" s="1"/>
      <c r="XK601" s="1"/>
      <c r="XL601" s="1"/>
      <c r="XM601" s="1"/>
      <c r="XN601" s="1"/>
      <c r="XO601" s="1"/>
      <c r="XP601" s="1"/>
      <c r="XQ601" s="1"/>
      <c r="XR601" s="1"/>
      <c r="XS601" s="1"/>
      <c r="XT601" s="1"/>
      <c r="XU601" s="1"/>
      <c r="XV601" s="1"/>
      <c r="XW601" s="1"/>
      <c r="XX601" s="1"/>
      <c r="XY601" s="1"/>
      <c r="XZ601" s="1"/>
      <c r="YA601" s="1"/>
      <c r="YB601" s="1"/>
      <c r="YC601" s="1"/>
      <c r="YD601" s="1"/>
      <c r="YE601" s="1"/>
      <c r="YF601" s="1"/>
      <c r="YG601" s="1"/>
      <c r="YH601" s="1"/>
      <c r="YI601" s="1"/>
      <c r="YJ601" s="1"/>
      <c r="YK601" s="1"/>
      <c r="YL601" s="1"/>
      <c r="YM601" s="1"/>
      <c r="YN601" s="1"/>
      <c r="YO601" s="1"/>
      <c r="YP601" s="1"/>
      <c r="YQ601" s="1"/>
      <c r="YR601" s="1"/>
      <c r="YS601" s="1"/>
      <c r="YT601" s="1"/>
      <c r="YU601" s="1"/>
      <c r="YV601" s="1"/>
      <c r="YW601" s="1"/>
      <c r="YX601" s="1"/>
      <c r="YY601" s="1"/>
      <c r="YZ601" s="1"/>
      <c r="ZA601" s="1"/>
      <c r="ZB601" s="1"/>
      <c r="ZC601" s="1"/>
      <c r="ZD601" s="1"/>
      <c r="ZE601" s="1"/>
      <c r="ZF601" s="1"/>
      <c r="ZG601" s="1"/>
      <c r="ZH601" s="1"/>
      <c r="ZI601" s="1"/>
      <c r="ZJ601" s="1"/>
      <c r="ZK601" s="1"/>
      <c r="ZL601" s="1"/>
      <c r="ZM601" s="1"/>
      <c r="ZN601" s="1"/>
      <c r="ZO601" s="1"/>
      <c r="ZP601" s="1"/>
      <c r="ZQ601" s="1"/>
      <c r="ZR601" s="1"/>
      <c r="ZS601" s="1"/>
      <c r="ZT601" s="1"/>
      <c r="ZU601" s="1"/>
      <c r="ZV601" s="1"/>
      <c r="ZW601" s="1"/>
      <c r="ZX601" s="1"/>
      <c r="ZY601" s="1"/>
      <c r="ZZ601" s="1"/>
      <c r="AAA601" s="1"/>
      <c r="AAB601" s="1"/>
      <c r="AAC601" s="1"/>
      <c r="AAD601" s="1"/>
      <c r="AAE601" s="1"/>
      <c r="AAF601" s="1"/>
      <c r="AAG601" s="1"/>
      <c r="AAH601" s="1"/>
      <c r="AAI601" s="1"/>
      <c r="AAJ601" s="1"/>
      <c r="AAK601" s="1"/>
      <c r="AAL601" s="1"/>
      <c r="AAM601" s="1"/>
      <c r="AAN601" s="1"/>
      <c r="AAO601" s="1"/>
      <c r="AAP601" s="1"/>
      <c r="AAQ601" s="1"/>
      <c r="AAR601" s="1"/>
      <c r="AAS601" s="1"/>
      <c r="AAT601" s="1"/>
      <c r="AAU601" s="1"/>
      <c r="AAV601" s="1"/>
      <c r="AAW601" s="1"/>
      <c r="AAX601" s="1"/>
      <c r="AAY601" s="1"/>
      <c r="AAZ601" s="1"/>
      <c r="ABA601" s="1"/>
      <c r="ABB601" s="1"/>
      <c r="ABC601" s="1"/>
      <c r="ABD601" s="1"/>
      <c r="ABE601" s="1"/>
      <c r="ABF601" s="1"/>
      <c r="ABG601" s="1"/>
      <c r="ABH601" s="1"/>
      <c r="ABI601" s="1"/>
      <c r="ABJ601" s="1"/>
      <c r="ABK601" s="1"/>
      <c r="ABL601" s="1"/>
      <c r="ABM601" s="1"/>
      <c r="ABN601" s="1"/>
      <c r="ABO601" s="1"/>
    </row>
    <row r="602" spans="1:743" x14ac:dyDescent="0.25">
      <c r="A602" s="93"/>
      <c r="B602" s="2"/>
      <c r="C602" s="2"/>
      <c r="D602" s="2"/>
      <c r="E602" s="2"/>
      <c r="F602" s="2"/>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c r="KB602" s="4"/>
      <c r="KC602" s="4"/>
      <c r="KD602" s="4"/>
      <c r="KE602" s="4"/>
      <c r="KF602" s="4"/>
      <c r="KG602" s="4"/>
      <c r="KH602" s="4"/>
      <c r="KI602" s="4"/>
      <c r="KJ602" s="4"/>
      <c r="KK602" s="4"/>
      <c r="KL602" s="4"/>
      <c r="KM602" s="4"/>
      <c r="KN602" s="4"/>
      <c r="KO602" s="4"/>
      <c r="KP602" s="4"/>
      <c r="KQ602" s="4"/>
      <c r="KR602" s="4"/>
      <c r="KS602" s="4"/>
      <c r="KT602" s="4"/>
      <c r="KU602" s="4"/>
      <c r="KV602" s="4"/>
      <c r="KW602" s="4"/>
      <c r="KX602" s="4"/>
      <c r="KY602" s="4"/>
      <c r="KZ602" s="4"/>
      <c r="LA602" s="4"/>
      <c r="LB602" s="4"/>
      <c r="LC602" s="4"/>
      <c r="LD602" s="4"/>
      <c r="LE602" s="4"/>
      <c r="LF602" s="4"/>
      <c r="LG602" s="4"/>
      <c r="LH602" s="4"/>
      <c r="LI602" s="4"/>
      <c r="LJ602" s="4"/>
      <c r="LK602" s="4"/>
      <c r="LL602" s="4"/>
      <c r="LM602" s="4"/>
      <c r="LN602" s="4"/>
      <c r="LO602" s="4"/>
      <c r="LP602" s="4"/>
      <c r="LQ602" s="4"/>
      <c r="LR602" s="4"/>
      <c r="LS602" s="4"/>
      <c r="LT602" s="4"/>
      <c r="LU602" s="4"/>
      <c r="LV602" s="4"/>
      <c r="LW602" s="4"/>
      <c r="LX602" s="4"/>
      <c r="LY602" s="4"/>
      <c r="LZ602" s="4"/>
      <c r="MA602" s="4"/>
      <c r="MB602" s="4"/>
      <c r="MC602" s="4"/>
      <c r="MD602" s="4"/>
      <c r="ME602" s="4"/>
      <c r="MF602" s="4"/>
      <c r="MG602" s="4"/>
      <c r="MH602" s="4"/>
      <c r="MI602" s="4"/>
      <c r="MJ602" s="4"/>
      <c r="MK602" s="4"/>
      <c r="ML602" s="4"/>
      <c r="MM602" s="4"/>
      <c r="MN602" s="4"/>
      <c r="MO602" s="4"/>
      <c r="MP602" s="4"/>
      <c r="MQ602" s="4"/>
      <c r="MR602" s="4"/>
      <c r="MS602" s="4"/>
      <c r="MT602" s="4"/>
      <c r="MU602" s="3"/>
      <c r="MV602" s="3"/>
      <c r="MW602" s="3"/>
      <c r="MX602" s="3"/>
      <c r="MY602" s="3"/>
      <c r="MZ602" s="3"/>
      <c r="NA602" s="3"/>
      <c r="NB602" s="3"/>
      <c r="NC602" s="3"/>
      <c r="ND602" s="3"/>
      <c r="NE602" s="3"/>
      <c r="NF602" s="3"/>
      <c r="NG602" s="3"/>
      <c r="NH602" s="3"/>
      <c r="NI602" s="3"/>
      <c r="NJ602" s="3"/>
      <c r="NK602" s="3"/>
      <c r="NL602" s="3"/>
      <c r="NM602" s="3"/>
      <c r="NN602" s="3"/>
      <c r="NO602" s="3"/>
      <c r="NP602" s="3"/>
      <c r="NQ602" s="3"/>
      <c r="NR602" s="3"/>
      <c r="NS602" s="3"/>
      <c r="NT602" s="3"/>
      <c r="NU602" s="3"/>
      <c r="NV602" s="3"/>
      <c r="NW602" s="3"/>
      <c r="NX602" s="3"/>
      <c r="NY602" s="3"/>
      <c r="NZ602" s="3"/>
      <c r="OA602" s="3"/>
      <c r="OB602" s="3"/>
      <c r="OC602" s="3"/>
      <c r="OD602" s="3"/>
      <c r="OE602" s="3"/>
      <c r="OF602" s="3"/>
      <c r="OG602" s="3"/>
      <c r="OH602" s="3"/>
      <c r="OI602" s="3"/>
      <c r="OJ602" s="3"/>
      <c r="OK602" s="3"/>
      <c r="OL602" s="3"/>
      <c r="OM602" s="3"/>
      <c r="ON602" s="3"/>
      <c r="OO602" s="3"/>
      <c r="OP602" s="3"/>
      <c r="OQ602" s="3"/>
      <c r="OR602" s="3"/>
      <c r="OS602" s="3"/>
      <c r="OT602" s="3"/>
      <c r="OU602" s="3"/>
      <c r="OV602" s="3"/>
      <c r="OW602" s="3"/>
      <c r="OX602" s="3"/>
      <c r="OY602" s="3"/>
      <c r="OZ602" s="3"/>
      <c r="PA602" s="3"/>
      <c r="PB602" s="1"/>
      <c r="PC602" s="1"/>
      <c r="PD602" s="1"/>
      <c r="PE602" s="1"/>
      <c r="PF602" s="1"/>
      <c r="PG602" s="1"/>
      <c r="PH602" s="1"/>
      <c r="PI602" s="1"/>
      <c r="PJ602" s="1"/>
      <c r="PK602" s="1"/>
      <c r="PL602" s="1"/>
      <c r="PM602" s="1"/>
      <c r="PN602" s="1"/>
      <c r="PO602" s="1"/>
      <c r="PP602" s="1"/>
      <c r="PQ602" s="1"/>
      <c r="PR602" s="1"/>
      <c r="PS602" s="1"/>
      <c r="PT602" s="1"/>
      <c r="PU602" s="1"/>
      <c r="PV602" s="1"/>
      <c r="PW602" s="1"/>
      <c r="PX602" s="1"/>
      <c r="PY602" s="1"/>
      <c r="PZ602" s="1"/>
      <c r="QA602" s="1"/>
      <c r="QB602" s="1"/>
      <c r="QC602" s="1"/>
      <c r="QD602" s="1"/>
      <c r="QE602" s="1"/>
      <c r="QF602" s="1"/>
      <c r="QG602" s="1"/>
      <c r="QH602" s="1"/>
      <c r="QI602" s="1"/>
      <c r="QJ602" s="1"/>
      <c r="QK602" s="1"/>
      <c r="QL602" s="1"/>
      <c r="QM602" s="1"/>
      <c r="QN602" s="1"/>
      <c r="QO602" s="1"/>
      <c r="QP602" s="1"/>
      <c r="QQ602" s="1"/>
      <c r="QR602" s="1"/>
      <c r="QS602" s="1"/>
      <c r="QT602" s="1"/>
      <c r="QU602" s="1"/>
      <c r="QV602" s="1"/>
      <c r="QW602" s="1"/>
      <c r="QX602" s="1"/>
      <c r="QY602" s="1"/>
      <c r="QZ602" s="1"/>
      <c r="RA602" s="1"/>
      <c r="RB602" s="1"/>
      <c r="RC602" s="1"/>
      <c r="RD602" s="1"/>
      <c r="RE602" s="1"/>
      <c r="RF602" s="1"/>
      <c r="RG602" s="1"/>
      <c r="RH602" s="1"/>
      <c r="RI602" s="1"/>
      <c r="RJ602" s="1"/>
      <c r="RK602" s="1"/>
      <c r="RL602" s="1"/>
      <c r="RM602" s="1"/>
      <c r="RN602" s="1"/>
      <c r="RO602" s="1"/>
      <c r="RP602" s="1"/>
      <c r="RQ602" s="1"/>
      <c r="RR602" s="1"/>
      <c r="RS602" s="1"/>
      <c r="RT602" s="1"/>
      <c r="RU602" s="1"/>
      <c r="RV602" s="1"/>
      <c r="RW602" s="1"/>
      <c r="RX602" s="1"/>
      <c r="RY602" s="1"/>
      <c r="RZ602" s="1"/>
      <c r="SA602" s="1"/>
      <c r="SB602" s="1"/>
      <c r="SC602" s="1"/>
      <c r="SD602" s="1"/>
      <c r="SE602" s="1"/>
      <c r="SF602" s="1"/>
      <c r="SG602" s="1"/>
      <c r="SH602" s="1"/>
      <c r="SI602" s="1"/>
      <c r="SJ602" s="1"/>
      <c r="SK602" s="1"/>
      <c r="SL602" s="1"/>
      <c r="SM602" s="1"/>
      <c r="SN602" s="1"/>
      <c r="SO602" s="1"/>
      <c r="SP602" s="1"/>
      <c r="SQ602" s="1"/>
      <c r="SR602" s="1"/>
      <c r="SS602" s="1"/>
      <c r="ST602" s="1"/>
      <c r="SU602" s="1"/>
      <c r="SV602" s="1"/>
      <c r="SW602" s="1"/>
      <c r="SX602" s="1"/>
      <c r="SY602" s="1"/>
      <c r="SZ602" s="1"/>
      <c r="TA602" s="1"/>
      <c r="TB602" s="1"/>
      <c r="TC602" s="1"/>
      <c r="TD602" s="1"/>
      <c r="TE602" s="1"/>
      <c r="TF602" s="1"/>
      <c r="TG602" s="1"/>
      <c r="TH602" s="1"/>
      <c r="TI602" s="1"/>
      <c r="TJ602" s="1"/>
      <c r="TK602" s="1"/>
      <c r="TL602" s="1"/>
      <c r="TM602" s="1"/>
      <c r="TN602" s="1"/>
      <c r="TO602" s="1"/>
      <c r="TP602" s="1"/>
      <c r="TQ602" s="1"/>
      <c r="TR602" s="1"/>
      <c r="TS602" s="1"/>
      <c r="TT602" s="1"/>
      <c r="TU602" s="1"/>
      <c r="TV602" s="1"/>
      <c r="TW602" s="1"/>
      <c r="TX602" s="1"/>
      <c r="TY602" s="1"/>
      <c r="TZ602" s="1"/>
      <c r="UA602" s="1"/>
      <c r="UB602" s="1"/>
      <c r="UC602" s="1"/>
      <c r="UD602" s="1"/>
      <c r="UE602" s="1"/>
      <c r="UF602" s="1"/>
      <c r="UG602" s="1"/>
      <c r="UH602" s="1"/>
      <c r="UI602" s="1"/>
      <c r="UJ602" s="1"/>
      <c r="UK602" s="1"/>
      <c r="UL602" s="1"/>
      <c r="UM602" s="1"/>
      <c r="UN602" s="1"/>
      <c r="UO602" s="1"/>
      <c r="UP602" s="1"/>
      <c r="UQ602" s="1"/>
      <c r="UR602" s="1"/>
      <c r="US602" s="1"/>
      <c r="UT602" s="1"/>
      <c r="UU602" s="1"/>
      <c r="UV602" s="1"/>
      <c r="UW602" s="1"/>
      <c r="UX602" s="1"/>
      <c r="UY602" s="1"/>
      <c r="UZ602" s="1"/>
      <c r="VA602" s="1"/>
      <c r="VB602" s="1"/>
      <c r="VC602" s="1"/>
      <c r="VD602" s="1"/>
      <c r="VE602" s="1"/>
      <c r="VF602" s="1"/>
      <c r="VG602" s="1"/>
      <c r="VH602" s="1"/>
      <c r="VI602" s="1"/>
      <c r="VJ602" s="1"/>
      <c r="VK602" s="1"/>
      <c r="VL602" s="1"/>
      <c r="VM602" s="1"/>
      <c r="VN602" s="1"/>
      <c r="VO602" s="1"/>
      <c r="VP602" s="1"/>
      <c r="VQ602" s="1"/>
      <c r="VR602" s="1"/>
      <c r="VS602" s="1"/>
      <c r="VT602" s="1"/>
      <c r="VU602" s="1"/>
      <c r="VV602" s="1"/>
      <c r="VW602" s="1"/>
      <c r="VX602" s="1"/>
      <c r="VY602" s="1"/>
      <c r="VZ602" s="1"/>
      <c r="WA602" s="1"/>
      <c r="WB602" s="1"/>
      <c r="WC602" s="1"/>
      <c r="WD602" s="1"/>
      <c r="WE602" s="1"/>
      <c r="WF602" s="1"/>
      <c r="WG602" s="1"/>
      <c r="WH602" s="1"/>
      <c r="WI602" s="1"/>
      <c r="WJ602" s="1"/>
      <c r="WK602" s="1"/>
      <c r="WL602" s="1"/>
      <c r="WM602" s="1"/>
      <c r="WN602" s="1"/>
      <c r="WO602" s="1"/>
      <c r="WP602" s="1"/>
      <c r="WQ602" s="1"/>
      <c r="WR602" s="1"/>
      <c r="WS602" s="1"/>
      <c r="WT602" s="1"/>
      <c r="WU602" s="1"/>
      <c r="WV602" s="1"/>
      <c r="WW602" s="1"/>
      <c r="WX602" s="1"/>
      <c r="WY602" s="1"/>
      <c r="WZ602" s="1"/>
      <c r="XA602" s="1"/>
      <c r="XB602" s="1"/>
      <c r="XC602" s="1"/>
      <c r="XD602" s="1"/>
      <c r="XE602" s="1"/>
      <c r="XF602" s="1"/>
      <c r="XG602" s="1"/>
      <c r="XH602" s="1"/>
      <c r="XI602" s="1"/>
      <c r="XJ602" s="1"/>
      <c r="XK602" s="1"/>
      <c r="XL602" s="1"/>
      <c r="XM602" s="1"/>
      <c r="XN602" s="1"/>
      <c r="XO602" s="1"/>
      <c r="XP602" s="1"/>
      <c r="XQ602" s="1"/>
      <c r="XR602" s="1"/>
      <c r="XS602" s="1"/>
      <c r="XT602" s="1"/>
      <c r="XU602" s="1"/>
      <c r="XV602" s="1"/>
      <c r="XW602" s="1"/>
      <c r="XX602" s="1"/>
      <c r="XY602" s="1"/>
      <c r="XZ602" s="1"/>
      <c r="YA602" s="1"/>
      <c r="YB602" s="1"/>
      <c r="YC602" s="1"/>
      <c r="YD602" s="1"/>
      <c r="YE602" s="1"/>
      <c r="YF602" s="1"/>
      <c r="YG602" s="1"/>
      <c r="YH602" s="1"/>
      <c r="YI602" s="1"/>
      <c r="YJ602" s="1"/>
      <c r="YK602" s="1"/>
      <c r="YL602" s="1"/>
      <c r="YM602" s="1"/>
      <c r="YN602" s="1"/>
      <c r="YO602" s="1"/>
      <c r="YP602" s="1"/>
      <c r="YQ602" s="1"/>
      <c r="YR602" s="1"/>
      <c r="YS602" s="1"/>
      <c r="YT602" s="1"/>
      <c r="YU602" s="1"/>
      <c r="YV602" s="1"/>
      <c r="YW602" s="1"/>
      <c r="YX602" s="1"/>
      <c r="YY602" s="1"/>
      <c r="YZ602" s="1"/>
      <c r="ZA602" s="1"/>
      <c r="ZB602" s="1"/>
      <c r="ZC602" s="1"/>
      <c r="ZD602" s="1"/>
      <c r="ZE602" s="1"/>
      <c r="ZF602" s="1"/>
      <c r="ZG602" s="1"/>
      <c r="ZH602" s="1"/>
      <c r="ZI602" s="1"/>
      <c r="ZJ602" s="1"/>
      <c r="ZK602" s="1"/>
      <c r="ZL602" s="1"/>
      <c r="ZM602" s="1"/>
      <c r="ZN602" s="1"/>
      <c r="ZO602" s="1"/>
      <c r="ZP602" s="1"/>
      <c r="ZQ602" s="1"/>
      <c r="ZR602" s="1"/>
      <c r="ZS602" s="1"/>
      <c r="ZT602" s="1"/>
      <c r="ZU602" s="1"/>
      <c r="ZV602" s="1"/>
      <c r="ZW602" s="1"/>
      <c r="ZX602" s="1"/>
      <c r="ZY602" s="1"/>
      <c r="ZZ602" s="1"/>
      <c r="AAA602" s="1"/>
      <c r="AAB602" s="1"/>
      <c r="AAC602" s="1"/>
      <c r="AAD602" s="1"/>
      <c r="AAE602" s="1"/>
      <c r="AAF602" s="1"/>
      <c r="AAG602" s="1"/>
      <c r="AAH602" s="1"/>
      <c r="AAI602" s="1"/>
      <c r="AAJ602" s="1"/>
      <c r="AAK602" s="1"/>
      <c r="AAL602" s="1"/>
      <c r="AAM602" s="1"/>
      <c r="AAN602" s="1"/>
      <c r="AAO602" s="1"/>
      <c r="AAP602" s="1"/>
      <c r="AAQ602" s="1"/>
      <c r="AAR602" s="1"/>
      <c r="AAS602" s="1"/>
      <c r="AAT602" s="1"/>
      <c r="AAU602" s="1"/>
      <c r="AAV602" s="1"/>
      <c r="AAW602" s="1"/>
      <c r="AAX602" s="1"/>
      <c r="AAY602" s="1"/>
      <c r="AAZ602" s="1"/>
      <c r="ABA602" s="1"/>
      <c r="ABB602" s="1"/>
      <c r="ABC602" s="1"/>
      <c r="ABD602" s="1"/>
      <c r="ABE602" s="1"/>
      <c r="ABF602" s="1"/>
      <c r="ABG602" s="1"/>
      <c r="ABH602" s="1"/>
      <c r="ABI602" s="1"/>
      <c r="ABJ602" s="1"/>
      <c r="ABK602" s="1"/>
      <c r="ABL602" s="1"/>
      <c r="ABM602" s="1"/>
      <c r="ABN602" s="1"/>
      <c r="ABO602" s="1"/>
    </row>
    <row r="603" spans="1:743" x14ac:dyDescent="0.25">
      <c r="A603" s="93"/>
      <c r="B603" s="2"/>
      <c r="C603" s="2"/>
      <c r="D603" s="2"/>
      <c r="E603" s="2"/>
      <c r="F603" s="2"/>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c r="KB603" s="4"/>
      <c r="KC603" s="4"/>
      <c r="KD603" s="4"/>
      <c r="KE603" s="4"/>
      <c r="KF603" s="4"/>
      <c r="KG603" s="4"/>
      <c r="KH603" s="4"/>
      <c r="KI603" s="4"/>
      <c r="KJ603" s="4"/>
      <c r="KK603" s="4"/>
      <c r="KL603" s="4"/>
      <c r="KM603" s="4"/>
      <c r="KN603" s="4"/>
      <c r="KO603" s="4"/>
      <c r="KP603" s="4"/>
      <c r="KQ603" s="4"/>
      <c r="KR603" s="4"/>
      <c r="KS603" s="4"/>
      <c r="KT603" s="4"/>
      <c r="KU603" s="4"/>
      <c r="KV603" s="4"/>
      <c r="KW603" s="4"/>
      <c r="KX603" s="4"/>
      <c r="KY603" s="4"/>
      <c r="KZ603" s="4"/>
      <c r="LA603" s="4"/>
      <c r="LB603" s="4"/>
      <c r="LC603" s="4"/>
      <c r="LD603" s="4"/>
      <c r="LE603" s="4"/>
      <c r="LF603" s="4"/>
      <c r="LG603" s="4"/>
      <c r="LH603" s="4"/>
      <c r="LI603" s="4"/>
      <c r="LJ603" s="4"/>
      <c r="LK603" s="4"/>
      <c r="LL603" s="4"/>
      <c r="LM603" s="4"/>
      <c r="LN603" s="4"/>
      <c r="LO603" s="4"/>
      <c r="LP603" s="4"/>
      <c r="LQ603" s="4"/>
      <c r="LR603" s="4"/>
      <c r="LS603" s="4"/>
      <c r="LT603" s="4"/>
      <c r="LU603" s="4"/>
      <c r="LV603" s="4"/>
      <c r="LW603" s="4"/>
      <c r="LX603" s="4"/>
      <c r="LY603" s="4"/>
      <c r="LZ603" s="4"/>
      <c r="MA603" s="4"/>
      <c r="MB603" s="4"/>
      <c r="MC603" s="4"/>
      <c r="MD603" s="4"/>
      <c r="ME603" s="4"/>
      <c r="MF603" s="4"/>
      <c r="MG603" s="4"/>
      <c r="MH603" s="4"/>
      <c r="MI603" s="4"/>
      <c r="MJ603" s="4"/>
      <c r="MK603" s="4"/>
      <c r="ML603" s="4"/>
      <c r="MM603" s="4"/>
      <c r="MN603" s="4"/>
      <c r="MO603" s="4"/>
      <c r="MP603" s="4"/>
      <c r="MQ603" s="4"/>
      <c r="MR603" s="4"/>
      <c r="MS603" s="4"/>
      <c r="MT603" s="4"/>
      <c r="MU603" s="3"/>
      <c r="MV603" s="3"/>
      <c r="MW603" s="3"/>
      <c r="MX603" s="3"/>
      <c r="MY603" s="3"/>
      <c r="MZ603" s="3"/>
      <c r="NA603" s="3"/>
      <c r="NB603" s="3"/>
      <c r="NC603" s="3"/>
      <c r="ND603" s="3"/>
      <c r="NE603" s="3"/>
      <c r="NF603" s="3"/>
      <c r="NG603" s="3"/>
      <c r="NH603" s="3"/>
      <c r="NI603" s="3"/>
      <c r="NJ603" s="3"/>
      <c r="NK603" s="3"/>
      <c r="NL603" s="3"/>
      <c r="NM603" s="3"/>
      <c r="NN603" s="3"/>
      <c r="NO603" s="3"/>
      <c r="NP603" s="3"/>
      <c r="NQ603" s="3"/>
      <c r="NR603" s="3"/>
      <c r="NS603" s="3"/>
      <c r="NT603" s="3"/>
      <c r="NU603" s="3"/>
      <c r="NV603" s="3"/>
      <c r="NW603" s="3"/>
      <c r="NX603" s="3"/>
      <c r="NY603" s="3"/>
      <c r="NZ603" s="3"/>
      <c r="OA603" s="3"/>
      <c r="OB603" s="3"/>
      <c r="OC603" s="3"/>
      <c r="OD603" s="3"/>
      <c r="OE603" s="3"/>
      <c r="OF603" s="3"/>
      <c r="OG603" s="3"/>
      <c r="OH603" s="3"/>
      <c r="OI603" s="3"/>
      <c r="OJ603" s="3"/>
      <c r="OK603" s="3"/>
      <c r="OL603" s="3"/>
      <c r="OM603" s="3"/>
      <c r="ON603" s="3"/>
      <c r="OO603" s="3"/>
      <c r="OP603" s="3"/>
      <c r="OQ603" s="3"/>
      <c r="OR603" s="3"/>
      <c r="OS603" s="3"/>
      <c r="OT603" s="3"/>
      <c r="OU603" s="3"/>
      <c r="OV603" s="3"/>
      <c r="OW603" s="3"/>
      <c r="OX603" s="3"/>
      <c r="OY603" s="3"/>
      <c r="OZ603" s="3"/>
      <c r="PA603" s="3"/>
      <c r="PB603" s="1"/>
      <c r="PC603" s="1"/>
      <c r="PD603" s="1"/>
      <c r="PE603" s="1"/>
      <c r="PF603" s="1"/>
      <c r="PG603" s="1"/>
      <c r="PH603" s="1"/>
      <c r="PI603" s="1"/>
      <c r="PJ603" s="1"/>
      <c r="PK603" s="1"/>
      <c r="PL603" s="1"/>
      <c r="PM603" s="1"/>
      <c r="PN603" s="1"/>
      <c r="PO603" s="1"/>
      <c r="PP603" s="1"/>
      <c r="PQ603" s="1"/>
      <c r="PR603" s="1"/>
      <c r="PS603" s="1"/>
      <c r="PT603" s="1"/>
      <c r="PU603" s="1"/>
      <c r="PV603" s="1"/>
      <c r="PW603" s="1"/>
      <c r="PX603" s="1"/>
      <c r="PY603" s="1"/>
      <c r="PZ603" s="1"/>
      <c r="QA603" s="1"/>
      <c r="QB603" s="1"/>
      <c r="QC603" s="1"/>
      <c r="QD603" s="1"/>
      <c r="QE603" s="1"/>
      <c r="QF603" s="1"/>
      <c r="QG603" s="1"/>
      <c r="QH603" s="1"/>
      <c r="QI603" s="1"/>
      <c r="QJ603" s="1"/>
      <c r="QK603" s="1"/>
      <c r="QL603" s="1"/>
      <c r="QM603" s="1"/>
      <c r="QN603" s="1"/>
      <c r="QO603" s="1"/>
      <c r="QP603" s="1"/>
      <c r="QQ603" s="1"/>
      <c r="QR603" s="1"/>
      <c r="QS603" s="1"/>
      <c r="QT603" s="1"/>
      <c r="QU603" s="1"/>
      <c r="QV603" s="1"/>
      <c r="QW603" s="1"/>
      <c r="QX603" s="1"/>
      <c r="QY603" s="1"/>
      <c r="QZ603" s="1"/>
      <c r="RA603" s="1"/>
      <c r="RB603" s="1"/>
      <c r="RC603" s="1"/>
      <c r="RD603" s="1"/>
      <c r="RE603" s="1"/>
      <c r="RF603" s="1"/>
      <c r="RG603" s="1"/>
      <c r="RH603" s="1"/>
      <c r="RI603" s="1"/>
      <c r="RJ603" s="1"/>
      <c r="RK603" s="1"/>
      <c r="RL603" s="1"/>
      <c r="RM603" s="1"/>
      <c r="RN603" s="1"/>
      <c r="RO603" s="1"/>
      <c r="RP603" s="1"/>
      <c r="RQ603" s="1"/>
      <c r="RR603" s="1"/>
      <c r="RS603" s="1"/>
      <c r="RT603" s="1"/>
      <c r="RU603" s="1"/>
      <c r="RV603" s="1"/>
      <c r="RW603" s="1"/>
      <c r="RX603" s="1"/>
      <c r="RY603" s="1"/>
      <c r="RZ603" s="1"/>
      <c r="SA603" s="1"/>
      <c r="SB603" s="1"/>
      <c r="SC603" s="1"/>
      <c r="SD603" s="1"/>
      <c r="SE603" s="1"/>
      <c r="SF603" s="1"/>
      <c r="SG603" s="1"/>
      <c r="SH603" s="1"/>
      <c r="SI603" s="1"/>
      <c r="SJ603" s="1"/>
      <c r="SK603" s="1"/>
      <c r="SL603" s="1"/>
      <c r="SM603" s="1"/>
      <c r="SN603" s="1"/>
      <c r="SO603" s="1"/>
      <c r="SP603" s="1"/>
      <c r="SQ603" s="1"/>
      <c r="SR603" s="1"/>
      <c r="SS603" s="1"/>
      <c r="ST603" s="1"/>
      <c r="SU603" s="1"/>
      <c r="SV603" s="1"/>
      <c r="SW603" s="1"/>
      <c r="SX603" s="1"/>
      <c r="SY603" s="1"/>
      <c r="SZ603" s="1"/>
      <c r="TA603" s="1"/>
      <c r="TB603" s="1"/>
      <c r="TC603" s="1"/>
      <c r="TD603" s="1"/>
      <c r="TE603" s="1"/>
      <c r="TF603" s="1"/>
      <c r="TG603" s="1"/>
      <c r="TH603" s="1"/>
      <c r="TI603" s="1"/>
      <c r="TJ603" s="1"/>
      <c r="TK603" s="1"/>
      <c r="TL603" s="1"/>
      <c r="TM603" s="1"/>
      <c r="TN603" s="1"/>
      <c r="TO603" s="1"/>
      <c r="TP603" s="1"/>
      <c r="TQ603" s="1"/>
      <c r="TR603" s="1"/>
      <c r="TS603" s="1"/>
      <c r="TT603" s="1"/>
      <c r="TU603" s="1"/>
      <c r="TV603" s="1"/>
      <c r="TW603" s="1"/>
      <c r="TX603" s="1"/>
      <c r="TY603" s="1"/>
      <c r="TZ603" s="1"/>
      <c r="UA603" s="1"/>
      <c r="UB603" s="1"/>
      <c r="UC603" s="1"/>
      <c r="UD603" s="1"/>
      <c r="UE603" s="1"/>
      <c r="UF603" s="1"/>
      <c r="UG603" s="1"/>
      <c r="UH603" s="1"/>
      <c r="UI603" s="1"/>
      <c r="UJ603" s="1"/>
      <c r="UK603" s="1"/>
      <c r="UL603" s="1"/>
      <c r="UM603" s="1"/>
      <c r="UN603" s="1"/>
      <c r="UO603" s="1"/>
      <c r="UP603" s="1"/>
      <c r="UQ603" s="1"/>
      <c r="UR603" s="1"/>
      <c r="US603" s="1"/>
      <c r="UT603" s="1"/>
      <c r="UU603" s="1"/>
      <c r="UV603" s="1"/>
      <c r="UW603" s="1"/>
      <c r="UX603" s="1"/>
      <c r="UY603" s="1"/>
      <c r="UZ603" s="1"/>
      <c r="VA603" s="1"/>
      <c r="VB603" s="1"/>
      <c r="VC603" s="1"/>
      <c r="VD603" s="1"/>
      <c r="VE603" s="1"/>
      <c r="VF603" s="1"/>
      <c r="VG603" s="1"/>
      <c r="VH603" s="1"/>
      <c r="VI603" s="1"/>
      <c r="VJ603" s="1"/>
      <c r="VK603" s="1"/>
      <c r="VL603" s="1"/>
      <c r="VM603" s="1"/>
      <c r="VN603" s="1"/>
      <c r="VO603" s="1"/>
      <c r="VP603" s="1"/>
      <c r="VQ603" s="1"/>
      <c r="VR603" s="1"/>
      <c r="VS603" s="1"/>
      <c r="VT603" s="1"/>
      <c r="VU603" s="1"/>
      <c r="VV603" s="1"/>
      <c r="VW603" s="1"/>
      <c r="VX603" s="1"/>
      <c r="VY603" s="1"/>
      <c r="VZ603" s="1"/>
      <c r="WA603" s="1"/>
      <c r="WB603" s="1"/>
      <c r="WC603" s="1"/>
      <c r="WD603" s="1"/>
      <c r="WE603" s="1"/>
      <c r="WF603" s="1"/>
      <c r="WG603" s="1"/>
      <c r="WH603" s="1"/>
      <c r="WI603" s="1"/>
      <c r="WJ603" s="1"/>
      <c r="WK603" s="1"/>
      <c r="WL603" s="1"/>
      <c r="WM603" s="1"/>
      <c r="WN603" s="1"/>
      <c r="WO603" s="1"/>
      <c r="WP603" s="1"/>
      <c r="WQ603" s="1"/>
      <c r="WR603" s="1"/>
      <c r="WS603" s="1"/>
      <c r="WT603" s="1"/>
      <c r="WU603" s="1"/>
      <c r="WV603" s="1"/>
      <c r="WW603" s="1"/>
      <c r="WX603" s="1"/>
      <c r="WY603" s="1"/>
      <c r="WZ603" s="1"/>
      <c r="XA603" s="1"/>
      <c r="XB603" s="1"/>
      <c r="XC603" s="1"/>
      <c r="XD603" s="1"/>
      <c r="XE603" s="1"/>
      <c r="XF603" s="1"/>
      <c r="XG603" s="1"/>
      <c r="XH603" s="1"/>
      <c r="XI603" s="1"/>
      <c r="XJ603" s="1"/>
      <c r="XK603" s="1"/>
      <c r="XL603" s="1"/>
      <c r="XM603" s="1"/>
      <c r="XN603" s="1"/>
      <c r="XO603" s="1"/>
      <c r="XP603" s="1"/>
      <c r="XQ603" s="1"/>
      <c r="XR603" s="1"/>
      <c r="XS603" s="1"/>
      <c r="XT603" s="1"/>
      <c r="XU603" s="1"/>
      <c r="XV603" s="1"/>
      <c r="XW603" s="1"/>
      <c r="XX603" s="1"/>
      <c r="XY603" s="1"/>
      <c r="XZ603" s="1"/>
      <c r="YA603" s="1"/>
      <c r="YB603" s="1"/>
      <c r="YC603" s="1"/>
      <c r="YD603" s="1"/>
      <c r="YE603" s="1"/>
      <c r="YF603" s="1"/>
      <c r="YG603" s="1"/>
      <c r="YH603" s="1"/>
      <c r="YI603" s="1"/>
      <c r="YJ603" s="1"/>
      <c r="YK603" s="1"/>
      <c r="YL603" s="1"/>
      <c r="YM603" s="1"/>
      <c r="YN603" s="1"/>
      <c r="YO603" s="1"/>
      <c r="YP603" s="1"/>
      <c r="YQ603" s="1"/>
      <c r="YR603" s="1"/>
      <c r="YS603" s="1"/>
      <c r="YT603" s="1"/>
      <c r="YU603" s="1"/>
      <c r="YV603" s="1"/>
      <c r="YW603" s="1"/>
      <c r="YX603" s="1"/>
      <c r="YY603" s="1"/>
      <c r="YZ603" s="1"/>
      <c r="ZA603" s="1"/>
      <c r="ZB603" s="1"/>
      <c r="ZC603" s="1"/>
      <c r="ZD603" s="1"/>
      <c r="ZE603" s="1"/>
      <c r="ZF603" s="1"/>
      <c r="ZG603" s="1"/>
      <c r="ZH603" s="1"/>
      <c r="ZI603" s="1"/>
      <c r="ZJ603" s="1"/>
      <c r="ZK603" s="1"/>
      <c r="ZL603" s="1"/>
      <c r="ZM603" s="1"/>
      <c r="ZN603" s="1"/>
      <c r="ZO603" s="1"/>
      <c r="ZP603" s="1"/>
      <c r="ZQ603" s="1"/>
      <c r="ZR603" s="1"/>
      <c r="ZS603" s="1"/>
      <c r="ZT603" s="1"/>
      <c r="ZU603" s="1"/>
      <c r="ZV603" s="1"/>
      <c r="ZW603" s="1"/>
      <c r="ZX603" s="1"/>
      <c r="ZY603" s="1"/>
      <c r="ZZ603" s="1"/>
      <c r="AAA603" s="1"/>
      <c r="AAB603" s="1"/>
      <c r="AAC603" s="1"/>
      <c r="AAD603" s="1"/>
      <c r="AAE603" s="1"/>
      <c r="AAF603" s="1"/>
      <c r="AAG603" s="1"/>
      <c r="AAH603" s="1"/>
      <c r="AAI603" s="1"/>
      <c r="AAJ603" s="1"/>
      <c r="AAK603" s="1"/>
      <c r="AAL603" s="1"/>
      <c r="AAM603" s="1"/>
      <c r="AAN603" s="1"/>
      <c r="AAO603" s="1"/>
      <c r="AAP603" s="1"/>
      <c r="AAQ603" s="1"/>
      <c r="AAR603" s="1"/>
      <c r="AAS603" s="1"/>
      <c r="AAT603" s="1"/>
      <c r="AAU603" s="1"/>
      <c r="AAV603" s="1"/>
      <c r="AAW603" s="1"/>
      <c r="AAX603" s="1"/>
      <c r="AAY603" s="1"/>
      <c r="AAZ603" s="1"/>
      <c r="ABA603" s="1"/>
      <c r="ABB603" s="1"/>
      <c r="ABC603" s="1"/>
      <c r="ABD603" s="1"/>
      <c r="ABE603" s="1"/>
      <c r="ABF603" s="1"/>
      <c r="ABG603" s="1"/>
      <c r="ABH603" s="1"/>
      <c r="ABI603" s="1"/>
      <c r="ABJ603" s="1"/>
      <c r="ABK603" s="1"/>
      <c r="ABL603" s="1"/>
      <c r="ABM603" s="1"/>
      <c r="ABN603" s="1"/>
      <c r="ABO603" s="1"/>
    </row>
    <row r="604" spans="1:743" x14ac:dyDescent="0.25">
      <c r="A604" s="93"/>
      <c r="B604" s="2"/>
      <c r="C604" s="2"/>
      <c r="D604" s="2"/>
      <c r="E604" s="2"/>
      <c r="F604" s="2"/>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c r="KB604" s="4"/>
      <c r="KC604" s="4"/>
      <c r="KD604" s="4"/>
      <c r="KE604" s="4"/>
      <c r="KF604" s="4"/>
      <c r="KG604" s="4"/>
      <c r="KH604" s="4"/>
      <c r="KI604" s="4"/>
      <c r="KJ604" s="4"/>
      <c r="KK604" s="4"/>
      <c r="KL604" s="4"/>
      <c r="KM604" s="4"/>
      <c r="KN604" s="4"/>
      <c r="KO604" s="4"/>
      <c r="KP604" s="4"/>
      <c r="KQ604" s="4"/>
      <c r="KR604" s="4"/>
      <c r="KS604" s="4"/>
      <c r="KT604" s="4"/>
      <c r="KU604" s="4"/>
      <c r="KV604" s="4"/>
      <c r="KW604" s="4"/>
      <c r="KX604" s="4"/>
      <c r="KY604" s="4"/>
      <c r="KZ604" s="4"/>
      <c r="LA604" s="4"/>
      <c r="LB604" s="4"/>
      <c r="LC604" s="4"/>
      <c r="LD604" s="4"/>
      <c r="LE604" s="4"/>
      <c r="LF604" s="4"/>
      <c r="LG604" s="4"/>
      <c r="LH604" s="4"/>
      <c r="LI604" s="4"/>
      <c r="LJ604" s="4"/>
      <c r="LK604" s="4"/>
      <c r="LL604" s="4"/>
      <c r="LM604" s="4"/>
      <c r="LN604" s="4"/>
      <c r="LO604" s="4"/>
      <c r="LP604" s="4"/>
      <c r="LQ604" s="4"/>
      <c r="LR604" s="4"/>
      <c r="LS604" s="4"/>
      <c r="LT604" s="4"/>
      <c r="LU604" s="4"/>
      <c r="LV604" s="4"/>
      <c r="LW604" s="4"/>
      <c r="LX604" s="4"/>
      <c r="LY604" s="4"/>
      <c r="LZ604" s="4"/>
      <c r="MA604" s="4"/>
      <c r="MB604" s="4"/>
      <c r="MC604" s="4"/>
      <c r="MD604" s="4"/>
      <c r="ME604" s="4"/>
      <c r="MF604" s="4"/>
      <c r="MG604" s="4"/>
      <c r="MH604" s="4"/>
      <c r="MI604" s="4"/>
      <c r="MJ604" s="4"/>
      <c r="MK604" s="4"/>
      <c r="ML604" s="4"/>
      <c r="MM604" s="4"/>
      <c r="MN604" s="4"/>
      <c r="MO604" s="4"/>
      <c r="MP604" s="4"/>
      <c r="MQ604" s="4"/>
      <c r="MR604" s="4"/>
      <c r="MS604" s="4"/>
      <c r="MT604" s="4"/>
      <c r="MU604" s="3"/>
      <c r="MV604" s="3"/>
      <c r="MW604" s="3"/>
      <c r="MX604" s="3"/>
      <c r="MY604" s="3"/>
      <c r="MZ604" s="3"/>
      <c r="NA604" s="3"/>
      <c r="NB604" s="3"/>
      <c r="NC604" s="3"/>
      <c r="ND604" s="3"/>
      <c r="NE604" s="3"/>
      <c r="NF604" s="3"/>
      <c r="NG604" s="3"/>
      <c r="NH604" s="3"/>
      <c r="NI604" s="3"/>
      <c r="NJ604" s="3"/>
      <c r="NK604" s="3"/>
      <c r="NL604" s="3"/>
      <c r="NM604" s="3"/>
      <c r="NN604" s="3"/>
      <c r="NO604" s="3"/>
      <c r="NP604" s="3"/>
      <c r="NQ604" s="3"/>
      <c r="NR604" s="3"/>
      <c r="NS604" s="3"/>
      <c r="NT604" s="3"/>
      <c r="NU604" s="3"/>
      <c r="NV604" s="3"/>
      <c r="NW604" s="3"/>
      <c r="NX604" s="3"/>
      <c r="NY604" s="3"/>
      <c r="NZ604" s="3"/>
      <c r="OA604" s="3"/>
      <c r="OB604" s="3"/>
      <c r="OC604" s="3"/>
      <c r="OD604" s="3"/>
      <c r="OE604" s="3"/>
      <c r="OF604" s="3"/>
      <c r="OG604" s="3"/>
      <c r="OH604" s="3"/>
      <c r="OI604" s="3"/>
      <c r="OJ604" s="3"/>
      <c r="OK604" s="3"/>
      <c r="OL604" s="3"/>
      <c r="OM604" s="3"/>
      <c r="ON604" s="3"/>
      <c r="OO604" s="3"/>
      <c r="OP604" s="3"/>
      <c r="OQ604" s="3"/>
      <c r="OR604" s="3"/>
      <c r="OS604" s="3"/>
      <c r="OT604" s="3"/>
      <c r="OU604" s="3"/>
      <c r="OV604" s="3"/>
      <c r="OW604" s="3"/>
      <c r="OX604" s="3"/>
      <c r="OY604" s="3"/>
      <c r="OZ604" s="3"/>
      <c r="PA604" s="3"/>
      <c r="PB604" s="1"/>
      <c r="PC604" s="1"/>
      <c r="PD604" s="1"/>
      <c r="PE604" s="1"/>
      <c r="PF604" s="1"/>
      <c r="PG604" s="1"/>
      <c r="PH604" s="1"/>
      <c r="PI604" s="1"/>
      <c r="PJ604" s="1"/>
      <c r="PK604" s="1"/>
      <c r="PL604" s="1"/>
      <c r="PM604" s="1"/>
      <c r="PN604" s="1"/>
      <c r="PO604" s="1"/>
      <c r="PP604" s="1"/>
      <c r="PQ604" s="1"/>
      <c r="PR604" s="1"/>
      <c r="PS604" s="1"/>
      <c r="PT604" s="1"/>
      <c r="PU604" s="1"/>
      <c r="PV604" s="1"/>
      <c r="PW604" s="1"/>
      <c r="PX604" s="1"/>
      <c r="PY604" s="1"/>
      <c r="PZ604" s="1"/>
      <c r="QA604" s="1"/>
      <c r="QB604" s="1"/>
      <c r="QC604" s="1"/>
      <c r="QD604" s="1"/>
      <c r="QE604" s="1"/>
      <c r="QF604" s="1"/>
      <c r="QG604" s="1"/>
      <c r="QH604" s="1"/>
      <c r="QI604" s="1"/>
      <c r="QJ604" s="1"/>
      <c r="QK604" s="1"/>
      <c r="QL604" s="1"/>
      <c r="QM604" s="1"/>
      <c r="QN604" s="1"/>
      <c r="QO604" s="1"/>
      <c r="QP604" s="1"/>
      <c r="QQ604" s="1"/>
      <c r="QR604" s="1"/>
      <c r="QS604" s="1"/>
      <c r="QT604" s="1"/>
      <c r="QU604" s="1"/>
      <c r="QV604" s="1"/>
      <c r="QW604" s="1"/>
      <c r="QX604" s="1"/>
      <c r="QY604" s="1"/>
      <c r="QZ604" s="1"/>
      <c r="RA604" s="1"/>
      <c r="RB604" s="1"/>
      <c r="RC604" s="1"/>
      <c r="RD604" s="1"/>
      <c r="RE604" s="1"/>
      <c r="RF604" s="1"/>
      <c r="RG604" s="1"/>
      <c r="RH604" s="1"/>
      <c r="RI604" s="1"/>
      <c r="RJ604" s="1"/>
      <c r="RK604" s="1"/>
      <c r="RL604" s="1"/>
      <c r="RM604" s="1"/>
      <c r="RN604" s="1"/>
      <c r="RO604" s="1"/>
      <c r="RP604" s="1"/>
      <c r="RQ604" s="1"/>
      <c r="RR604" s="1"/>
      <c r="RS604" s="1"/>
      <c r="RT604" s="1"/>
      <c r="RU604" s="1"/>
      <c r="RV604" s="1"/>
      <c r="RW604" s="1"/>
      <c r="RX604" s="1"/>
      <c r="RY604" s="1"/>
      <c r="RZ604" s="1"/>
      <c r="SA604" s="1"/>
      <c r="SB604" s="1"/>
      <c r="SC604" s="1"/>
      <c r="SD604" s="1"/>
      <c r="SE604" s="1"/>
      <c r="SF604" s="1"/>
      <c r="SG604" s="1"/>
      <c r="SH604" s="1"/>
      <c r="SI604" s="1"/>
      <c r="SJ604" s="1"/>
      <c r="SK604" s="1"/>
      <c r="SL604" s="1"/>
      <c r="SM604" s="1"/>
      <c r="SN604" s="1"/>
      <c r="SO604" s="1"/>
      <c r="SP604" s="1"/>
      <c r="SQ604" s="1"/>
      <c r="SR604" s="1"/>
      <c r="SS604" s="1"/>
      <c r="ST604" s="1"/>
      <c r="SU604" s="1"/>
      <c r="SV604" s="1"/>
      <c r="SW604" s="1"/>
      <c r="SX604" s="1"/>
      <c r="SY604" s="1"/>
      <c r="SZ604" s="1"/>
      <c r="TA604" s="1"/>
      <c r="TB604" s="1"/>
      <c r="TC604" s="1"/>
      <c r="TD604" s="1"/>
      <c r="TE604" s="1"/>
      <c r="TF604" s="1"/>
      <c r="TG604" s="1"/>
      <c r="TH604" s="1"/>
      <c r="TI604" s="1"/>
      <c r="TJ604" s="1"/>
      <c r="TK604" s="1"/>
      <c r="TL604" s="1"/>
      <c r="TM604" s="1"/>
      <c r="TN604" s="1"/>
      <c r="TO604" s="1"/>
      <c r="TP604" s="1"/>
      <c r="TQ604" s="1"/>
      <c r="TR604" s="1"/>
      <c r="TS604" s="1"/>
      <c r="TT604" s="1"/>
      <c r="TU604" s="1"/>
      <c r="TV604" s="1"/>
      <c r="TW604" s="1"/>
      <c r="TX604" s="1"/>
      <c r="TY604" s="1"/>
      <c r="TZ604" s="1"/>
      <c r="UA604" s="1"/>
      <c r="UB604" s="1"/>
      <c r="UC604" s="1"/>
      <c r="UD604" s="1"/>
      <c r="UE604" s="1"/>
      <c r="UF604" s="1"/>
      <c r="UG604" s="1"/>
      <c r="UH604" s="1"/>
      <c r="UI604" s="1"/>
      <c r="UJ604" s="1"/>
      <c r="UK604" s="1"/>
      <c r="UL604" s="1"/>
      <c r="UM604" s="1"/>
      <c r="UN604" s="1"/>
      <c r="UO604" s="1"/>
      <c r="UP604" s="1"/>
      <c r="UQ604" s="1"/>
      <c r="UR604" s="1"/>
      <c r="US604" s="1"/>
      <c r="UT604" s="1"/>
      <c r="UU604" s="1"/>
      <c r="UV604" s="1"/>
      <c r="UW604" s="1"/>
      <c r="UX604" s="1"/>
      <c r="UY604" s="1"/>
      <c r="UZ604" s="1"/>
      <c r="VA604" s="1"/>
      <c r="VB604" s="1"/>
      <c r="VC604" s="1"/>
      <c r="VD604" s="1"/>
      <c r="VE604" s="1"/>
      <c r="VF604" s="1"/>
      <c r="VG604" s="1"/>
      <c r="VH604" s="1"/>
      <c r="VI604" s="1"/>
      <c r="VJ604" s="1"/>
      <c r="VK604" s="1"/>
      <c r="VL604" s="1"/>
      <c r="VM604" s="1"/>
      <c r="VN604" s="1"/>
      <c r="VO604" s="1"/>
      <c r="VP604" s="1"/>
      <c r="VQ604" s="1"/>
      <c r="VR604" s="1"/>
      <c r="VS604" s="1"/>
      <c r="VT604" s="1"/>
      <c r="VU604" s="1"/>
      <c r="VV604" s="1"/>
      <c r="VW604" s="1"/>
      <c r="VX604" s="1"/>
      <c r="VY604" s="1"/>
      <c r="VZ604" s="1"/>
      <c r="WA604" s="1"/>
      <c r="WB604" s="1"/>
      <c r="WC604" s="1"/>
      <c r="WD604" s="1"/>
      <c r="WE604" s="1"/>
      <c r="WF604" s="1"/>
      <c r="WG604" s="1"/>
      <c r="WH604" s="1"/>
      <c r="WI604" s="1"/>
      <c r="WJ604" s="1"/>
      <c r="WK604" s="1"/>
      <c r="WL604" s="1"/>
      <c r="WM604" s="1"/>
      <c r="WN604" s="1"/>
      <c r="WO604" s="1"/>
      <c r="WP604" s="1"/>
      <c r="WQ604" s="1"/>
      <c r="WR604" s="1"/>
      <c r="WS604" s="1"/>
      <c r="WT604" s="1"/>
      <c r="WU604" s="1"/>
      <c r="WV604" s="1"/>
      <c r="WW604" s="1"/>
      <c r="WX604" s="1"/>
      <c r="WY604" s="1"/>
      <c r="WZ604" s="1"/>
      <c r="XA604" s="1"/>
      <c r="XB604" s="1"/>
      <c r="XC604" s="1"/>
      <c r="XD604" s="1"/>
      <c r="XE604" s="1"/>
      <c r="XF604" s="1"/>
      <c r="XG604" s="1"/>
      <c r="XH604" s="1"/>
      <c r="XI604" s="1"/>
      <c r="XJ604" s="1"/>
      <c r="XK604" s="1"/>
      <c r="XL604" s="1"/>
      <c r="XM604" s="1"/>
      <c r="XN604" s="1"/>
      <c r="XO604" s="1"/>
      <c r="XP604" s="1"/>
      <c r="XQ604" s="1"/>
      <c r="XR604" s="1"/>
      <c r="XS604" s="1"/>
      <c r="XT604" s="1"/>
      <c r="XU604" s="1"/>
      <c r="XV604" s="1"/>
      <c r="XW604" s="1"/>
      <c r="XX604" s="1"/>
      <c r="XY604" s="1"/>
      <c r="XZ604" s="1"/>
      <c r="YA604" s="1"/>
      <c r="YB604" s="1"/>
      <c r="YC604" s="1"/>
      <c r="YD604" s="1"/>
      <c r="YE604" s="1"/>
      <c r="YF604" s="1"/>
      <c r="YG604" s="1"/>
      <c r="YH604" s="1"/>
      <c r="YI604" s="1"/>
      <c r="YJ604" s="1"/>
      <c r="YK604" s="1"/>
      <c r="YL604" s="1"/>
      <c r="YM604" s="1"/>
      <c r="YN604" s="1"/>
      <c r="YO604" s="1"/>
      <c r="YP604" s="1"/>
      <c r="YQ604" s="1"/>
      <c r="YR604" s="1"/>
      <c r="YS604" s="1"/>
      <c r="YT604" s="1"/>
      <c r="YU604" s="1"/>
      <c r="YV604" s="1"/>
      <c r="YW604" s="1"/>
      <c r="YX604" s="1"/>
      <c r="YY604" s="1"/>
      <c r="YZ604" s="1"/>
      <c r="ZA604" s="1"/>
      <c r="ZB604" s="1"/>
      <c r="ZC604" s="1"/>
      <c r="ZD604" s="1"/>
      <c r="ZE604" s="1"/>
      <c r="ZF604" s="1"/>
      <c r="ZG604" s="1"/>
      <c r="ZH604" s="1"/>
      <c r="ZI604" s="1"/>
      <c r="ZJ604" s="1"/>
      <c r="ZK604" s="1"/>
      <c r="ZL604" s="1"/>
      <c r="ZM604" s="1"/>
      <c r="ZN604" s="1"/>
      <c r="ZO604" s="1"/>
      <c r="ZP604" s="1"/>
      <c r="ZQ604" s="1"/>
      <c r="ZR604" s="1"/>
      <c r="ZS604" s="1"/>
      <c r="ZT604" s="1"/>
      <c r="ZU604" s="1"/>
      <c r="ZV604" s="1"/>
      <c r="ZW604" s="1"/>
      <c r="ZX604" s="1"/>
      <c r="ZY604" s="1"/>
      <c r="ZZ604" s="1"/>
      <c r="AAA604" s="1"/>
      <c r="AAB604" s="1"/>
      <c r="AAC604" s="1"/>
      <c r="AAD604" s="1"/>
      <c r="AAE604" s="1"/>
      <c r="AAF604" s="1"/>
      <c r="AAG604" s="1"/>
      <c r="AAH604" s="1"/>
      <c r="AAI604" s="1"/>
      <c r="AAJ604" s="1"/>
      <c r="AAK604" s="1"/>
      <c r="AAL604" s="1"/>
      <c r="AAM604" s="1"/>
      <c r="AAN604" s="1"/>
      <c r="AAO604" s="1"/>
      <c r="AAP604" s="1"/>
      <c r="AAQ604" s="1"/>
      <c r="AAR604" s="1"/>
      <c r="AAS604" s="1"/>
      <c r="AAT604" s="1"/>
      <c r="AAU604" s="1"/>
      <c r="AAV604" s="1"/>
      <c r="AAW604" s="1"/>
      <c r="AAX604" s="1"/>
      <c r="AAY604" s="1"/>
      <c r="AAZ604" s="1"/>
      <c r="ABA604" s="1"/>
      <c r="ABB604" s="1"/>
      <c r="ABC604" s="1"/>
      <c r="ABD604" s="1"/>
      <c r="ABE604" s="1"/>
      <c r="ABF604" s="1"/>
      <c r="ABG604" s="1"/>
      <c r="ABH604" s="1"/>
      <c r="ABI604" s="1"/>
      <c r="ABJ604" s="1"/>
      <c r="ABK604" s="1"/>
      <c r="ABL604" s="1"/>
      <c r="ABM604" s="1"/>
      <c r="ABN604" s="1"/>
      <c r="ABO604" s="1"/>
    </row>
    <row r="605" spans="1:743" x14ac:dyDescent="0.25">
      <c r="A605" s="93"/>
      <c r="B605" s="2"/>
      <c r="C605" s="2"/>
      <c r="D605" s="2"/>
      <c r="E605" s="2"/>
      <c r="F605" s="2"/>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c r="KB605" s="4"/>
      <c r="KC605" s="4"/>
      <c r="KD605" s="4"/>
      <c r="KE605" s="4"/>
      <c r="KF605" s="4"/>
      <c r="KG605" s="4"/>
      <c r="KH605" s="4"/>
      <c r="KI605" s="4"/>
      <c r="KJ605" s="4"/>
      <c r="KK605" s="4"/>
      <c r="KL605" s="4"/>
      <c r="KM605" s="4"/>
      <c r="KN605" s="4"/>
      <c r="KO605" s="4"/>
      <c r="KP605" s="4"/>
      <c r="KQ605" s="4"/>
      <c r="KR605" s="4"/>
      <c r="KS605" s="4"/>
      <c r="KT605" s="4"/>
      <c r="KU605" s="4"/>
      <c r="KV605" s="4"/>
      <c r="KW605" s="4"/>
      <c r="KX605" s="4"/>
      <c r="KY605" s="4"/>
      <c r="KZ605" s="4"/>
      <c r="LA605" s="4"/>
      <c r="LB605" s="4"/>
      <c r="LC605" s="4"/>
      <c r="LD605" s="4"/>
      <c r="LE605" s="4"/>
      <c r="LF605" s="4"/>
      <c r="LG605" s="4"/>
      <c r="LH605" s="4"/>
      <c r="LI605" s="4"/>
      <c r="LJ605" s="4"/>
      <c r="LK605" s="4"/>
      <c r="LL605" s="4"/>
      <c r="LM605" s="4"/>
      <c r="LN605" s="4"/>
      <c r="LO605" s="4"/>
      <c r="LP605" s="4"/>
      <c r="LQ605" s="4"/>
      <c r="LR605" s="4"/>
      <c r="LS605" s="4"/>
      <c r="LT605" s="4"/>
      <c r="LU605" s="4"/>
      <c r="LV605" s="4"/>
      <c r="LW605" s="4"/>
      <c r="LX605" s="4"/>
      <c r="LY605" s="4"/>
      <c r="LZ605" s="4"/>
      <c r="MA605" s="4"/>
      <c r="MB605" s="4"/>
      <c r="MC605" s="4"/>
      <c r="MD605" s="4"/>
      <c r="ME605" s="4"/>
      <c r="MF605" s="4"/>
      <c r="MG605" s="4"/>
      <c r="MH605" s="4"/>
      <c r="MI605" s="4"/>
      <c r="MJ605" s="4"/>
      <c r="MK605" s="4"/>
      <c r="ML605" s="4"/>
      <c r="MM605" s="4"/>
      <c r="MN605" s="4"/>
      <c r="MO605" s="4"/>
      <c r="MP605" s="4"/>
      <c r="MQ605" s="4"/>
      <c r="MR605" s="4"/>
      <c r="MS605" s="4"/>
      <c r="MT605" s="4"/>
      <c r="MU605" s="3"/>
      <c r="MV605" s="3"/>
      <c r="MW605" s="3"/>
      <c r="MX605" s="3"/>
      <c r="MY605" s="3"/>
      <c r="MZ605" s="3"/>
      <c r="NA605" s="3"/>
      <c r="NB605" s="3"/>
      <c r="NC605" s="3"/>
      <c r="ND605" s="3"/>
      <c r="NE605" s="3"/>
      <c r="NF605" s="3"/>
      <c r="NG605" s="3"/>
      <c r="NH605" s="3"/>
      <c r="NI605" s="3"/>
      <c r="NJ605" s="3"/>
      <c r="NK605" s="3"/>
      <c r="NL605" s="3"/>
      <c r="NM605" s="3"/>
      <c r="NN605" s="3"/>
      <c r="NO605" s="3"/>
      <c r="NP605" s="3"/>
      <c r="NQ605" s="3"/>
      <c r="NR605" s="3"/>
      <c r="NS605" s="3"/>
      <c r="NT605" s="3"/>
      <c r="NU605" s="3"/>
      <c r="NV605" s="3"/>
      <c r="NW605" s="3"/>
      <c r="NX605" s="3"/>
      <c r="NY605" s="3"/>
      <c r="NZ605" s="3"/>
      <c r="OA605" s="3"/>
      <c r="OB605" s="3"/>
      <c r="OC605" s="3"/>
      <c r="OD605" s="3"/>
      <c r="OE605" s="3"/>
      <c r="OF605" s="3"/>
      <c r="OG605" s="3"/>
      <c r="OH605" s="3"/>
      <c r="OI605" s="3"/>
      <c r="OJ605" s="3"/>
      <c r="OK605" s="3"/>
      <c r="OL605" s="3"/>
      <c r="OM605" s="3"/>
      <c r="ON605" s="3"/>
      <c r="OO605" s="3"/>
      <c r="OP605" s="3"/>
      <c r="OQ605" s="3"/>
      <c r="OR605" s="3"/>
      <c r="OS605" s="3"/>
      <c r="OT605" s="3"/>
      <c r="OU605" s="3"/>
      <c r="OV605" s="3"/>
      <c r="OW605" s="3"/>
      <c r="OX605" s="3"/>
      <c r="OY605" s="3"/>
      <c r="OZ605" s="3"/>
      <c r="PA605" s="3"/>
      <c r="PB605" s="1"/>
      <c r="PC605" s="1"/>
      <c r="PD605" s="1"/>
      <c r="PE605" s="1"/>
      <c r="PF605" s="1"/>
      <c r="PG605" s="1"/>
      <c r="PH605" s="1"/>
      <c r="PI605" s="1"/>
      <c r="PJ605" s="1"/>
      <c r="PK605" s="1"/>
      <c r="PL605" s="1"/>
      <c r="PM605" s="1"/>
      <c r="PN605" s="1"/>
      <c r="PO605" s="1"/>
      <c r="PP605" s="1"/>
      <c r="PQ605" s="1"/>
      <c r="PR605" s="1"/>
      <c r="PS605" s="1"/>
      <c r="PT605" s="1"/>
      <c r="PU605" s="1"/>
      <c r="PV605" s="1"/>
      <c r="PW605" s="1"/>
      <c r="PX605" s="1"/>
      <c r="PY605" s="1"/>
      <c r="PZ605" s="1"/>
      <c r="QA605" s="1"/>
      <c r="QB605" s="1"/>
      <c r="QC605" s="1"/>
      <c r="QD605" s="1"/>
      <c r="QE605" s="1"/>
      <c r="QF605" s="1"/>
      <c r="QG605" s="1"/>
      <c r="QH605" s="1"/>
      <c r="QI605" s="1"/>
      <c r="QJ605" s="1"/>
      <c r="QK605" s="1"/>
      <c r="QL605" s="1"/>
      <c r="QM605" s="1"/>
      <c r="QN605" s="1"/>
      <c r="QO605" s="1"/>
      <c r="QP605" s="1"/>
      <c r="QQ605" s="1"/>
      <c r="QR605" s="1"/>
      <c r="QS605" s="1"/>
      <c r="QT605" s="1"/>
      <c r="QU605" s="1"/>
      <c r="QV605" s="1"/>
      <c r="QW605" s="1"/>
      <c r="QX605" s="1"/>
      <c r="QY605" s="1"/>
      <c r="QZ605" s="1"/>
      <c r="RA605" s="1"/>
      <c r="RB605" s="1"/>
      <c r="RC605" s="1"/>
      <c r="RD605" s="1"/>
      <c r="RE605" s="1"/>
      <c r="RF605" s="1"/>
      <c r="RG605" s="1"/>
      <c r="RH605" s="1"/>
      <c r="RI605" s="1"/>
      <c r="RJ605" s="1"/>
      <c r="RK605" s="1"/>
      <c r="RL605" s="1"/>
      <c r="RM605" s="1"/>
      <c r="RN605" s="1"/>
      <c r="RO605" s="1"/>
      <c r="RP605" s="1"/>
      <c r="RQ605" s="1"/>
      <c r="RR605" s="1"/>
      <c r="RS605" s="1"/>
      <c r="RT605" s="1"/>
      <c r="RU605" s="1"/>
      <c r="RV605" s="1"/>
      <c r="RW605" s="1"/>
      <c r="RX605" s="1"/>
      <c r="RY605" s="1"/>
      <c r="RZ605" s="1"/>
      <c r="SA605" s="1"/>
      <c r="SB605" s="1"/>
      <c r="SC605" s="1"/>
      <c r="SD605" s="1"/>
      <c r="SE605" s="1"/>
      <c r="SF605" s="1"/>
      <c r="SG605" s="1"/>
      <c r="SH605" s="1"/>
      <c r="SI605" s="1"/>
      <c r="SJ605" s="1"/>
      <c r="SK605" s="1"/>
      <c r="SL605" s="1"/>
      <c r="SM605" s="1"/>
      <c r="SN605" s="1"/>
      <c r="SO605" s="1"/>
      <c r="SP605" s="1"/>
      <c r="SQ605" s="1"/>
      <c r="SR605" s="1"/>
      <c r="SS605" s="1"/>
      <c r="ST605" s="1"/>
      <c r="SU605" s="1"/>
      <c r="SV605" s="1"/>
      <c r="SW605" s="1"/>
      <c r="SX605" s="1"/>
      <c r="SY605" s="1"/>
      <c r="SZ605" s="1"/>
      <c r="TA605" s="1"/>
      <c r="TB605" s="1"/>
      <c r="TC605" s="1"/>
      <c r="TD605" s="1"/>
      <c r="TE605" s="1"/>
      <c r="TF605" s="1"/>
      <c r="TG605" s="1"/>
      <c r="TH605" s="1"/>
      <c r="TI605" s="1"/>
      <c r="TJ605" s="1"/>
      <c r="TK605" s="1"/>
      <c r="TL605" s="1"/>
      <c r="TM605" s="1"/>
      <c r="TN605" s="1"/>
      <c r="TO605" s="1"/>
      <c r="TP605" s="1"/>
      <c r="TQ605" s="1"/>
      <c r="TR605" s="1"/>
      <c r="TS605" s="1"/>
      <c r="TT605" s="1"/>
      <c r="TU605" s="1"/>
      <c r="TV605" s="1"/>
      <c r="TW605" s="1"/>
      <c r="TX605" s="1"/>
      <c r="TY605" s="1"/>
      <c r="TZ605" s="1"/>
      <c r="UA605" s="1"/>
      <c r="UB605" s="1"/>
      <c r="UC605" s="1"/>
      <c r="UD605" s="1"/>
      <c r="UE605" s="1"/>
      <c r="UF605" s="1"/>
      <c r="UG605" s="1"/>
      <c r="UH605" s="1"/>
      <c r="UI605" s="1"/>
      <c r="UJ605" s="1"/>
      <c r="UK605" s="1"/>
      <c r="UL605" s="1"/>
      <c r="UM605" s="1"/>
      <c r="UN605" s="1"/>
      <c r="UO605" s="1"/>
      <c r="UP605" s="1"/>
      <c r="UQ605" s="1"/>
      <c r="UR605" s="1"/>
      <c r="US605" s="1"/>
      <c r="UT605" s="1"/>
      <c r="UU605" s="1"/>
      <c r="UV605" s="1"/>
      <c r="UW605" s="1"/>
      <c r="UX605" s="1"/>
      <c r="UY605" s="1"/>
      <c r="UZ605" s="1"/>
      <c r="VA605" s="1"/>
      <c r="VB605" s="1"/>
      <c r="VC605" s="1"/>
      <c r="VD605" s="1"/>
      <c r="VE605" s="1"/>
      <c r="VF605" s="1"/>
      <c r="VG605" s="1"/>
      <c r="VH605" s="1"/>
      <c r="VI605" s="1"/>
      <c r="VJ605" s="1"/>
      <c r="VK605" s="1"/>
      <c r="VL605" s="1"/>
      <c r="VM605" s="1"/>
      <c r="VN605" s="1"/>
      <c r="VO605" s="1"/>
      <c r="VP605" s="1"/>
      <c r="VQ605" s="1"/>
      <c r="VR605" s="1"/>
      <c r="VS605" s="1"/>
      <c r="VT605" s="1"/>
      <c r="VU605" s="1"/>
      <c r="VV605" s="1"/>
      <c r="VW605" s="1"/>
      <c r="VX605" s="1"/>
      <c r="VY605" s="1"/>
      <c r="VZ605" s="1"/>
      <c r="WA605" s="1"/>
      <c r="WB605" s="1"/>
      <c r="WC605" s="1"/>
      <c r="WD605" s="1"/>
      <c r="WE605" s="1"/>
      <c r="WF605" s="1"/>
      <c r="WG605" s="1"/>
      <c r="WH605" s="1"/>
      <c r="WI605" s="1"/>
      <c r="WJ605" s="1"/>
      <c r="WK605" s="1"/>
      <c r="WL605" s="1"/>
      <c r="WM605" s="1"/>
      <c r="WN605" s="1"/>
      <c r="WO605" s="1"/>
      <c r="WP605" s="1"/>
      <c r="WQ605" s="1"/>
      <c r="WR605" s="1"/>
      <c r="WS605" s="1"/>
      <c r="WT605" s="1"/>
      <c r="WU605" s="1"/>
      <c r="WV605" s="1"/>
      <c r="WW605" s="1"/>
      <c r="WX605" s="1"/>
      <c r="WY605" s="1"/>
      <c r="WZ605" s="1"/>
      <c r="XA605" s="1"/>
      <c r="XB605" s="1"/>
      <c r="XC605" s="1"/>
      <c r="XD605" s="1"/>
      <c r="XE605" s="1"/>
      <c r="XF605" s="1"/>
      <c r="XG605" s="1"/>
      <c r="XH605" s="1"/>
      <c r="XI605" s="1"/>
      <c r="XJ605" s="1"/>
      <c r="XK605" s="1"/>
      <c r="XL605" s="1"/>
      <c r="XM605" s="1"/>
      <c r="XN605" s="1"/>
      <c r="XO605" s="1"/>
      <c r="XP605" s="1"/>
      <c r="XQ605" s="1"/>
      <c r="XR605" s="1"/>
      <c r="XS605" s="1"/>
      <c r="XT605" s="1"/>
      <c r="XU605" s="1"/>
      <c r="XV605" s="1"/>
      <c r="XW605" s="1"/>
      <c r="XX605" s="1"/>
      <c r="XY605" s="1"/>
      <c r="XZ605" s="1"/>
      <c r="YA605" s="1"/>
      <c r="YB605" s="1"/>
      <c r="YC605" s="1"/>
      <c r="YD605" s="1"/>
      <c r="YE605" s="1"/>
      <c r="YF605" s="1"/>
      <c r="YG605" s="1"/>
      <c r="YH605" s="1"/>
      <c r="YI605" s="1"/>
      <c r="YJ605" s="1"/>
      <c r="YK605" s="1"/>
      <c r="YL605" s="1"/>
      <c r="YM605" s="1"/>
      <c r="YN605" s="1"/>
      <c r="YO605" s="1"/>
      <c r="YP605" s="1"/>
      <c r="YQ605" s="1"/>
      <c r="YR605" s="1"/>
      <c r="YS605" s="1"/>
      <c r="YT605" s="1"/>
      <c r="YU605" s="1"/>
      <c r="YV605" s="1"/>
      <c r="YW605" s="1"/>
      <c r="YX605" s="1"/>
      <c r="YY605" s="1"/>
      <c r="YZ605" s="1"/>
      <c r="ZA605" s="1"/>
      <c r="ZB605" s="1"/>
      <c r="ZC605" s="1"/>
      <c r="ZD605" s="1"/>
      <c r="ZE605" s="1"/>
      <c r="ZF605" s="1"/>
      <c r="ZG605" s="1"/>
      <c r="ZH605" s="1"/>
      <c r="ZI605" s="1"/>
      <c r="ZJ605" s="1"/>
      <c r="ZK605" s="1"/>
      <c r="ZL605" s="1"/>
      <c r="ZM605" s="1"/>
      <c r="ZN605" s="1"/>
      <c r="ZO605" s="1"/>
      <c r="ZP605" s="1"/>
      <c r="ZQ605" s="1"/>
      <c r="ZR605" s="1"/>
      <c r="ZS605" s="1"/>
      <c r="ZT605" s="1"/>
      <c r="ZU605" s="1"/>
      <c r="ZV605" s="1"/>
      <c r="ZW605" s="1"/>
      <c r="ZX605" s="1"/>
      <c r="ZY605" s="1"/>
      <c r="ZZ605" s="1"/>
      <c r="AAA605" s="1"/>
      <c r="AAB605" s="1"/>
      <c r="AAC605" s="1"/>
      <c r="AAD605" s="1"/>
      <c r="AAE605" s="1"/>
      <c r="AAF605" s="1"/>
      <c r="AAG605" s="1"/>
      <c r="AAH605" s="1"/>
      <c r="AAI605" s="1"/>
      <c r="AAJ605" s="1"/>
      <c r="AAK605" s="1"/>
      <c r="AAL605" s="1"/>
      <c r="AAM605" s="1"/>
      <c r="AAN605" s="1"/>
      <c r="AAO605" s="1"/>
      <c r="AAP605" s="1"/>
      <c r="AAQ605" s="1"/>
      <c r="AAR605" s="1"/>
      <c r="AAS605" s="1"/>
      <c r="AAT605" s="1"/>
      <c r="AAU605" s="1"/>
      <c r="AAV605" s="1"/>
      <c r="AAW605" s="1"/>
      <c r="AAX605" s="1"/>
      <c r="AAY605" s="1"/>
      <c r="AAZ605" s="1"/>
      <c r="ABA605" s="1"/>
      <c r="ABB605" s="1"/>
      <c r="ABC605" s="1"/>
      <c r="ABD605" s="1"/>
      <c r="ABE605" s="1"/>
      <c r="ABF605" s="1"/>
      <c r="ABG605" s="1"/>
      <c r="ABH605" s="1"/>
      <c r="ABI605" s="1"/>
      <c r="ABJ605" s="1"/>
      <c r="ABK605" s="1"/>
      <c r="ABL605" s="1"/>
      <c r="ABM605" s="1"/>
      <c r="ABN605" s="1"/>
      <c r="ABO605" s="1"/>
    </row>
    <row r="606" spans="1:743" x14ac:dyDescent="0.25">
      <c r="A606" s="93"/>
      <c r="B606" s="2"/>
      <c r="C606" s="2"/>
      <c r="D606" s="2"/>
      <c r="E606" s="2"/>
      <c r="F606" s="2"/>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c r="KB606" s="4"/>
      <c r="KC606" s="4"/>
      <c r="KD606" s="4"/>
      <c r="KE606" s="4"/>
      <c r="KF606" s="4"/>
      <c r="KG606" s="4"/>
      <c r="KH606" s="4"/>
      <c r="KI606" s="4"/>
      <c r="KJ606" s="4"/>
      <c r="KK606" s="4"/>
      <c r="KL606" s="4"/>
      <c r="KM606" s="4"/>
      <c r="KN606" s="4"/>
      <c r="KO606" s="4"/>
      <c r="KP606" s="4"/>
      <c r="KQ606" s="4"/>
      <c r="KR606" s="4"/>
      <c r="KS606" s="4"/>
      <c r="KT606" s="4"/>
      <c r="KU606" s="4"/>
      <c r="KV606" s="4"/>
      <c r="KW606" s="4"/>
      <c r="KX606" s="4"/>
      <c r="KY606" s="4"/>
      <c r="KZ606" s="4"/>
      <c r="LA606" s="4"/>
      <c r="LB606" s="4"/>
      <c r="LC606" s="4"/>
      <c r="LD606" s="4"/>
      <c r="LE606" s="4"/>
      <c r="LF606" s="4"/>
      <c r="LG606" s="4"/>
      <c r="LH606" s="4"/>
      <c r="LI606" s="4"/>
      <c r="LJ606" s="4"/>
      <c r="LK606" s="4"/>
      <c r="LL606" s="4"/>
      <c r="LM606" s="4"/>
      <c r="LN606" s="4"/>
      <c r="LO606" s="4"/>
      <c r="LP606" s="4"/>
      <c r="LQ606" s="4"/>
      <c r="LR606" s="4"/>
      <c r="LS606" s="4"/>
      <c r="LT606" s="4"/>
      <c r="LU606" s="4"/>
      <c r="LV606" s="4"/>
      <c r="LW606" s="4"/>
      <c r="LX606" s="4"/>
      <c r="LY606" s="4"/>
      <c r="LZ606" s="4"/>
      <c r="MA606" s="4"/>
      <c r="MB606" s="4"/>
      <c r="MC606" s="4"/>
      <c r="MD606" s="4"/>
      <c r="ME606" s="4"/>
      <c r="MF606" s="4"/>
      <c r="MG606" s="4"/>
      <c r="MH606" s="4"/>
      <c r="MI606" s="4"/>
      <c r="MJ606" s="4"/>
      <c r="MK606" s="4"/>
      <c r="ML606" s="4"/>
      <c r="MM606" s="4"/>
      <c r="MN606" s="4"/>
      <c r="MO606" s="4"/>
      <c r="MP606" s="4"/>
      <c r="MQ606" s="4"/>
      <c r="MR606" s="4"/>
      <c r="MS606" s="4"/>
      <c r="MT606" s="4"/>
      <c r="MU606" s="3"/>
      <c r="MV606" s="3"/>
      <c r="MW606" s="3"/>
      <c r="MX606" s="3"/>
      <c r="MY606" s="3"/>
      <c r="MZ606" s="3"/>
      <c r="NA606" s="3"/>
      <c r="NB606" s="3"/>
      <c r="NC606" s="3"/>
      <c r="ND606" s="3"/>
      <c r="NE606" s="3"/>
      <c r="NF606" s="3"/>
      <c r="NG606" s="3"/>
      <c r="NH606" s="3"/>
      <c r="NI606" s="3"/>
      <c r="NJ606" s="3"/>
      <c r="NK606" s="3"/>
      <c r="NL606" s="3"/>
      <c r="NM606" s="3"/>
      <c r="NN606" s="3"/>
      <c r="NO606" s="3"/>
      <c r="NP606" s="3"/>
      <c r="NQ606" s="3"/>
      <c r="NR606" s="3"/>
      <c r="NS606" s="3"/>
      <c r="NT606" s="3"/>
      <c r="NU606" s="3"/>
      <c r="NV606" s="3"/>
      <c r="NW606" s="3"/>
      <c r="NX606" s="3"/>
      <c r="NY606" s="3"/>
      <c r="NZ606" s="3"/>
      <c r="OA606" s="3"/>
      <c r="OB606" s="3"/>
      <c r="OC606" s="3"/>
      <c r="OD606" s="3"/>
      <c r="OE606" s="3"/>
      <c r="OF606" s="3"/>
      <c r="OG606" s="3"/>
      <c r="OH606" s="3"/>
      <c r="OI606" s="3"/>
      <c r="OJ606" s="3"/>
      <c r="OK606" s="3"/>
      <c r="OL606" s="3"/>
      <c r="OM606" s="3"/>
      <c r="ON606" s="3"/>
      <c r="OO606" s="3"/>
      <c r="OP606" s="3"/>
      <c r="OQ606" s="3"/>
      <c r="OR606" s="3"/>
      <c r="OS606" s="3"/>
      <c r="OT606" s="3"/>
      <c r="OU606" s="3"/>
      <c r="OV606" s="3"/>
      <c r="OW606" s="3"/>
      <c r="OX606" s="3"/>
      <c r="OY606" s="3"/>
      <c r="OZ606" s="3"/>
      <c r="PA606" s="3"/>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c r="UJ606" s="1"/>
      <c r="UK606" s="1"/>
      <c r="UL606" s="1"/>
      <c r="UM606" s="1"/>
      <c r="UN606" s="1"/>
      <c r="UO606" s="1"/>
      <c r="UP606" s="1"/>
      <c r="UQ606" s="1"/>
      <c r="UR606" s="1"/>
      <c r="US606" s="1"/>
      <c r="UT606" s="1"/>
      <c r="UU606" s="1"/>
      <c r="UV606" s="1"/>
      <c r="UW606" s="1"/>
      <c r="UX606" s="1"/>
      <c r="UY606" s="1"/>
      <c r="UZ606" s="1"/>
      <c r="VA606" s="1"/>
      <c r="VB606" s="1"/>
      <c r="VC606" s="1"/>
      <c r="VD606" s="1"/>
      <c r="VE606" s="1"/>
      <c r="VF606" s="1"/>
      <c r="VG606" s="1"/>
      <c r="VH606" s="1"/>
      <c r="VI606" s="1"/>
      <c r="VJ606" s="1"/>
      <c r="VK606" s="1"/>
      <c r="VL606" s="1"/>
      <c r="VM606" s="1"/>
      <c r="VN606" s="1"/>
      <c r="VO606" s="1"/>
      <c r="VP606" s="1"/>
      <c r="VQ606" s="1"/>
      <c r="VR606" s="1"/>
      <c r="VS606" s="1"/>
      <c r="VT606" s="1"/>
      <c r="VU606" s="1"/>
      <c r="VV606" s="1"/>
      <c r="VW606" s="1"/>
      <c r="VX606" s="1"/>
      <c r="VY606" s="1"/>
      <c r="VZ606" s="1"/>
      <c r="WA606" s="1"/>
      <c r="WB606" s="1"/>
      <c r="WC606" s="1"/>
      <c r="WD606" s="1"/>
      <c r="WE606" s="1"/>
      <c r="WF606" s="1"/>
      <c r="WG606" s="1"/>
      <c r="WH606" s="1"/>
      <c r="WI606" s="1"/>
      <c r="WJ606" s="1"/>
      <c r="WK606" s="1"/>
      <c r="WL606" s="1"/>
      <c r="WM606" s="1"/>
      <c r="WN606" s="1"/>
      <c r="WO606" s="1"/>
      <c r="WP606" s="1"/>
      <c r="WQ606" s="1"/>
      <c r="WR606" s="1"/>
      <c r="WS606" s="1"/>
      <c r="WT606" s="1"/>
      <c r="WU606" s="1"/>
      <c r="WV606" s="1"/>
      <c r="WW606" s="1"/>
      <c r="WX606" s="1"/>
      <c r="WY606" s="1"/>
      <c r="WZ606" s="1"/>
      <c r="XA606" s="1"/>
      <c r="XB606" s="1"/>
      <c r="XC606" s="1"/>
      <c r="XD606" s="1"/>
      <c r="XE606" s="1"/>
      <c r="XF606" s="1"/>
      <c r="XG606" s="1"/>
      <c r="XH606" s="1"/>
      <c r="XI606" s="1"/>
      <c r="XJ606" s="1"/>
      <c r="XK606" s="1"/>
      <c r="XL606" s="1"/>
      <c r="XM606" s="1"/>
      <c r="XN606" s="1"/>
      <c r="XO606" s="1"/>
      <c r="XP606" s="1"/>
      <c r="XQ606" s="1"/>
      <c r="XR606" s="1"/>
      <c r="XS606" s="1"/>
      <c r="XT606" s="1"/>
      <c r="XU606" s="1"/>
      <c r="XV606" s="1"/>
      <c r="XW606" s="1"/>
      <c r="XX606" s="1"/>
      <c r="XY606" s="1"/>
      <c r="XZ606" s="1"/>
      <c r="YA606" s="1"/>
      <c r="YB606" s="1"/>
      <c r="YC606" s="1"/>
      <c r="YD606" s="1"/>
      <c r="YE606" s="1"/>
      <c r="YF606" s="1"/>
      <c r="YG606" s="1"/>
      <c r="YH606" s="1"/>
      <c r="YI606" s="1"/>
      <c r="YJ606" s="1"/>
      <c r="YK606" s="1"/>
      <c r="YL606" s="1"/>
      <c r="YM606" s="1"/>
      <c r="YN606" s="1"/>
      <c r="YO606" s="1"/>
      <c r="YP606" s="1"/>
      <c r="YQ606" s="1"/>
      <c r="YR606" s="1"/>
      <c r="YS606" s="1"/>
      <c r="YT606" s="1"/>
      <c r="YU606" s="1"/>
      <c r="YV606" s="1"/>
      <c r="YW606" s="1"/>
      <c r="YX606" s="1"/>
      <c r="YY606" s="1"/>
      <c r="YZ606" s="1"/>
      <c r="ZA606" s="1"/>
      <c r="ZB606" s="1"/>
      <c r="ZC606" s="1"/>
      <c r="ZD606" s="1"/>
      <c r="ZE606" s="1"/>
      <c r="ZF606" s="1"/>
      <c r="ZG606" s="1"/>
      <c r="ZH606" s="1"/>
      <c r="ZI606" s="1"/>
      <c r="ZJ606" s="1"/>
      <c r="ZK606" s="1"/>
      <c r="ZL606" s="1"/>
      <c r="ZM606" s="1"/>
      <c r="ZN606" s="1"/>
      <c r="ZO606" s="1"/>
      <c r="ZP606" s="1"/>
      <c r="ZQ606" s="1"/>
      <c r="ZR606" s="1"/>
      <c r="ZS606" s="1"/>
      <c r="ZT606" s="1"/>
      <c r="ZU606" s="1"/>
      <c r="ZV606" s="1"/>
      <c r="ZW606" s="1"/>
      <c r="ZX606" s="1"/>
      <c r="ZY606" s="1"/>
      <c r="ZZ606" s="1"/>
      <c r="AAA606" s="1"/>
      <c r="AAB606" s="1"/>
      <c r="AAC606" s="1"/>
      <c r="AAD606" s="1"/>
      <c r="AAE606" s="1"/>
      <c r="AAF606" s="1"/>
      <c r="AAG606" s="1"/>
      <c r="AAH606" s="1"/>
      <c r="AAI606" s="1"/>
      <c r="AAJ606" s="1"/>
      <c r="AAK606" s="1"/>
      <c r="AAL606" s="1"/>
      <c r="AAM606" s="1"/>
      <c r="AAN606" s="1"/>
      <c r="AAO606" s="1"/>
      <c r="AAP606" s="1"/>
      <c r="AAQ606" s="1"/>
      <c r="AAR606" s="1"/>
      <c r="AAS606" s="1"/>
      <c r="AAT606" s="1"/>
      <c r="AAU606" s="1"/>
      <c r="AAV606" s="1"/>
      <c r="AAW606" s="1"/>
      <c r="AAX606" s="1"/>
      <c r="AAY606" s="1"/>
      <c r="AAZ606" s="1"/>
      <c r="ABA606" s="1"/>
      <c r="ABB606" s="1"/>
      <c r="ABC606" s="1"/>
      <c r="ABD606" s="1"/>
      <c r="ABE606" s="1"/>
      <c r="ABF606" s="1"/>
      <c r="ABG606" s="1"/>
      <c r="ABH606" s="1"/>
      <c r="ABI606" s="1"/>
      <c r="ABJ606" s="1"/>
      <c r="ABK606" s="1"/>
      <c r="ABL606" s="1"/>
      <c r="ABM606" s="1"/>
      <c r="ABN606" s="1"/>
      <c r="ABO606" s="1"/>
    </row>
    <row r="607" spans="1:743" x14ac:dyDescent="0.25">
      <c r="A607" s="93"/>
      <c r="B607" s="2"/>
      <c r="C607" s="2"/>
      <c r="D607" s="2"/>
      <c r="E607" s="2"/>
      <c r="F607" s="2"/>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c r="KB607" s="4"/>
      <c r="KC607" s="4"/>
      <c r="KD607" s="4"/>
      <c r="KE607" s="4"/>
      <c r="KF607" s="4"/>
      <c r="KG607" s="4"/>
      <c r="KH607" s="4"/>
      <c r="KI607" s="4"/>
      <c r="KJ607" s="4"/>
      <c r="KK607" s="4"/>
      <c r="KL607" s="4"/>
      <c r="KM607" s="4"/>
      <c r="KN607" s="4"/>
      <c r="KO607" s="4"/>
      <c r="KP607" s="4"/>
      <c r="KQ607" s="4"/>
      <c r="KR607" s="4"/>
      <c r="KS607" s="4"/>
      <c r="KT607" s="4"/>
      <c r="KU607" s="4"/>
      <c r="KV607" s="4"/>
      <c r="KW607" s="4"/>
      <c r="KX607" s="4"/>
      <c r="KY607" s="4"/>
      <c r="KZ607" s="4"/>
      <c r="LA607" s="4"/>
      <c r="LB607" s="4"/>
      <c r="LC607" s="4"/>
      <c r="LD607" s="4"/>
      <c r="LE607" s="4"/>
      <c r="LF607" s="4"/>
      <c r="LG607" s="4"/>
      <c r="LH607" s="4"/>
      <c r="LI607" s="4"/>
      <c r="LJ607" s="4"/>
      <c r="LK607" s="4"/>
      <c r="LL607" s="4"/>
      <c r="LM607" s="4"/>
      <c r="LN607" s="4"/>
      <c r="LO607" s="4"/>
      <c r="LP607" s="4"/>
      <c r="LQ607" s="4"/>
      <c r="LR607" s="4"/>
      <c r="LS607" s="4"/>
      <c r="LT607" s="4"/>
      <c r="LU607" s="4"/>
      <c r="LV607" s="4"/>
      <c r="LW607" s="4"/>
      <c r="LX607" s="4"/>
      <c r="LY607" s="4"/>
      <c r="LZ607" s="4"/>
      <c r="MA607" s="4"/>
      <c r="MB607" s="4"/>
      <c r="MC607" s="4"/>
      <c r="MD607" s="4"/>
      <c r="ME607" s="4"/>
      <c r="MF607" s="4"/>
      <c r="MG607" s="4"/>
      <c r="MH607" s="4"/>
      <c r="MI607" s="4"/>
      <c r="MJ607" s="4"/>
      <c r="MK607" s="4"/>
      <c r="ML607" s="4"/>
      <c r="MM607" s="4"/>
      <c r="MN607" s="4"/>
      <c r="MO607" s="4"/>
      <c r="MP607" s="4"/>
      <c r="MQ607" s="4"/>
      <c r="MR607" s="4"/>
      <c r="MS607" s="4"/>
      <c r="MT607" s="4"/>
      <c r="MU607" s="3"/>
      <c r="MV607" s="3"/>
      <c r="MW607" s="3"/>
      <c r="MX607" s="3"/>
      <c r="MY607" s="3"/>
      <c r="MZ607" s="3"/>
      <c r="NA607" s="3"/>
      <c r="NB607" s="3"/>
      <c r="NC607" s="3"/>
      <c r="ND607" s="3"/>
      <c r="NE607" s="3"/>
      <c r="NF607" s="3"/>
      <c r="NG607" s="3"/>
      <c r="NH607" s="3"/>
      <c r="NI607" s="3"/>
      <c r="NJ607" s="3"/>
      <c r="NK607" s="3"/>
      <c r="NL607" s="3"/>
      <c r="NM607" s="3"/>
      <c r="NN607" s="3"/>
      <c r="NO607" s="3"/>
      <c r="NP607" s="3"/>
      <c r="NQ607" s="3"/>
      <c r="NR607" s="3"/>
      <c r="NS607" s="3"/>
      <c r="NT607" s="3"/>
      <c r="NU607" s="3"/>
      <c r="NV607" s="3"/>
      <c r="NW607" s="3"/>
      <c r="NX607" s="3"/>
      <c r="NY607" s="3"/>
      <c r="NZ607" s="3"/>
      <c r="OA607" s="3"/>
      <c r="OB607" s="3"/>
      <c r="OC607" s="3"/>
      <c r="OD607" s="3"/>
      <c r="OE607" s="3"/>
      <c r="OF607" s="3"/>
      <c r="OG607" s="3"/>
      <c r="OH607" s="3"/>
      <c r="OI607" s="3"/>
      <c r="OJ607" s="3"/>
      <c r="OK607" s="3"/>
      <c r="OL607" s="3"/>
      <c r="OM607" s="3"/>
      <c r="ON607" s="3"/>
      <c r="OO607" s="3"/>
      <c r="OP607" s="3"/>
      <c r="OQ607" s="3"/>
      <c r="OR607" s="3"/>
      <c r="OS607" s="3"/>
      <c r="OT607" s="3"/>
      <c r="OU607" s="3"/>
      <c r="OV607" s="3"/>
      <c r="OW607" s="3"/>
      <c r="OX607" s="3"/>
      <c r="OY607" s="3"/>
      <c r="OZ607" s="3"/>
      <c r="PA607" s="3"/>
      <c r="PB607" s="1"/>
      <c r="PC607" s="1"/>
      <c r="PD607" s="1"/>
      <c r="PE607" s="1"/>
      <c r="PF607" s="1"/>
      <c r="PG607" s="1"/>
      <c r="PH607" s="1"/>
      <c r="PI607" s="1"/>
      <c r="PJ607" s="1"/>
      <c r="PK607" s="1"/>
      <c r="PL607" s="1"/>
      <c r="PM607" s="1"/>
      <c r="PN607" s="1"/>
      <c r="PO607" s="1"/>
      <c r="PP607" s="1"/>
      <c r="PQ607" s="1"/>
      <c r="PR607" s="1"/>
      <c r="PS607" s="1"/>
      <c r="PT607" s="1"/>
      <c r="PU607" s="1"/>
      <c r="PV607" s="1"/>
      <c r="PW607" s="1"/>
      <c r="PX607" s="1"/>
      <c r="PY607" s="1"/>
      <c r="PZ607" s="1"/>
      <c r="QA607" s="1"/>
      <c r="QB607" s="1"/>
      <c r="QC607" s="1"/>
      <c r="QD607" s="1"/>
      <c r="QE607" s="1"/>
      <c r="QF607" s="1"/>
      <c r="QG607" s="1"/>
      <c r="QH607" s="1"/>
      <c r="QI607" s="1"/>
      <c r="QJ607" s="1"/>
      <c r="QK607" s="1"/>
      <c r="QL607" s="1"/>
      <c r="QM607" s="1"/>
      <c r="QN607" s="1"/>
      <c r="QO607" s="1"/>
      <c r="QP607" s="1"/>
      <c r="QQ607" s="1"/>
      <c r="QR607" s="1"/>
      <c r="QS607" s="1"/>
      <c r="QT607" s="1"/>
      <c r="QU607" s="1"/>
      <c r="QV607" s="1"/>
      <c r="QW607" s="1"/>
      <c r="QX607" s="1"/>
      <c r="QY607" s="1"/>
      <c r="QZ607" s="1"/>
      <c r="RA607" s="1"/>
      <c r="RB607" s="1"/>
      <c r="RC607" s="1"/>
      <c r="RD607" s="1"/>
      <c r="RE607" s="1"/>
      <c r="RF607" s="1"/>
      <c r="RG607" s="1"/>
      <c r="RH607" s="1"/>
      <c r="RI607" s="1"/>
      <c r="RJ607" s="1"/>
      <c r="RK607" s="1"/>
      <c r="RL607" s="1"/>
      <c r="RM607" s="1"/>
      <c r="RN607" s="1"/>
      <c r="RO607" s="1"/>
      <c r="RP607" s="1"/>
      <c r="RQ607" s="1"/>
      <c r="RR607" s="1"/>
      <c r="RS607" s="1"/>
      <c r="RT607" s="1"/>
      <c r="RU607" s="1"/>
      <c r="RV607" s="1"/>
      <c r="RW607" s="1"/>
      <c r="RX607" s="1"/>
      <c r="RY607" s="1"/>
      <c r="RZ607" s="1"/>
      <c r="SA607" s="1"/>
      <c r="SB607" s="1"/>
      <c r="SC607" s="1"/>
      <c r="SD607" s="1"/>
      <c r="SE607" s="1"/>
      <c r="SF607" s="1"/>
      <c r="SG607" s="1"/>
      <c r="SH607" s="1"/>
      <c r="SI607" s="1"/>
      <c r="SJ607" s="1"/>
      <c r="SK607" s="1"/>
      <c r="SL607" s="1"/>
      <c r="SM607" s="1"/>
      <c r="SN607" s="1"/>
      <c r="SO607" s="1"/>
      <c r="SP607" s="1"/>
      <c r="SQ607" s="1"/>
      <c r="SR607" s="1"/>
      <c r="SS607" s="1"/>
      <c r="ST607" s="1"/>
      <c r="SU607" s="1"/>
      <c r="SV607" s="1"/>
      <c r="SW607" s="1"/>
      <c r="SX607" s="1"/>
      <c r="SY607" s="1"/>
      <c r="SZ607" s="1"/>
      <c r="TA607" s="1"/>
      <c r="TB607" s="1"/>
      <c r="TC607" s="1"/>
      <c r="TD607" s="1"/>
      <c r="TE607" s="1"/>
      <c r="TF607" s="1"/>
      <c r="TG607" s="1"/>
      <c r="TH607" s="1"/>
      <c r="TI607" s="1"/>
      <c r="TJ607" s="1"/>
      <c r="TK607" s="1"/>
      <c r="TL607" s="1"/>
      <c r="TM607" s="1"/>
      <c r="TN607" s="1"/>
      <c r="TO607" s="1"/>
      <c r="TP607" s="1"/>
      <c r="TQ607" s="1"/>
      <c r="TR607" s="1"/>
      <c r="TS607" s="1"/>
      <c r="TT607" s="1"/>
      <c r="TU607" s="1"/>
      <c r="TV607" s="1"/>
      <c r="TW607" s="1"/>
      <c r="TX607" s="1"/>
      <c r="TY607" s="1"/>
      <c r="TZ607" s="1"/>
      <c r="UA607" s="1"/>
      <c r="UB607" s="1"/>
      <c r="UC607" s="1"/>
      <c r="UD607" s="1"/>
      <c r="UE607" s="1"/>
      <c r="UF607" s="1"/>
      <c r="UG607" s="1"/>
      <c r="UH607" s="1"/>
      <c r="UI607" s="1"/>
      <c r="UJ607" s="1"/>
      <c r="UK607" s="1"/>
      <c r="UL607" s="1"/>
      <c r="UM607" s="1"/>
      <c r="UN607" s="1"/>
      <c r="UO607" s="1"/>
      <c r="UP607" s="1"/>
      <c r="UQ607" s="1"/>
      <c r="UR607" s="1"/>
      <c r="US607" s="1"/>
      <c r="UT607" s="1"/>
      <c r="UU607" s="1"/>
      <c r="UV607" s="1"/>
      <c r="UW607" s="1"/>
      <c r="UX607" s="1"/>
      <c r="UY607" s="1"/>
      <c r="UZ607" s="1"/>
      <c r="VA607" s="1"/>
      <c r="VB607" s="1"/>
      <c r="VC607" s="1"/>
      <c r="VD607" s="1"/>
      <c r="VE607" s="1"/>
      <c r="VF607" s="1"/>
      <c r="VG607" s="1"/>
      <c r="VH607" s="1"/>
      <c r="VI607" s="1"/>
      <c r="VJ607" s="1"/>
      <c r="VK607" s="1"/>
      <c r="VL607" s="1"/>
      <c r="VM607" s="1"/>
      <c r="VN607" s="1"/>
      <c r="VO607" s="1"/>
      <c r="VP607" s="1"/>
      <c r="VQ607" s="1"/>
      <c r="VR607" s="1"/>
      <c r="VS607" s="1"/>
      <c r="VT607" s="1"/>
      <c r="VU607" s="1"/>
      <c r="VV607" s="1"/>
      <c r="VW607" s="1"/>
      <c r="VX607" s="1"/>
      <c r="VY607" s="1"/>
      <c r="VZ607" s="1"/>
      <c r="WA607" s="1"/>
      <c r="WB607" s="1"/>
      <c r="WC607" s="1"/>
      <c r="WD607" s="1"/>
      <c r="WE607" s="1"/>
      <c r="WF607" s="1"/>
      <c r="WG607" s="1"/>
      <c r="WH607" s="1"/>
      <c r="WI607" s="1"/>
      <c r="WJ607" s="1"/>
      <c r="WK607" s="1"/>
      <c r="WL607" s="1"/>
      <c r="WM607" s="1"/>
      <c r="WN607" s="1"/>
      <c r="WO607" s="1"/>
      <c r="WP607" s="1"/>
      <c r="WQ607" s="1"/>
      <c r="WR607" s="1"/>
      <c r="WS607" s="1"/>
      <c r="WT607" s="1"/>
      <c r="WU607" s="1"/>
      <c r="WV607" s="1"/>
      <c r="WW607" s="1"/>
      <c r="WX607" s="1"/>
      <c r="WY607" s="1"/>
      <c r="WZ607" s="1"/>
      <c r="XA607" s="1"/>
      <c r="XB607" s="1"/>
      <c r="XC607" s="1"/>
      <c r="XD607" s="1"/>
      <c r="XE607" s="1"/>
      <c r="XF607" s="1"/>
      <c r="XG607" s="1"/>
      <c r="XH607" s="1"/>
      <c r="XI607" s="1"/>
      <c r="XJ607" s="1"/>
      <c r="XK607" s="1"/>
      <c r="XL607" s="1"/>
      <c r="XM607" s="1"/>
      <c r="XN607" s="1"/>
      <c r="XO607" s="1"/>
      <c r="XP607" s="1"/>
      <c r="XQ607" s="1"/>
      <c r="XR607" s="1"/>
      <c r="XS607" s="1"/>
      <c r="XT607" s="1"/>
      <c r="XU607" s="1"/>
      <c r="XV607" s="1"/>
      <c r="XW607" s="1"/>
      <c r="XX607" s="1"/>
      <c r="XY607" s="1"/>
      <c r="XZ607" s="1"/>
      <c r="YA607" s="1"/>
      <c r="YB607" s="1"/>
      <c r="YC607" s="1"/>
      <c r="YD607" s="1"/>
      <c r="YE607" s="1"/>
      <c r="YF607" s="1"/>
      <c r="YG607" s="1"/>
      <c r="YH607" s="1"/>
      <c r="YI607" s="1"/>
      <c r="YJ607" s="1"/>
      <c r="YK607" s="1"/>
      <c r="YL607" s="1"/>
      <c r="YM607" s="1"/>
      <c r="YN607" s="1"/>
      <c r="YO607" s="1"/>
      <c r="YP607" s="1"/>
      <c r="YQ607" s="1"/>
      <c r="YR607" s="1"/>
      <c r="YS607" s="1"/>
      <c r="YT607" s="1"/>
      <c r="YU607" s="1"/>
      <c r="YV607" s="1"/>
      <c r="YW607" s="1"/>
      <c r="YX607" s="1"/>
      <c r="YY607" s="1"/>
      <c r="YZ607" s="1"/>
      <c r="ZA607" s="1"/>
      <c r="ZB607" s="1"/>
      <c r="ZC607" s="1"/>
      <c r="ZD607" s="1"/>
      <c r="ZE607" s="1"/>
      <c r="ZF607" s="1"/>
      <c r="ZG607" s="1"/>
      <c r="ZH607" s="1"/>
      <c r="ZI607" s="1"/>
      <c r="ZJ607" s="1"/>
      <c r="ZK607" s="1"/>
      <c r="ZL607" s="1"/>
      <c r="ZM607" s="1"/>
      <c r="ZN607" s="1"/>
      <c r="ZO607" s="1"/>
      <c r="ZP607" s="1"/>
      <c r="ZQ607" s="1"/>
      <c r="ZR607" s="1"/>
      <c r="ZS607" s="1"/>
      <c r="ZT607" s="1"/>
      <c r="ZU607" s="1"/>
      <c r="ZV607" s="1"/>
      <c r="ZW607" s="1"/>
      <c r="ZX607" s="1"/>
      <c r="ZY607" s="1"/>
      <c r="ZZ607" s="1"/>
      <c r="AAA607" s="1"/>
      <c r="AAB607" s="1"/>
      <c r="AAC607" s="1"/>
      <c r="AAD607" s="1"/>
      <c r="AAE607" s="1"/>
      <c r="AAF607" s="1"/>
      <c r="AAG607" s="1"/>
      <c r="AAH607" s="1"/>
      <c r="AAI607" s="1"/>
      <c r="AAJ607" s="1"/>
      <c r="AAK607" s="1"/>
      <c r="AAL607" s="1"/>
      <c r="AAM607" s="1"/>
      <c r="AAN607" s="1"/>
      <c r="AAO607" s="1"/>
      <c r="AAP607" s="1"/>
      <c r="AAQ607" s="1"/>
      <c r="AAR607" s="1"/>
      <c r="AAS607" s="1"/>
      <c r="AAT607" s="1"/>
      <c r="AAU607" s="1"/>
      <c r="AAV607" s="1"/>
      <c r="AAW607" s="1"/>
      <c r="AAX607" s="1"/>
      <c r="AAY607" s="1"/>
      <c r="AAZ607" s="1"/>
      <c r="ABA607" s="1"/>
      <c r="ABB607" s="1"/>
      <c r="ABC607" s="1"/>
      <c r="ABD607" s="1"/>
      <c r="ABE607" s="1"/>
      <c r="ABF607" s="1"/>
      <c r="ABG607" s="1"/>
      <c r="ABH607" s="1"/>
      <c r="ABI607" s="1"/>
      <c r="ABJ607" s="1"/>
      <c r="ABK607" s="1"/>
      <c r="ABL607" s="1"/>
      <c r="ABM607" s="1"/>
      <c r="ABN607" s="1"/>
      <c r="ABO607" s="1"/>
    </row>
    <row r="608" spans="1:743" x14ac:dyDescent="0.25">
      <c r="A608" s="93"/>
      <c r="B608" s="2"/>
      <c r="C608" s="2"/>
      <c r="D608" s="2"/>
      <c r="E608" s="2"/>
      <c r="F608" s="2"/>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c r="KB608" s="4"/>
      <c r="KC608" s="4"/>
      <c r="KD608" s="4"/>
      <c r="KE608" s="4"/>
      <c r="KF608" s="4"/>
      <c r="KG608" s="4"/>
      <c r="KH608" s="4"/>
      <c r="KI608" s="4"/>
      <c r="KJ608" s="4"/>
      <c r="KK608" s="4"/>
      <c r="KL608" s="4"/>
      <c r="KM608" s="4"/>
      <c r="KN608" s="4"/>
      <c r="KO608" s="4"/>
      <c r="KP608" s="4"/>
      <c r="KQ608" s="4"/>
      <c r="KR608" s="4"/>
      <c r="KS608" s="4"/>
      <c r="KT608" s="4"/>
      <c r="KU608" s="4"/>
      <c r="KV608" s="4"/>
      <c r="KW608" s="4"/>
      <c r="KX608" s="4"/>
      <c r="KY608" s="4"/>
      <c r="KZ608" s="4"/>
      <c r="LA608" s="4"/>
      <c r="LB608" s="4"/>
      <c r="LC608" s="4"/>
      <c r="LD608" s="4"/>
      <c r="LE608" s="4"/>
      <c r="LF608" s="4"/>
      <c r="LG608" s="4"/>
      <c r="LH608" s="4"/>
      <c r="LI608" s="4"/>
      <c r="LJ608" s="4"/>
      <c r="LK608" s="4"/>
      <c r="LL608" s="4"/>
      <c r="LM608" s="4"/>
      <c r="LN608" s="4"/>
      <c r="LO608" s="4"/>
      <c r="LP608" s="4"/>
      <c r="LQ608" s="4"/>
      <c r="LR608" s="4"/>
      <c r="LS608" s="4"/>
      <c r="LT608" s="4"/>
      <c r="LU608" s="4"/>
      <c r="LV608" s="4"/>
      <c r="LW608" s="4"/>
      <c r="LX608" s="4"/>
      <c r="LY608" s="4"/>
      <c r="LZ608" s="4"/>
      <c r="MA608" s="4"/>
      <c r="MB608" s="4"/>
      <c r="MC608" s="4"/>
      <c r="MD608" s="4"/>
      <c r="ME608" s="4"/>
      <c r="MF608" s="4"/>
      <c r="MG608" s="4"/>
      <c r="MH608" s="4"/>
      <c r="MI608" s="4"/>
      <c r="MJ608" s="4"/>
      <c r="MK608" s="4"/>
      <c r="ML608" s="4"/>
      <c r="MM608" s="4"/>
      <c r="MN608" s="4"/>
      <c r="MO608" s="4"/>
      <c r="MP608" s="4"/>
      <c r="MQ608" s="4"/>
      <c r="MR608" s="4"/>
      <c r="MS608" s="4"/>
      <c r="MT608" s="4"/>
      <c r="MU608" s="3"/>
      <c r="MV608" s="3"/>
      <c r="MW608" s="3"/>
      <c r="MX608" s="3"/>
      <c r="MY608" s="3"/>
      <c r="MZ608" s="3"/>
      <c r="NA608" s="3"/>
      <c r="NB608" s="3"/>
      <c r="NC608" s="3"/>
      <c r="ND608" s="3"/>
      <c r="NE608" s="3"/>
      <c r="NF608" s="3"/>
      <c r="NG608" s="3"/>
      <c r="NH608" s="3"/>
      <c r="NI608" s="3"/>
      <c r="NJ608" s="3"/>
      <c r="NK608" s="3"/>
      <c r="NL608" s="3"/>
      <c r="NM608" s="3"/>
      <c r="NN608" s="3"/>
      <c r="NO608" s="3"/>
      <c r="NP608" s="3"/>
      <c r="NQ608" s="3"/>
      <c r="NR608" s="3"/>
      <c r="NS608" s="3"/>
      <c r="NT608" s="3"/>
      <c r="NU608" s="3"/>
      <c r="NV608" s="3"/>
      <c r="NW608" s="3"/>
      <c r="NX608" s="3"/>
      <c r="NY608" s="3"/>
      <c r="NZ608" s="3"/>
      <c r="OA608" s="3"/>
      <c r="OB608" s="3"/>
      <c r="OC608" s="3"/>
      <c r="OD608" s="3"/>
      <c r="OE608" s="3"/>
      <c r="OF608" s="3"/>
      <c r="OG608" s="3"/>
      <c r="OH608" s="3"/>
      <c r="OI608" s="3"/>
      <c r="OJ608" s="3"/>
      <c r="OK608" s="3"/>
      <c r="OL608" s="3"/>
      <c r="OM608" s="3"/>
      <c r="ON608" s="3"/>
      <c r="OO608" s="3"/>
      <c r="OP608" s="3"/>
      <c r="OQ608" s="3"/>
      <c r="OR608" s="3"/>
      <c r="OS608" s="3"/>
      <c r="OT608" s="3"/>
      <c r="OU608" s="3"/>
      <c r="OV608" s="3"/>
      <c r="OW608" s="3"/>
      <c r="OX608" s="3"/>
      <c r="OY608" s="3"/>
      <c r="OZ608" s="3"/>
      <c r="PA608" s="3"/>
      <c r="PB608" s="1"/>
      <c r="PC608" s="1"/>
      <c r="PD608" s="1"/>
      <c r="PE608" s="1"/>
      <c r="PF608" s="1"/>
      <c r="PG608" s="1"/>
      <c r="PH608" s="1"/>
      <c r="PI608" s="1"/>
      <c r="PJ608" s="1"/>
      <c r="PK608" s="1"/>
      <c r="PL608" s="1"/>
      <c r="PM608" s="1"/>
      <c r="PN608" s="1"/>
      <c r="PO608" s="1"/>
      <c r="PP608" s="1"/>
      <c r="PQ608" s="1"/>
      <c r="PR608" s="1"/>
      <c r="PS608" s="1"/>
      <c r="PT608" s="1"/>
      <c r="PU608" s="1"/>
      <c r="PV608" s="1"/>
      <c r="PW608" s="1"/>
      <c r="PX608" s="1"/>
      <c r="PY608" s="1"/>
      <c r="PZ608" s="1"/>
      <c r="QA608" s="1"/>
      <c r="QB608" s="1"/>
      <c r="QC608" s="1"/>
      <c r="QD608" s="1"/>
      <c r="QE608" s="1"/>
      <c r="QF608" s="1"/>
      <c r="QG608" s="1"/>
      <c r="QH608" s="1"/>
      <c r="QI608" s="1"/>
      <c r="QJ608" s="1"/>
      <c r="QK608" s="1"/>
      <c r="QL608" s="1"/>
      <c r="QM608" s="1"/>
      <c r="QN608" s="1"/>
      <c r="QO608" s="1"/>
      <c r="QP608" s="1"/>
      <c r="QQ608" s="1"/>
      <c r="QR608" s="1"/>
      <c r="QS608" s="1"/>
      <c r="QT608" s="1"/>
      <c r="QU608" s="1"/>
      <c r="QV608" s="1"/>
      <c r="QW608" s="1"/>
      <c r="QX608" s="1"/>
      <c r="QY608" s="1"/>
      <c r="QZ608" s="1"/>
      <c r="RA608" s="1"/>
      <c r="RB608" s="1"/>
      <c r="RC608" s="1"/>
      <c r="RD608" s="1"/>
      <c r="RE608" s="1"/>
      <c r="RF608" s="1"/>
      <c r="RG608" s="1"/>
      <c r="RH608" s="1"/>
      <c r="RI608" s="1"/>
      <c r="RJ608" s="1"/>
      <c r="RK608" s="1"/>
      <c r="RL608" s="1"/>
      <c r="RM608" s="1"/>
      <c r="RN608" s="1"/>
      <c r="RO608" s="1"/>
      <c r="RP608" s="1"/>
      <c r="RQ608" s="1"/>
      <c r="RR608" s="1"/>
      <c r="RS608" s="1"/>
      <c r="RT608" s="1"/>
      <c r="RU608" s="1"/>
      <c r="RV608" s="1"/>
      <c r="RW608" s="1"/>
      <c r="RX608" s="1"/>
      <c r="RY608" s="1"/>
      <c r="RZ608" s="1"/>
      <c r="SA608" s="1"/>
      <c r="SB608" s="1"/>
      <c r="SC608" s="1"/>
      <c r="SD608" s="1"/>
      <c r="SE608" s="1"/>
      <c r="SF608" s="1"/>
      <c r="SG608" s="1"/>
      <c r="SH608" s="1"/>
      <c r="SI608" s="1"/>
      <c r="SJ608" s="1"/>
      <c r="SK608" s="1"/>
      <c r="SL608" s="1"/>
      <c r="SM608" s="1"/>
      <c r="SN608" s="1"/>
      <c r="SO608" s="1"/>
      <c r="SP608" s="1"/>
      <c r="SQ608" s="1"/>
      <c r="SR608" s="1"/>
      <c r="SS608" s="1"/>
      <c r="ST608" s="1"/>
      <c r="SU608" s="1"/>
      <c r="SV608" s="1"/>
      <c r="SW608" s="1"/>
      <c r="SX608" s="1"/>
      <c r="SY608" s="1"/>
      <c r="SZ608" s="1"/>
      <c r="TA608" s="1"/>
      <c r="TB608" s="1"/>
      <c r="TC608" s="1"/>
      <c r="TD608" s="1"/>
      <c r="TE608" s="1"/>
      <c r="TF608" s="1"/>
      <c r="TG608" s="1"/>
      <c r="TH608" s="1"/>
      <c r="TI608" s="1"/>
      <c r="TJ608" s="1"/>
      <c r="TK608" s="1"/>
      <c r="TL608" s="1"/>
      <c r="TM608" s="1"/>
      <c r="TN608" s="1"/>
      <c r="TO608" s="1"/>
      <c r="TP608" s="1"/>
      <c r="TQ608" s="1"/>
      <c r="TR608" s="1"/>
      <c r="TS608" s="1"/>
      <c r="TT608" s="1"/>
      <c r="TU608" s="1"/>
      <c r="TV608" s="1"/>
      <c r="TW608" s="1"/>
      <c r="TX608" s="1"/>
      <c r="TY608" s="1"/>
      <c r="TZ608" s="1"/>
      <c r="UA608" s="1"/>
      <c r="UB608" s="1"/>
      <c r="UC608" s="1"/>
      <c r="UD608" s="1"/>
      <c r="UE608" s="1"/>
      <c r="UF608" s="1"/>
      <c r="UG608" s="1"/>
      <c r="UH608" s="1"/>
      <c r="UI608" s="1"/>
      <c r="UJ608" s="1"/>
      <c r="UK608" s="1"/>
      <c r="UL608" s="1"/>
      <c r="UM608" s="1"/>
      <c r="UN608" s="1"/>
      <c r="UO608" s="1"/>
      <c r="UP608" s="1"/>
      <c r="UQ608" s="1"/>
      <c r="UR608" s="1"/>
      <c r="US608" s="1"/>
      <c r="UT608" s="1"/>
      <c r="UU608" s="1"/>
      <c r="UV608" s="1"/>
      <c r="UW608" s="1"/>
      <c r="UX608" s="1"/>
      <c r="UY608" s="1"/>
      <c r="UZ608" s="1"/>
      <c r="VA608" s="1"/>
      <c r="VB608" s="1"/>
      <c r="VC608" s="1"/>
      <c r="VD608" s="1"/>
      <c r="VE608" s="1"/>
      <c r="VF608" s="1"/>
      <c r="VG608" s="1"/>
      <c r="VH608" s="1"/>
      <c r="VI608" s="1"/>
      <c r="VJ608" s="1"/>
      <c r="VK608" s="1"/>
      <c r="VL608" s="1"/>
      <c r="VM608" s="1"/>
      <c r="VN608" s="1"/>
      <c r="VO608" s="1"/>
      <c r="VP608" s="1"/>
      <c r="VQ608" s="1"/>
      <c r="VR608" s="1"/>
      <c r="VS608" s="1"/>
      <c r="VT608" s="1"/>
      <c r="VU608" s="1"/>
      <c r="VV608" s="1"/>
      <c r="VW608" s="1"/>
      <c r="VX608" s="1"/>
      <c r="VY608" s="1"/>
      <c r="VZ608" s="1"/>
      <c r="WA608" s="1"/>
      <c r="WB608" s="1"/>
      <c r="WC608" s="1"/>
      <c r="WD608" s="1"/>
      <c r="WE608" s="1"/>
      <c r="WF608" s="1"/>
      <c r="WG608" s="1"/>
      <c r="WH608" s="1"/>
      <c r="WI608" s="1"/>
      <c r="WJ608" s="1"/>
      <c r="WK608" s="1"/>
      <c r="WL608" s="1"/>
      <c r="WM608" s="1"/>
      <c r="WN608" s="1"/>
      <c r="WO608" s="1"/>
      <c r="WP608" s="1"/>
      <c r="WQ608" s="1"/>
      <c r="WR608" s="1"/>
      <c r="WS608" s="1"/>
      <c r="WT608" s="1"/>
      <c r="WU608" s="1"/>
      <c r="WV608" s="1"/>
      <c r="WW608" s="1"/>
      <c r="WX608" s="1"/>
      <c r="WY608" s="1"/>
      <c r="WZ608" s="1"/>
      <c r="XA608" s="1"/>
      <c r="XB608" s="1"/>
      <c r="XC608" s="1"/>
      <c r="XD608" s="1"/>
      <c r="XE608" s="1"/>
      <c r="XF608" s="1"/>
      <c r="XG608" s="1"/>
      <c r="XH608" s="1"/>
      <c r="XI608" s="1"/>
      <c r="XJ608" s="1"/>
      <c r="XK608" s="1"/>
      <c r="XL608" s="1"/>
      <c r="XM608" s="1"/>
      <c r="XN608" s="1"/>
      <c r="XO608" s="1"/>
      <c r="XP608" s="1"/>
      <c r="XQ608" s="1"/>
      <c r="XR608" s="1"/>
      <c r="XS608" s="1"/>
      <c r="XT608" s="1"/>
      <c r="XU608" s="1"/>
      <c r="XV608" s="1"/>
      <c r="XW608" s="1"/>
      <c r="XX608" s="1"/>
      <c r="XY608" s="1"/>
      <c r="XZ608" s="1"/>
      <c r="YA608" s="1"/>
      <c r="YB608" s="1"/>
      <c r="YC608" s="1"/>
      <c r="YD608" s="1"/>
      <c r="YE608" s="1"/>
      <c r="YF608" s="1"/>
      <c r="YG608" s="1"/>
      <c r="YH608" s="1"/>
      <c r="YI608" s="1"/>
      <c r="YJ608" s="1"/>
      <c r="YK608" s="1"/>
      <c r="YL608" s="1"/>
      <c r="YM608" s="1"/>
      <c r="YN608" s="1"/>
      <c r="YO608" s="1"/>
      <c r="YP608" s="1"/>
      <c r="YQ608" s="1"/>
      <c r="YR608" s="1"/>
      <c r="YS608" s="1"/>
      <c r="YT608" s="1"/>
      <c r="YU608" s="1"/>
      <c r="YV608" s="1"/>
      <c r="YW608" s="1"/>
      <c r="YX608" s="1"/>
      <c r="YY608" s="1"/>
      <c r="YZ608" s="1"/>
      <c r="ZA608" s="1"/>
      <c r="ZB608" s="1"/>
      <c r="ZC608" s="1"/>
      <c r="ZD608" s="1"/>
      <c r="ZE608" s="1"/>
      <c r="ZF608" s="1"/>
      <c r="ZG608" s="1"/>
      <c r="ZH608" s="1"/>
      <c r="ZI608" s="1"/>
      <c r="ZJ608" s="1"/>
      <c r="ZK608" s="1"/>
      <c r="ZL608" s="1"/>
      <c r="ZM608" s="1"/>
      <c r="ZN608" s="1"/>
      <c r="ZO608" s="1"/>
      <c r="ZP608" s="1"/>
      <c r="ZQ608" s="1"/>
      <c r="ZR608" s="1"/>
      <c r="ZS608" s="1"/>
      <c r="ZT608" s="1"/>
      <c r="ZU608" s="1"/>
      <c r="ZV608" s="1"/>
      <c r="ZW608" s="1"/>
      <c r="ZX608" s="1"/>
      <c r="ZY608" s="1"/>
      <c r="ZZ608" s="1"/>
      <c r="AAA608" s="1"/>
      <c r="AAB608" s="1"/>
      <c r="AAC608" s="1"/>
      <c r="AAD608" s="1"/>
      <c r="AAE608" s="1"/>
      <c r="AAF608" s="1"/>
      <c r="AAG608" s="1"/>
      <c r="AAH608" s="1"/>
      <c r="AAI608" s="1"/>
      <c r="AAJ608" s="1"/>
      <c r="AAK608" s="1"/>
      <c r="AAL608" s="1"/>
      <c r="AAM608" s="1"/>
      <c r="AAN608" s="1"/>
      <c r="AAO608" s="1"/>
      <c r="AAP608" s="1"/>
      <c r="AAQ608" s="1"/>
      <c r="AAR608" s="1"/>
      <c r="AAS608" s="1"/>
      <c r="AAT608" s="1"/>
      <c r="AAU608" s="1"/>
      <c r="AAV608" s="1"/>
      <c r="AAW608" s="1"/>
      <c r="AAX608" s="1"/>
      <c r="AAY608" s="1"/>
      <c r="AAZ608" s="1"/>
      <c r="ABA608" s="1"/>
      <c r="ABB608" s="1"/>
      <c r="ABC608" s="1"/>
      <c r="ABD608" s="1"/>
      <c r="ABE608" s="1"/>
      <c r="ABF608" s="1"/>
      <c r="ABG608" s="1"/>
      <c r="ABH608" s="1"/>
      <c r="ABI608" s="1"/>
      <c r="ABJ608" s="1"/>
      <c r="ABK608" s="1"/>
      <c r="ABL608" s="1"/>
      <c r="ABM608" s="1"/>
      <c r="ABN608" s="1"/>
      <c r="ABO608" s="1"/>
    </row>
    <row r="609" spans="1:743" x14ac:dyDescent="0.25">
      <c r="A609" s="93"/>
      <c r="B609" s="2"/>
      <c r="C609" s="2"/>
      <c r="D609" s="2"/>
      <c r="E609" s="2"/>
      <c r="F609" s="2"/>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c r="KB609" s="4"/>
      <c r="KC609" s="4"/>
      <c r="KD609" s="4"/>
      <c r="KE609" s="4"/>
      <c r="KF609" s="4"/>
      <c r="KG609" s="4"/>
      <c r="KH609" s="4"/>
      <c r="KI609" s="4"/>
      <c r="KJ609" s="4"/>
      <c r="KK609" s="4"/>
      <c r="KL609" s="4"/>
      <c r="KM609" s="4"/>
      <c r="KN609" s="4"/>
      <c r="KO609" s="4"/>
      <c r="KP609" s="4"/>
      <c r="KQ609" s="4"/>
      <c r="KR609" s="4"/>
      <c r="KS609" s="4"/>
      <c r="KT609" s="4"/>
      <c r="KU609" s="4"/>
      <c r="KV609" s="4"/>
      <c r="KW609" s="4"/>
      <c r="KX609" s="4"/>
      <c r="KY609" s="4"/>
      <c r="KZ609" s="4"/>
      <c r="LA609" s="4"/>
      <c r="LB609" s="4"/>
      <c r="LC609" s="4"/>
      <c r="LD609" s="4"/>
      <c r="LE609" s="4"/>
      <c r="LF609" s="4"/>
      <c r="LG609" s="4"/>
      <c r="LH609" s="4"/>
      <c r="LI609" s="4"/>
      <c r="LJ609" s="4"/>
      <c r="LK609" s="4"/>
      <c r="LL609" s="4"/>
      <c r="LM609" s="4"/>
      <c r="LN609" s="4"/>
      <c r="LO609" s="4"/>
      <c r="LP609" s="4"/>
      <c r="LQ609" s="4"/>
      <c r="LR609" s="4"/>
      <c r="LS609" s="4"/>
      <c r="LT609" s="4"/>
      <c r="LU609" s="4"/>
      <c r="LV609" s="4"/>
      <c r="LW609" s="4"/>
      <c r="LX609" s="4"/>
      <c r="LY609" s="4"/>
      <c r="LZ609" s="4"/>
      <c r="MA609" s="4"/>
      <c r="MB609" s="4"/>
      <c r="MC609" s="4"/>
      <c r="MD609" s="4"/>
      <c r="ME609" s="4"/>
      <c r="MF609" s="4"/>
      <c r="MG609" s="4"/>
      <c r="MH609" s="4"/>
      <c r="MI609" s="4"/>
      <c r="MJ609" s="4"/>
      <c r="MK609" s="4"/>
      <c r="ML609" s="4"/>
      <c r="MM609" s="4"/>
      <c r="MN609" s="4"/>
      <c r="MO609" s="4"/>
      <c r="MP609" s="4"/>
      <c r="MQ609" s="4"/>
      <c r="MR609" s="4"/>
      <c r="MS609" s="4"/>
      <c r="MT609" s="4"/>
      <c r="MU609" s="3"/>
      <c r="MV609" s="3"/>
      <c r="MW609" s="3"/>
      <c r="MX609" s="3"/>
      <c r="MY609" s="3"/>
      <c r="MZ609" s="3"/>
      <c r="NA609" s="3"/>
      <c r="NB609" s="3"/>
      <c r="NC609" s="3"/>
      <c r="ND609" s="3"/>
      <c r="NE609" s="3"/>
      <c r="NF609" s="3"/>
      <c r="NG609" s="3"/>
      <c r="NH609" s="3"/>
      <c r="NI609" s="3"/>
      <c r="NJ609" s="3"/>
      <c r="NK609" s="3"/>
      <c r="NL609" s="3"/>
      <c r="NM609" s="3"/>
      <c r="NN609" s="3"/>
      <c r="NO609" s="3"/>
      <c r="NP609" s="3"/>
      <c r="NQ609" s="3"/>
      <c r="NR609" s="3"/>
      <c r="NS609" s="3"/>
      <c r="NT609" s="3"/>
      <c r="NU609" s="3"/>
      <c r="NV609" s="3"/>
      <c r="NW609" s="3"/>
      <c r="NX609" s="3"/>
      <c r="NY609" s="3"/>
      <c r="NZ609" s="3"/>
      <c r="OA609" s="3"/>
      <c r="OB609" s="3"/>
      <c r="OC609" s="3"/>
      <c r="OD609" s="3"/>
      <c r="OE609" s="3"/>
      <c r="OF609" s="3"/>
      <c r="OG609" s="3"/>
      <c r="OH609" s="3"/>
      <c r="OI609" s="3"/>
      <c r="OJ609" s="3"/>
      <c r="OK609" s="3"/>
      <c r="OL609" s="3"/>
      <c r="OM609" s="3"/>
      <c r="ON609" s="3"/>
      <c r="OO609" s="3"/>
      <c r="OP609" s="3"/>
      <c r="OQ609" s="3"/>
      <c r="OR609" s="3"/>
      <c r="OS609" s="3"/>
      <c r="OT609" s="3"/>
      <c r="OU609" s="3"/>
      <c r="OV609" s="3"/>
      <c r="OW609" s="3"/>
      <c r="OX609" s="3"/>
      <c r="OY609" s="3"/>
      <c r="OZ609" s="3"/>
      <c r="PA609" s="3"/>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c r="UJ609" s="1"/>
      <c r="UK609" s="1"/>
      <c r="UL609" s="1"/>
      <c r="UM609" s="1"/>
      <c r="UN609" s="1"/>
      <c r="UO609" s="1"/>
      <c r="UP609" s="1"/>
      <c r="UQ609" s="1"/>
      <c r="UR609" s="1"/>
      <c r="US609" s="1"/>
      <c r="UT609" s="1"/>
      <c r="UU609" s="1"/>
      <c r="UV609" s="1"/>
      <c r="UW609" s="1"/>
      <c r="UX609" s="1"/>
      <c r="UY609" s="1"/>
      <c r="UZ609" s="1"/>
      <c r="VA609" s="1"/>
      <c r="VB609" s="1"/>
      <c r="VC609" s="1"/>
      <c r="VD609" s="1"/>
      <c r="VE609" s="1"/>
      <c r="VF609" s="1"/>
      <c r="VG609" s="1"/>
      <c r="VH609" s="1"/>
      <c r="VI609" s="1"/>
      <c r="VJ609" s="1"/>
      <c r="VK609" s="1"/>
      <c r="VL609" s="1"/>
      <c r="VM609" s="1"/>
      <c r="VN609" s="1"/>
      <c r="VO609" s="1"/>
      <c r="VP609" s="1"/>
      <c r="VQ609" s="1"/>
      <c r="VR609" s="1"/>
      <c r="VS609" s="1"/>
      <c r="VT609" s="1"/>
      <c r="VU609" s="1"/>
      <c r="VV609" s="1"/>
      <c r="VW609" s="1"/>
      <c r="VX609" s="1"/>
      <c r="VY609" s="1"/>
      <c r="VZ609" s="1"/>
      <c r="WA609" s="1"/>
      <c r="WB609" s="1"/>
      <c r="WC609" s="1"/>
      <c r="WD609" s="1"/>
      <c r="WE609" s="1"/>
      <c r="WF609" s="1"/>
      <c r="WG609" s="1"/>
      <c r="WH609" s="1"/>
      <c r="WI609" s="1"/>
      <c r="WJ609" s="1"/>
      <c r="WK609" s="1"/>
      <c r="WL609" s="1"/>
      <c r="WM609" s="1"/>
      <c r="WN609" s="1"/>
      <c r="WO609" s="1"/>
      <c r="WP609" s="1"/>
      <c r="WQ609" s="1"/>
      <c r="WR609" s="1"/>
      <c r="WS609" s="1"/>
      <c r="WT609" s="1"/>
      <c r="WU609" s="1"/>
      <c r="WV609" s="1"/>
      <c r="WW609" s="1"/>
      <c r="WX609" s="1"/>
      <c r="WY609" s="1"/>
      <c r="WZ609" s="1"/>
      <c r="XA609" s="1"/>
      <c r="XB609" s="1"/>
      <c r="XC609" s="1"/>
      <c r="XD609" s="1"/>
      <c r="XE609" s="1"/>
      <c r="XF609" s="1"/>
      <c r="XG609" s="1"/>
      <c r="XH609" s="1"/>
      <c r="XI609" s="1"/>
      <c r="XJ609" s="1"/>
      <c r="XK609" s="1"/>
      <c r="XL609" s="1"/>
      <c r="XM609" s="1"/>
      <c r="XN609" s="1"/>
      <c r="XO609" s="1"/>
      <c r="XP609" s="1"/>
      <c r="XQ609" s="1"/>
      <c r="XR609" s="1"/>
      <c r="XS609" s="1"/>
      <c r="XT609" s="1"/>
      <c r="XU609" s="1"/>
      <c r="XV609" s="1"/>
      <c r="XW609" s="1"/>
      <c r="XX609" s="1"/>
      <c r="XY609" s="1"/>
      <c r="XZ609" s="1"/>
      <c r="YA609" s="1"/>
      <c r="YB609" s="1"/>
      <c r="YC609" s="1"/>
      <c r="YD609" s="1"/>
      <c r="YE609" s="1"/>
      <c r="YF609" s="1"/>
      <c r="YG609" s="1"/>
      <c r="YH609" s="1"/>
      <c r="YI609" s="1"/>
      <c r="YJ609" s="1"/>
      <c r="YK609" s="1"/>
      <c r="YL609" s="1"/>
      <c r="YM609" s="1"/>
      <c r="YN609" s="1"/>
      <c r="YO609" s="1"/>
      <c r="YP609" s="1"/>
      <c r="YQ609" s="1"/>
      <c r="YR609" s="1"/>
      <c r="YS609" s="1"/>
      <c r="YT609" s="1"/>
      <c r="YU609" s="1"/>
      <c r="YV609" s="1"/>
      <c r="YW609" s="1"/>
      <c r="YX609" s="1"/>
      <c r="YY609" s="1"/>
      <c r="YZ609" s="1"/>
      <c r="ZA609" s="1"/>
      <c r="ZB609" s="1"/>
      <c r="ZC609" s="1"/>
      <c r="ZD609" s="1"/>
      <c r="ZE609" s="1"/>
      <c r="ZF609" s="1"/>
      <c r="ZG609" s="1"/>
      <c r="ZH609" s="1"/>
      <c r="ZI609" s="1"/>
      <c r="ZJ609" s="1"/>
      <c r="ZK609" s="1"/>
      <c r="ZL609" s="1"/>
      <c r="ZM609" s="1"/>
      <c r="ZN609" s="1"/>
      <c r="ZO609" s="1"/>
      <c r="ZP609" s="1"/>
      <c r="ZQ609" s="1"/>
      <c r="ZR609" s="1"/>
      <c r="ZS609" s="1"/>
      <c r="ZT609" s="1"/>
      <c r="ZU609" s="1"/>
      <c r="ZV609" s="1"/>
      <c r="ZW609" s="1"/>
      <c r="ZX609" s="1"/>
      <c r="ZY609" s="1"/>
      <c r="ZZ609" s="1"/>
      <c r="AAA609" s="1"/>
      <c r="AAB609" s="1"/>
      <c r="AAC609" s="1"/>
      <c r="AAD609" s="1"/>
      <c r="AAE609" s="1"/>
      <c r="AAF609" s="1"/>
      <c r="AAG609" s="1"/>
      <c r="AAH609" s="1"/>
      <c r="AAI609" s="1"/>
      <c r="AAJ609" s="1"/>
      <c r="AAK609" s="1"/>
      <c r="AAL609" s="1"/>
      <c r="AAM609" s="1"/>
      <c r="AAN609" s="1"/>
      <c r="AAO609" s="1"/>
      <c r="AAP609" s="1"/>
      <c r="AAQ609" s="1"/>
      <c r="AAR609" s="1"/>
      <c r="AAS609" s="1"/>
      <c r="AAT609" s="1"/>
      <c r="AAU609" s="1"/>
      <c r="AAV609" s="1"/>
      <c r="AAW609" s="1"/>
      <c r="AAX609" s="1"/>
      <c r="AAY609" s="1"/>
      <c r="AAZ609" s="1"/>
      <c r="ABA609" s="1"/>
      <c r="ABB609" s="1"/>
      <c r="ABC609" s="1"/>
      <c r="ABD609" s="1"/>
      <c r="ABE609" s="1"/>
      <c r="ABF609" s="1"/>
      <c r="ABG609" s="1"/>
      <c r="ABH609" s="1"/>
      <c r="ABI609" s="1"/>
      <c r="ABJ609" s="1"/>
      <c r="ABK609" s="1"/>
      <c r="ABL609" s="1"/>
      <c r="ABM609" s="1"/>
      <c r="ABN609" s="1"/>
      <c r="ABO609" s="1"/>
    </row>
    <row r="610" spans="1:743" x14ac:dyDescent="0.25">
      <c r="A610" s="93"/>
      <c r="B610" s="2"/>
      <c r="C610" s="2"/>
      <c r="D610" s="2"/>
      <c r="E610" s="2"/>
      <c r="F610" s="2"/>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c r="KB610" s="4"/>
      <c r="KC610" s="4"/>
      <c r="KD610" s="4"/>
      <c r="KE610" s="4"/>
      <c r="KF610" s="4"/>
      <c r="KG610" s="4"/>
      <c r="KH610" s="4"/>
      <c r="KI610" s="4"/>
      <c r="KJ610" s="4"/>
      <c r="KK610" s="4"/>
      <c r="KL610" s="4"/>
      <c r="KM610" s="4"/>
      <c r="KN610" s="4"/>
      <c r="KO610" s="4"/>
      <c r="KP610" s="4"/>
      <c r="KQ610" s="4"/>
      <c r="KR610" s="4"/>
      <c r="KS610" s="4"/>
      <c r="KT610" s="4"/>
      <c r="KU610" s="4"/>
      <c r="KV610" s="4"/>
      <c r="KW610" s="4"/>
      <c r="KX610" s="4"/>
      <c r="KY610" s="4"/>
      <c r="KZ610" s="4"/>
      <c r="LA610" s="4"/>
      <c r="LB610" s="4"/>
      <c r="LC610" s="4"/>
      <c r="LD610" s="4"/>
      <c r="LE610" s="4"/>
      <c r="LF610" s="4"/>
      <c r="LG610" s="4"/>
      <c r="LH610" s="4"/>
      <c r="LI610" s="4"/>
      <c r="LJ610" s="4"/>
      <c r="LK610" s="4"/>
      <c r="LL610" s="4"/>
      <c r="LM610" s="4"/>
      <c r="LN610" s="4"/>
      <c r="LO610" s="4"/>
      <c r="LP610" s="4"/>
      <c r="LQ610" s="4"/>
      <c r="LR610" s="4"/>
      <c r="LS610" s="4"/>
      <c r="LT610" s="4"/>
      <c r="LU610" s="4"/>
      <c r="LV610" s="4"/>
      <c r="LW610" s="4"/>
      <c r="LX610" s="4"/>
      <c r="LY610" s="4"/>
      <c r="LZ610" s="4"/>
      <c r="MA610" s="4"/>
      <c r="MB610" s="4"/>
      <c r="MC610" s="4"/>
      <c r="MD610" s="4"/>
      <c r="ME610" s="4"/>
      <c r="MF610" s="4"/>
      <c r="MG610" s="4"/>
      <c r="MH610" s="4"/>
      <c r="MI610" s="4"/>
      <c r="MJ610" s="4"/>
      <c r="MK610" s="4"/>
      <c r="ML610" s="4"/>
      <c r="MM610" s="4"/>
      <c r="MN610" s="4"/>
      <c r="MO610" s="4"/>
      <c r="MP610" s="4"/>
      <c r="MQ610" s="4"/>
      <c r="MR610" s="4"/>
      <c r="MS610" s="4"/>
      <c r="MT610" s="4"/>
      <c r="MU610" s="3"/>
      <c r="MV610" s="3"/>
      <c r="MW610" s="3"/>
      <c r="MX610" s="3"/>
      <c r="MY610" s="3"/>
      <c r="MZ610" s="3"/>
      <c r="NA610" s="3"/>
      <c r="NB610" s="3"/>
      <c r="NC610" s="3"/>
      <c r="ND610" s="3"/>
      <c r="NE610" s="3"/>
      <c r="NF610" s="3"/>
      <c r="NG610" s="3"/>
      <c r="NH610" s="3"/>
      <c r="NI610" s="3"/>
      <c r="NJ610" s="3"/>
      <c r="NK610" s="3"/>
      <c r="NL610" s="3"/>
      <c r="NM610" s="3"/>
      <c r="NN610" s="3"/>
      <c r="NO610" s="3"/>
      <c r="NP610" s="3"/>
      <c r="NQ610" s="3"/>
      <c r="NR610" s="3"/>
      <c r="NS610" s="3"/>
      <c r="NT610" s="3"/>
      <c r="NU610" s="3"/>
      <c r="NV610" s="3"/>
      <c r="NW610" s="3"/>
      <c r="NX610" s="3"/>
      <c r="NY610" s="3"/>
      <c r="NZ610" s="3"/>
      <c r="OA610" s="3"/>
      <c r="OB610" s="3"/>
      <c r="OC610" s="3"/>
      <c r="OD610" s="3"/>
      <c r="OE610" s="3"/>
      <c r="OF610" s="3"/>
      <c r="OG610" s="3"/>
      <c r="OH610" s="3"/>
      <c r="OI610" s="3"/>
      <c r="OJ610" s="3"/>
      <c r="OK610" s="3"/>
      <c r="OL610" s="3"/>
      <c r="OM610" s="3"/>
      <c r="ON610" s="3"/>
      <c r="OO610" s="3"/>
      <c r="OP610" s="3"/>
      <c r="OQ610" s="3"/>
      <c r="OR610" s="3"/>
      <c r="OS610" s="3"/>
      <c r="OT610" s="3"/>
      <c r="OU610" s="3"/>
      <c r="OV610" s="3"/>
      <c r="OW610" s="3"/>
      <c r="OX610" s="3"/>
      <c r="OY610" s="3"/>
      <c r="OZ610" s="3"/>
      <c r="PA610" s="3"/>
      <c r="PB610" s="1"/>
      <c r="PC610" s="1"/>
      <c r="PD610" s="1"/>
      <c r="PE610" s="1"/>
      <c r="PF610" s="1"/>
      <c r="PG610" s="1"/>
      <c r="PH610" s="1"/>
      <c r="PI610" s="1"/>
      <c r="PJ610" s="1"/>
      <c r="PK610" s="1"/>
      <c r="PL610" s="1"/>
      <c r="PM610" s="1"/>
      <c r="PN610" s="1"/>
      <c r="PO610" s="1"/>
      <c r="PP610" s="1"/>
      <c r="PQ610" s="1"/>
      <c r="PR610" s="1"/>
      <c r="PS610" s="1"/>
      <c r="PT610" s="1"/>
      <c r="PU610" s="1"/>
      <c r="PV610" s="1"/>
      <c r="PW610" s="1"/>
      <c r="PX610" s="1"/>
      <c r="PY610" s="1"/>
      <c r="PZ610" s="1"/>
      <c r="QA610" s="1"/>
      <c r="QB610" s="1"/>
      <c r="QC610" s="1"/>
      <c r="QD610" s="1"/>
      <c r="QE610" s="1"/>
      <c r="QF610" s="1"/>
      <c r="QG610" s="1"/>
      <c r="QH610" s="1"/>
      <c r="QI610" s="1"/>
      <c r="QJ610" s="1"/>
      <c r="QK610" s="1"/>
      <c r="QL610" s="1"/>
      <c r="QM610" s="1"/>
      <c r="QN610" s="1"/>
      <c r="QO610" s="1"/>
      <c r="QP610" s="1"/>
      <c r="QQ610" s="1"/>
      <c r="QR610" s="1"/>
      <c r="QS610" s="1"/>
      <c r="QT610" s="1"/>
      <c r="QU610" s="1"/>
      <c r="QV610" s="1"/>
      <c r="QW610" s="1"/>
      <c r="QX610" s="1"/>
      <c r="QY610" s="1"/>
      <c r="QZ610" s="1"/>
      <c r="RA610" s="1"/>
      <c r="RB610" s="1"/>
      <c r="RC610" s="1"/>
      <c r="RD610" s="1"/>
      <c r="RE610" s="1"/>
      <c r="RF610" s="1"/>
      <c r="RG610" s="1"/>
      <c r="RH610" s="1"/>
      <c r="RI610" s="1"/>
      <c r="RJ610" s="1"/>
      <c r="RK610" s="1"/>
      <c r="RL610" s="1"/>
      <c r="RM610" s="1"/>
      <c r="RN610" s="1"/>
      <c r="RO610" s="1"/>
      <c r="RP610" s="1"/>
      <c r="RQ610" s="1"/>
      <c r="RR610" s="1"/>
      <c r="RS610" s="1"/>
      <c r="RT610" s="1"/>
      <c r="RU610" s="1"/>
      <c r="RV610" s="1"/>
      <c r="RW610" s="1"/>
      <c r="RX610" s="1"/>
      <c r="RY610" s="1"/>
      <c r="RZ610" s="1"/>
      <c r="SA610" s="1"/>
      <c r="SB610" s="1"/>
      <c r="SC610" s="1"/>
      <c r="SD610" s="1"/>
      <c r="SE610" s="1"/>
      <c r="SF610" s="1"/>
      <c r="SG610" s="1"/>
      <c r="SH610" s="1"/>
      <c r="SI610" s="1"/>
      <c r="SJ610" s="1"/>
      <c r="SK610" s="1"/>
      <c r="SL610" s="1"/>
      <c r="SM610" s="1"/>
      <c r="SN610" s="1"/>
      <c r="SO610" s="1"/>
      <c r="SP610" s="1"/>
      <c r="SQ610" s="1"/>
      <c r="SR610" s="1"/>
      <c r="SS610" s="1"/>
      <c r="ST610" s="1"/>
      <c r="SU610" s="1"/>
      <c r="SV610" s="1"/>
      <c r="SW610" s="1"/>
      <c r="SX610" s="1"/>
      <c r="SY610" s="1"/>
      <c r="SZ610" s="1"/>
      <c r="TA610" s="1"/>
      <c r="TB610" s="1"/>
      <c r="TC610" s="1"/>
      <c r="TD610" s="1"/>
      <c r="TE610" s="1"/>
      <c r="TF610" s="1"/>
      <c r="TG610" s="1"/>
      <c r="TH610" s="1"/>
      <c r="TI610" s="1"/>
      <c r="TJ610" s="1"/>
      <c r="TK610" s="1"/>
      <c r="TL610" s="1"/>
      <c r="TM610" s="1"/>
      <c r="TN610" s="1"/>
      <c r="TO610" s="1"/>
      <c r="TP610" s="1"/>
      <c r="TQ610" s="1"/>
      <c r="TR610" s="1"/>
      <c r="TS610" s="1"/>
      <c r="TT610" s="1"/>
      <c r="TU610" s="1"/>
      <c r="TV610" s="1"/>
      <c r="TW610" s="1"/>
      <c r="TX610" s="1"/>
      <c r="TY610" s="1"/>
      <c r="TZ610" s="1"/>
      <c r="UA610" s="1"/>
      <c r="UB610" s="1"/>
      <c r="UC610" s="1"/>
      <c r="UD610" s="1"/>
      <c r="UE610" s="1"/>
      <c r="UF610" s="1"/>
      <c r="UG610" s="1"/>
      <c r="UH610" s="1"/>
      <c r="UI610" s="1"/>
      <c r="UJ610" s="1"/>
      <c r="UK610" s="1"/>
      <c r="UL610" s="1"/>
      <c r="UM610" s="1"/>
      <c r="UN610" s="1"/>
      <c r="UO610" s="1"/>
      <c r="UP610" s="1"/>
      <c r="UQ610" s="1"/>
      <c r="UR610" s="1"/>
      <c r="US610" s="1"/>
      <c r="UT610" s="1"/>
      <c r="UU610" s="1"/>
      <c r="UV610" s="1"/>
      <c r="UW610" s="1"/>
      <c r="UX610" s="1"/>
      <c r="UY610" s="1"/>
      <c r="UZ610" s="1"/>
      <c r="VA610" s="1"/>
      <c r="VB610" s="1"/>
      <c r="VC610" s="1"/>
      <c r="VD610" s="1"/>
      <c r="VE610" s="1"/>
      <c r="VF610" s="1"/>
      <c r="VG610" s="1"/>
      <c r="VH610" s="1"/>
      <c r="VI610" s="1"/>
      <c r="VJ610" s="1"/>
      <c r="VK610" s="1"/>
      <c r="VL610" s="1"/>
      <c r="VM610" s="1"/>
      <c r="VN610" s="1"/>
      <c r="VO610" s="1"/>
      <c r="VP610" s="1"/>
      <c r="VQ610" s="1"/>
      <c r="VR610" s="1"/>
      <c r="VS610" s="1"/>
      <c r="VT610" s="1"/>
      <c r="VU610" s="1"/>
      <c r="VV610" s="1"/>
      <c r="VW610" s="1"/>
      <c r="VX610" s="1"/>
      <c r="VY610" s="1"/>
      <c r="VZ610" s="1"/>
      <c r="WA610" s="1"/>
      <c r="WB610" s="1"/>
      <c r="WC610" s="1"/>
      <c r="WD610" s="1"/>
      <c r="WE610" s="1"/>
      <c r="WF610" s="1"/>
      <c r="WG610" s="1"/>
      <c r="WH610" s="1"/>
      <c r="WI610" s="1"/>
      <c r="WJ610" s="1"/>
      <c r="WK610" s="1"/>
      <c r="WL610" s="1"/>
      <c r="WM610" s="1"/>
      <c r="WN610" s="1"/>
      <c r="WO610" s="1"/>
      <c r="WP610" s="1"/>
      <c r="WQ610" s="1"/>
      <c r="WR610" s="1"/>
      <c r="WS610" s="1"/>
      <c r="WT610" s="1"/>
      <c r="WU610" s="1"/>
      <c r="WV610" s="1"/>
      <c r="WW610" s="1"/>
      <c r="WX610" s="1"/>
      <c r="WY610" s="1"/>
      <c r="WZ610" s="1"/>
      <c r="XA610" s="1"/>
      <c r="XB610" s="1"/>
      <c r="XC610" s="1"/>
      <c r="XD610" s="1"/>
      <c r="XE610" s="1"/>
      <c r="XF610" s="1"/>
      <c r="XG610" s="1"/>
      <c r="XH610" s="1"/>
      <c r="XI610" s="1"/>
      <c r="XJ610" s="1"/>
      <c r="XK610" s="1"/>
      <c r="XL610" s="1"/>
      <c r="XM610" s="1"/>
      <c r="XN610" s="1"/>
      <c r="XO610" s="1"/>
      <c r="XP610" s="1"/>
      <c r="XQ610" s="1"/>
      <c r="XR610" s="1"/>
      <c r="XS610" s="1"/>
      <c r="XT610" s="1"/>
      <c r="XU610" s="1"/>
      <c r="XV610" s="1"/>
      <c r="XW610" s="1"/>
      <c r="XX610" s="1"/>
      <c r="XY610" s="1"/>
      <c r="XZ610" s="1"/>
      <c r="YA610" s="1"/>
      <c r="YB610" s="1"/>
      <c r="YC610" s="1"/>
      <c r="YD610" s="1"/>
      <c r="YE610" s="1"/>
      <c r="YF610" s="1"/>
      <c r="YG610" s="1"/>
      <c r="YH610" s="1"/>
      <c r="YI610" s="1"/>
      <c r="YJ610" s="1"/>
      <c r="YK610" s="1"/>
      <c r="YL610" s="1"/>
      <c r="YM610" s="1"/>
      <c r="YN610" s="1"/>
      <c r="YO610" s="1"/>
      <c r="YP610" s="1"/>
      <c r="YQ610" s="1"/>
      <c r="YR610" s="1"/>
      <c r="YS610" s="1"/>
      <c r="YT610" s="1"/>
      <c r="YU610" s="1"/>
      <c r="YV610" s="1"/>
      <c r="YW610" s="1"/>
      <c r="YX610" s="1"/>
      <c r="YY610" s="1"/>
      <c r="YZ610" s="1"/>
      <c r="ZA610" s="1"/>
      <c r="ZB610" s="1"/>
      <c r="ZC610" s="1"/>
      <c r="ZD610" s="1"/>
      <c r="ZE610" s="1"/>
      <c r="ZF610" s="1"/>
      <c r="ZG610" s="1"/>
      <c r="ZH610" s="1"/>
      <c r="ZI610" s="1"/>
      <c r="ZJ610" s="1"/>
      <c r="ZK610" s="1"/>
      <c r="ZL610" s="1"/>
      <c r="ZM610" s="1"/>
      <c r="ZN610" s="1"/>
      <c r="ZO610" s="1"/>
      <c r="ZP610" s="1"/>
      <c r="ZQ610" s="1"/>
      <c r="ZR610" s="1"/>
      <c r="ZS610" s="1"/>
      <c r="ZT610" s="1"/>
      <c r="ZU610" s="1"/>
      <c r="ZV610" s="1"/>
      <c r="ZW610" s="1"/>
      <c r="ZX610" s="1"/>
      <c r="ZY610" s="1"/>
      <c r="ZZ610" s="1"/>
      <c r="AAA610" s="1"/>
      <c r="AAB610" s="1"/>
      <c r="AAC610" s="1"/>
      <c r="AAD610" s="1"/>
      <c r="AAE610" s="1"/>
      <c r="AAF610" s="1"/>
      <c r="AAG610" s="1"/>
      <c r="AAH610" s="1"/>
      <c r="AAI610" s="1"/>
      <c r="AAJ610" s="1"/>
      <c r="AAK610" s="1"/>
      <c r="AAL610" s="1"/>
      <c r="AAM610" s="1"/>
      <c r="AAN610" s="1"/>
      <c r="AAO610" s="1"/>
      <c r="AAP610" s="1"/>
      <c r="AAQ610" s="1"/>
      <c r="AAR610" s="1"/>
      <c r="AAS610" s="1"/>
      <c r="AAT610" s="1"/>
      <c r="AAU610" s="1"/>
      <c r="AAV610" s="1"/>
      <c r="AAW610" s="1"/>
      <c r="AAX610" s="1"/>
      <c r="AAY610" s="1"/>
      <c r="AAZ610" s="1"/>
      <c r="ABA610" s="1"/>
      <c r="ABB610" s="1"/>
      <c r="ABC610" s="1"/>
      <c r="ABD610" s="1"/>
      <c r="ABE610" s="1"/>
      <c r="ABF610" s="1"/>
      <c r="ABG610" s="1"/>
      <c r="ABH610" s="1"/>
      <c r="ABI610" s="1"/>
      <c r="ABJ610" s="1"/>
      <c r="ABK610" s="1"/>
      <c r="ABL610" s="1"/>
      <c r="ABM610" s="1"/>
      <c r="ABN610" s="1"/>
      <c r="ABO610" s="1"/>
    </row>
    <row r="611" spans="1:743" x14ac:dyDescent="0.25">
      <c r="B611" s="1"/>
      <c r="C611" s="1"/>
      <c r="D611" s="1"/>
      <c r="E611" s="1"/>
      <c r="F611" s="1"/>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c r="JX611" s="3"/>
      <c r="JY611" s="3"/>
      <c r="JZ611" s="3"/>
      <c r="KA611" s="3"/>
      <c r="KB611" s="3"/>
      <c r="KC611" s="3"/>
      <c r="KD611" s="3"/>
      <c r="KE611" s="3"/>
      <c r="KF611" s="3"/>
      <c r="KG611" s="3"/>
      <c r="KH611" s="3"/>
      <c r="KI611" s="3"/>
      <c r="KJ611" s="3"/>
      <c r="KK611" s="3"/>
      <c r="KL611" s="3"/>
      <c r="KM611" s="3"/>
      <c r="KN611" s="3"/>
      <c r="KO611" s="3"/>
      <c r="KP611" s="3"/>
      <c r="KQ611" s="3"/>
      <c r="KR611" s="3"/>
      <c r="KS611" s="3"/>
      <c r="KT611" s="3"/>
      <c r="KU611" s="3"/>
      <c r="KV611" s="3"/>
      <c r="KW611" s="3"/>
      <c r="KX611" s="3"/>
      <c r="KY611" s="3"/>
      <c r="KZ611" s="3"/>
      <c r="LA611" s="3"/>
      <c r="LB611" s="3"/>
      <c r="LC611" s="3"/>
      <c r="LD611" s="3"/>
      <c r="LE611" s="3"/>
      <c r="LF611" s="3"/>
      <c r="LG611" s="3"/>
      <c r="LH611" s="3"/>
      <c r="LI611" s="3"/>
      <c r="LJ611" s="3"/>
      <c r="LK611" s="3"/>
      <c r="LL611" s="3"/>
      <c r="LM611" s="3"/>
      <c r="LN611" s="3"/>
      <c r="LO611" s="3"/>
      <c r="LP611" s="3"/>
      <c r="LQ611" s="3"/>
      <c r="LR611" s="3"/>
      <c r="LS611" s="3"/>
      <c r="LT611" s="3"/>
      <c r="LU611" s="3"/>
      <c r="LV611" s="3"/>
      <c r="LW611" s="3"/>
      <c r="LX611" s="3"/>
      <c r="LY611" s="3"/>
      <c r="LZ611" s="3"/>
      <c r="MA611" s="3"/>
      <c r="MB611" s="3"/>
      <c r="MC611" s="3"/>
      <c r="MD611" s="3"/>
      <c r="ME611" s="3"/>
      <c r="MF611" s="3"/>
      <c r="MG611" s="3"/>
      <c r="MH611" s="3"/>
      <c r="MI611" s="3"/>
      <c r="MJ611" s="3"/>
      <c r="MK611" s="3"/>
      <c r="ML611" s="3"/>
      <c r="MM611" s="3"/>
      <c r="MN611" s="3"/>
      <c r="MO611" s="3"/>
      <c r="MP611" s="3"/>
      <c r="MQ611" s="3"/>
      <c r="MR611" s="3"/>
      <c r="MS611" s="3"/>
      <c r="MT611" s="3"/>
      <c r="MU611" s="3"/>
      <c r="MV611" s="3"/>
      <c r="MW611" s="3"/>
      <c r="MX611" s="3"/>
      <c r="MY611" s="3"/>
      <c r="MZ611" s="3"/>
      <c r="NA611" s="3"/>
      <c r="NB611" s="3"/>
      <c r="NC611" s="3"/>
      <c r="ND611" s="3"/>
      <c r="NE611" s="3"/>
      <c r="NF611" s="3"/>
      <c r="NG611" s="3"/>
      <c r="NH611" s="3"/>
      <c r="NI611" s="3"/>
      <c r="NJ611" s="3"/>
      <c r="NK611" s="3"/>
      <c r="NL611" s="3"/>
      <c r="NM611" s="3"/>
      <c r="NN611" s="3"/>
      <c r="NO611" s="3"/>
      <c r="NP611" s="3"/>
      <c r="NQ611" s="3"/>
      <c r="NR611" s="3"/>
      <c r="NS611" s="3"/>
      <c r="NT611" s="3"/>
      <c r="NU611" s="3"/>
      <c r="NV611" s="3"/>
      <c r="NW611" s="3"/>
      <c r="NX611" s="3"/>
      <c r="NY611" s="3"/>
      <c r="NZ611" s="3"/>
      <c r="OA611" s="3"/>
      <c r="OB611" s="3"/>
      <c r="OC611" s="3"/>
      <c r="OD611" s="3"/>
      <c r="OE611" s="3"/>
      <c r="OF611" s="3"/>
      <c r="OG611" s="3"/>
      <c r="OH611" s="3"/>
      <c r="OI611" s="3"/>
      <c r="OJ611" s="3"/>
      <c r="OK611" s="3"/>
      <c r="OL611" s="3"/>
      <c r="OM611" s="3"/>
      <c r="ON611" s="3"/>
      <c r="OO611" s="3"/>
      <c r="OP611" s="3"/>
      <c r="OQ611" s="3"/>
      <c r="OR611" s="3"/>
      <c r="OS611" s="3"/>
      <c r="OT611" s="3"/>
      <c r="OU611" s="3"/>
      <c r="OV611" s="3"/>
      <c r="OW611" s="3"/>
      <c r="OX611" s="3"/>
      <c r="OY611" s="3"/>
      <c r="OZ611" s="3"/>
      <c r="PA611" s="3"/>
      <c r="PB611" s="1"/>
      <c r="PC611" s="1"/>
      <c r="PD611" s="1"/>
      <c r="PE611" s="1"/>
      <c r="PF611" s="1"/>
      <c r="PG611" s="1"/>
      <c r="PH611" s="1"/>
      <c r="PI611" s="1"/>
      <c r="PJ611" s="1"/>
      <c r="PK611" s="1"/>
      <c r="PL611" s="1"/>
      <c r="PM611" s="1"/>
      <c r="PN611" s="1"/>
      <c r="PO611" s="1"/>
      <c r="PP611" s="1"/>
      <c r="PQ611" s="1"/>
      <c r="PR611" s="1"/>
      <c r="PS611" s="1"/>
      <c r="PT611" s="1"/>
      <c r="PU611" s="1"/>
      <c r="PV611" s="1"/>
      <c r="PW611" s="1"/>
      <c r="PX611" s="1"/>
      <c r="PY611" s="1"/>
      <c r="PZ611" s="1"/>
      <c r="QA611" s="1"/>
      <c r="QB611" s="1"/>
      <c r="QC611" s="1"/>
      <c r="QD611" s="1"/>
      <c r="QE611" s="1"/>
      <c r="QF611" s="1"/>
      <c r="QG611" s="1"/>
      <c r="QH611" s="1"/>
      <c r="QI611" s="1"/>
      <c r="QJ611" s="1"/>
      <c r="QK611" s="1"/>
      <c r="QL611" s="1"/>
      <c r="QM611" s="1"/>
      <c r="QN611" s="1"/>
      <c r="QO611" s="1"/>
      <c r="QP611" s="1"/>
      <c r="QQ611" s="1"/>
      <c r="QR611" s="1"/>
      <c r="QS611" s="1"/>
      <c r="QT611" s="1"/>
      <c r="QU611" s="1"/>
      <c r="QV611" s="1"/>
      <c r="QW611" s="1"/>
      <c r="QX611" s="1"/>
      <c r="QY611" s="1"/>
      <c r="QZ611" s="1"/>
      <c r="RA611" s="1"/>
      <c r="RB611" s="1"/>
      <c r="RC611" s="1"/>
      <c r="RD611" s="1"/>
      <c r="RE611" s="1"/>
      <c r="RF611" s="1"/>
      <c r="RG611" s="1"/>
      <c r="RH611" s="1"/>
      <c r="RI611" s="1"/>
      <c r="RJ611" s="1"/>
      <c r="RK611" s="1"/>
      <c r="RL611" s="1"/>
      <c r="RM611" s="1"/>
      <c r="RN611" s="1"/>
      <c r="RO611" s="1"/>
      <c r="RP611" s="1"/>
      <c r="RQ611" s="1"/>
      <c r="RR611" s="1"/>
      <c r="RS611" s="1"/>
      <c r="RT611" s="1"/>
      <c r="RU611" s="1"/>
      <c r="RV611" s="1"/>
      <c r="RW611" s="1"/>
      <c r="RX611" s="1"/>
      <c r="RY611" s="1"/>
      <c r="RZ611" s="1"/>
      <c r="SA611" s="1"/>
      <c r="SB611" s="1"/>
      <c r="SC611" s="1"/>
      <c r="SD611" s="1"/>
      <c r="SE611" s="1"/>
      <c r="SF611" s="1"/>
      <c r="SG611" s="1"/>
      <c r="SH611" s="1"/>
      <c r="SI611" s="1"/>
      <c r="SJ611" s="1"/>
      <c r="SK611" s="1"/>
      <c r="SL611" s="1"/>
      <c r="SM611" s="1"/>
      <c r="SN611" s="1"/>
      <c r="SO611" s="1"/>
      <c r="SP611" s="1"/>
      <c r="SQ611" s="1"/>
      <c r="SR611" s="1"/>
      <c r="SS611" s="1"/>
      <c r="ST611" s="1"/>
      <c r="SU611" s="1"/>
      <c r="SV611" s="1"/>
      <c r="SW611" s="1"/>
      <c r="SX611" s="1"/>
      <c r="SY611" s="1"/>
      <c r="SZ611" s="1"/>
      <c r="TA611" s="1"/>
      <c r="TB611" s="1"/>
      <c r="TC611" s="1"/>
      <c r="TD611" s="1"/>
      <c r="TE611" s="1"/>
      <c r="TF611" s="1"/>
      <c r="TG611" s="1"/>
      <c r="TH611" s="1"/>
      <c r="TI611" s="1"/>
      <c r="TJ611" s="1"/>
      <c r="TK611" s="1"/>
      <c r="TL611" s="1"/>
      <c r="TM611" s="1"/>
      <c r="TN611" s="1"/>
      <c r="TO611" s="1"/>
      <c r="TP611" s="1"/>
      <c r="TQ611" s="1"/>
      <c r="TR611" s="1"/>
      <c r="TS611" s="1"/>
      <c r="TT611" s="1"/>
      <c r="TU611" s="1"/>
      <c r="TV611" s="1"/>
      <c r="TW611" s="1"/>
      <c r="TX611" s="1"/>
      <c r="TY611" s="1"/>
      <c r="TZ611" s="1"/>
      <c r="UA611" s="1"/>
      <c r="UB611" s="1"/>
      <c r="UC611" s="1"/>
      <c r="UD611" s="1"/>
      <c r="UE611" s="1"/>
      <c r="UF611" s="1"/>
      <c r="UG611" s="1"/>
      <c r="UH611" s="1"/>
      <c r="UI611" s="1"/>
      <c r="UJ611" s="1"/>
      <c r="UK611" s="1"/>
      <c r="UL611" s="1"/>
      <c r="UM611" s="1"/>
      <c r="UN611" s="1"/>
      <c r="UO611" s="1"/>
      <c r="UP611" s="1"/>
      <c r="UQ611" s="1"/>
      <c r="UR611" s="1"/>
      <c r="US611" s="1"/>
      <c r="UT611" s="1"/>
      <c r="UU611" s="1"/>
      <c r="UV611" s="1"/>
      <c r="UW611" s="1"/>
      <c r="UX611" s="1"/>
      <c r="UY611" s="1"/>
      <c r="UZ611" s="1"/>
      <c r="VA611" s="1"/>
      <c r="VB611" s="1"/>
      <c r="VC611" s="1"/>
      <c r="VD611" s="1"/>
      <c r="VE611" s="1"/>
      <c r="VF611" s="1"/>
      <c r="VG611" s="1"/>
      <c r="VH611" s="1"/>
      <c r="VI611" s="1"/>
      <c r="VJ611" s="1"/>
      <c r="VK611" s="1"/>
      <c r="VL611" s="1"/>
      <c r="VM611" s="1"/>
      <c r="VN611" s="1"/>
      <c r="VO611" s="1"/>
      <c r="VP611" s="1"/>
      <c r="VQ611" s="1"/>
      <c r="VR611" s="1"/>
      <c r="VS611" s="1"/>
      <c r="VT611" s="1"/>
      <c r="VU611" s="1"/>
      <c r="VV611" s="1"/>
      <c r="VW611" s="1"/>
      <c r="VX611" s="1"/>
      <c r="VY611" s="1"/>
      <c r="VZ611" s="1"/>
      <c r="WA611" s="1"/>
      <c r="WB611" s="1"/>
      <c r="WC611" s="1"/>
      <c r="WD611" s="1"/>
      <c r="WE611" s="1"/>
      <c r="WF611" s="1"/>
      <c r="WG611" s="1"/>
      <c r="WH611" s="1"/>
      <c r="WI611" s="1"/>
      <c r="WJ611" s="1"/>
      <c r="WK611" s="1"/>
      <c r="WL611" s="1"/>
      <c r="WM611" s="1"/>
      <c r="WN611" s="1"/>
      <c r="WO611" s="1"/>
      <c r="WP611" s="1"/>
      <c r="WQ611" s="1"/>
      <c r="WR611" s="1"/>
      <c r="WS611" s="1"/>
      <c r="WT611" s="1"/>
      <c r="WU611" s="1"/>
      <c r="WV611" s="1"/>
      <c r="WW611" s="1"/>
      <c r="WX611" s="1"/>
      <c r="WY611" s="1"/>
      <c r="WZ611" s="1"/>
      <c r="XA611" s="1"/>
      <c r="XB611" s="1"/>
      <c r="XC611" s="1"/>
      <c r="XD611" s="1"/>
      <c r="XE611" s="1"/>
      <c r="XF611" s="1"/>
      <c r="XG611" s="1"/>
      <c r="XH611" s="1"/>
      <c r="XI611" s="1"/>
      <c r="XJ611" s="1"/>
      <c r="XK611" s="1"/>
      <c r="XL611" s="1"/>
      <c r="XM611" s="1"/>
      <c r="XN611" s="1"/>
      <c r="XO611" s="1"/>
      <c r="XP611" s="1"/>
      <c r="XQ611" s="1"/>
      <c r="XR611" s="1"/>
      <c r="XS611" s="1"/>
      <c r="XT611" s="1"/>
      <c r="XU611" s="1"/>
      <c r="XV611" s="1"/>
      <c r="XW611" s="1"/>
      <c r="XX611" s="1"/>
      <c r="XY611" s="1"/>
      <c r="XZ611" s="1"/>
      <c r="YA611" s="1"/>
      <c r="YB611" s="1"/>
      <c r="YC611" s="1"/>
      <c r="YD611" s="1"/>
      <c r="YE611" s="1"/>
      <c r="YF611" s="1"/>
      <c r="YG611" s="1"/>
      <c r="YH611" s="1"/>
      <c r="YI611" s="1"/>
      <c r="YJ611" s="1"/>
      <c r="YK611" s="1"/>
      <c r="YL611" s="1"/>
      <c r="YM611" s="1"/>
      <c r="YN611" s="1"/>
      <c r="YO611" s="1"/>
      <c r="YP611" s="1"/>
      <c r="YQ611" s="1"/>
      <c r="YR611" s="1"/>
      <c r="YS611" s="1"/>
      <c r="YT611" s="1"/>
      <c r="YU611" s="1"/>
      <c r="YV611" s="1"/>
      <c r="YW611" s="1"/>
      <c r="YX611" s="1"/>
      <c r="YY611" s="1"/>
      <c r="YZ611" s="1"/>
      <c r="ZA611" s="1"/>
      <c r="ZB611" s="1"/>
      <c r="ZC611" s="1"/>
      <c r="ZD611" s="1"/>
      <c r="ZE611" s="1"/>
      <c r="ZF611" s="1"/>
      <c r="ZG611" s="1"/>
      <c r="ZH611" s="1"/>
      <c r="ZI611" s="1"/>
      <c r="ZJ611" s="1"/>
      <c r="ZK611" s="1"/>
      <c r="ZL611" s="1"/>
      <c r="ZM611" s="1"/>
      <c r="ZN611" s="1"/>
      <c r="ZO611" s="1"/>
      <c r="ZP611" s="1"/>
      <c r="ZQ611" s="1"/>
      <c r="ZR611" s="1"/>
      <c r="ZS611" s="1"/>
      <c r="ZT611" s="1"/>
      <c r="ZU611" s="1"/>
      <c r="ZV611" s="1"/>
      <c r="ZW611" s="1"/>
      <c r="ZX611" s="1"/>
      <c r="ZY611" s="1"/>
      <c r="ZZ611" s="1"/>
      <c r="AAA611" s="1"/>
      <c r="AAB611" s="1"/>
      <c r="AAC611" s="1"/>
      <c r="AAD611" s="1"/>
      <c r="AAE611" s="1"/>
      <c r="AAF611" s="1"/>
      <c r="AAG611" s="1"/>
      <c r="AAH611" s="1"/>
      <c r="AAI611" s="1"/>
      <c r="AAJ611" s="1"/>
      <c r="AAK611" s="1"/>
      <c r="AAL611" s="1"/>
      <c r="AAM611" s="1"/>
      <c r="AAN611" s="1"/>
      <c r="AAO611" s="1"/>
      <c r="AAP611" s="1"/>
      <c r="AAQ611" s="1"/>
      <c r="AAR611" s="1"/>
      <c r="AAS611" s="1"/>
      <c r="AAT611" s="1"/>
      <c r="AAU611" s="1"/>
      <c r="AAV611" s="1"/>
      <c r="AAW611" s="1"/>
      <c r="AAX611" s="1"/>
      <c r="AAY611" s="1"/>
      <c r="AAZ611" s="1"/>
      <c r="ABA611" s="1"/>
      <c r="ABB611" s="1"/>
      <c r="ABC611" s="1"/>
      <c r="ABD611" s="1"/>
      <c r="ABE611" s="1"/>
      <c r="ABF611" s="1"/>
      <c r="ABG611" s="1"/>
      <c r="ABH611" s="1"/>
      <c r="ABI611" s="1"/>
      <c r="ABJ611" s="1"/>
      <c r="ABK611" s="1"/>
      <c r="ABL611" s="1"/>
      <c r="ABM611" s="1"/>
      <c r="ABN611" s="1"/>
      <c r="ABO611" s="1"/>
    </row>
    <row r="612" spans="1:743" x14ac:dyDescent="0.25">
      <c r="B612" s="1"/>
      <c r="C612" s="1"/>
      <c r="D612" s="1"/>
      <c r="E612" s="1"/>
      <c r="F612" s="1"/>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c r="OY612" s="3"/>
      <c r="OZ612" s="3"/>
      <c r="PA612" s="3"/>
      <c r="PB612" s="1"/>
      <c r="PC612" s="1"/>
      <c r="PD612" s="1"/>
      <c r="PE612" s="1"/>
      <c r="PF612" s="1"/>
      <c r="PG612" s="1"/>
      <c r="PH612" s="1"/>
      <c r="PI612" s="1"/>
      <c r="PJ612" s="1"/>
      <c r="PK612" s="1"/>
      <c r="PL612" s="1"/>
      <c r="PM612" s="1"/>
      <c r="PN612" s="1"/>
      <c r="PO612" s="1"/>
      <c r="PP612" s="1"/>
      <c r="PQ612" s="1"/>
      <c r="PR612" s="1"/>
      <c r="PS612" s="1"/>
      <c r="PT612" s="1"/>
      <c r="PU612" s="1"/>
      <c r="PV612" s="1"/>
      <c r="PW612" s="1"/>
      <c r="PX612" s="1"/>
      <c r="PY612" s="1"/>
      <c r="PZ612" s="1"/>
      <c r="QA612" s="1"/>
      <c r="QB612" s="1"/>
      <c r="QC612" s="1"/>
      <c r="QD612" s="1"/>
      <c r="QE612" s="1"/>
      <c r="QF612" s="1"/>
      <c r="QG612" s="1"/>
      <c r="QH612" s="1"/>
      <c r="QI612" s="1"/>
      <c r="QJ612" s="1"/>
      <c r="QK612" s="1"/>
      <c r="QL612" s="1"/>
      <c r="QM612" s="1"/>
      <c r="QN612" s="1"/>
      <c r="QO612" s="1"/>
      <c r="QP612" s="1"/>
      <c r="QQ612" s="1"/>
      <c r="QR612" s="1"/>
      <c r="QS612" s="1"/>
      <c r="QT612" s="1"/>
      <c r="QU612" s="1"/>
      <c r="QV612" s="1"/>
      <c r="QW612" s="1"/>
      <c r="QX612" s="1"/>
      <c r="QY612" s="1"/>
      <c r="QZ612" s="1"/>
      <c r="RA612" s="1"/>
      <c r="RB612" s="1"/>
      <c r="RC612" s="1"/>
      <c r="RD612" s="1"/>
      <c r="RE612" s="1"/>
      <c r="RF612" s="1"/>
      <c r="RG612" s="1"/>
      <c r="RH612" s="1"/>
      <c r="RI612" s="1"/>
      <c r="RJ612" s="1"/>
      <c r="RK612" s="1"/>
      <c r="RL612" s="1"/>
      <c r="RM612" s="1"/>
      <c r="RN612" s="1"/>
      <c r="RO612" s="1"/>
      <c r="RP612" s="1"/>
      <c r="RQ612" s="1"/>
      <c r="RR612" s="1"/>
      <c r="RS612" s="1"/>
      <c r="RT612" s="1"/>
      <c r="RU612" s="1"/>
      <c r="RV612" s="1"/>
      <c r="RW612" s="1"/>
      <c r="RX612" s="1"/>
      <c r="RY612" s="1"/>
      <c r="RZ612" s="1"/>
      <c r="SA612" s="1"/>
      <c r="SB612" s="1"/>
      <c r="SC612" s="1"/>
      <c r="SD612" s="1"/>
      <c r="SE612" s="1"/>
      <c r="SF612" s="1"/>
      <c r="SG612" s="1"/>
      <c r="SH612" s="1"/>
      <c r="SI612" s="1"/>
      <c r="SJ612" s="1"/>
      <c r="SK612" s="1"/>
      <c r="SL612" s="1"/>
      <c r="SM612" s="1"/>
      <c r="SN612" s="1"/>
      <c r="SO612" s="1"/>
      <c r="SP612" s="1"/>
      <c r="SQ612" s="1"/>
      <c r="SR612" s="1"/>
      <c r="SS612" s="1"/>
      <c r="ST612" s="1"/>
      <c r="SU612" s="1"/>
      <c r="SV612" s="1"/>
      <c r="SW612" s="1"/>
      <c r="SX612" s="1"/>
      <c r="SY612" s="1"/>
      <c r="SZ612" s="1"/>
      <c r="TA612" s="1"/>
      <c r="TB612" s="1"/>
      <c r="TC612" s="1"/>
      <c r="TD612" s="1"/>
      <c r="TE612" s="1"/>
      <c r="TF612" s="1"/>
      <c r="TG612" s="1"/>
      <c r="TH612" s="1"/>
      <c r="TI612" s="1"/>
      <c r="TJ612" s="1"/>
      <c r="TK612" s="1"/>
      <c r="TL612" s="1"/>
      <c r="TM612" s="1"/>
      <c r="TN612" s="1"/>
      <c r="TO612" s="1"/>
      <c r="TP612" s="1"/>
      <c r="TQ612" s="1"/>
      <c r="TR612" s="1"/>
      <c r="TS612" s="1"/>
      <c r="TT612" s="1"/>
      <c r="TU612" s="1"/>
      <c r="TV612" s="1"/>
      <c r="TW612" s="1"/>
      <c r="TX612" s="1"/>
      <c r="TY612" s="1"/>
      <c r="TZ612" s="1"/>
      <c r="UA612" s="1"/>
      <c r="UB612" s="1"/>
      <c r="UC612" s="1"/>
      <c r="UD612" s="1"/>
      <c r="UE612" s="1"/>
      <c r="UF612" s="1"/>
      <c r="UG612" s="1"/>
      <c r="UH612" s="1"/>
      <c r="UI612" s="1"/>
      <c r="UJ612" s="1"/>
      <c r="UK612" s="1"/>
      <c r="UL612" s="1"/>
      <c r="UM612" s="1"/>
      <c r="UN612" s="1"/>
      <c r="UO612" s="1"/>
      <c r="UP612" s="1"/>
      <c r="UQ612" s="1"/>
      <c r="UR612" s="1"/>
      <c r="US612" s="1"/>
      <c r="UT612" s="1"/>
      <c r="UU612" s="1"/>
      <c r="UV612" s="1"/>
      <c r="UW612" s="1"/>
      <c r="UX612" s="1"/>
      <c r="UY612" s="1"/>
      <c r="UZ612" s="1"/>
      <c r="VA612" s="1"/>
      <c r="VB612" s="1"/>
      <c r="VC612" s="1"/>
      <c r="VD612" s="1"/>
      <c r="VE612" s="1"/>
      <c r="VF612" s="1"/>
      <c r="VG612" s="1"/>
      <c r="VH612" s="1"/>
      <c r="VI612" s="1"/>
      <c r="VJ612" s="1"/>
      <c r="VK612" s="1"/>
      <c r="VL612" s="1"/>
      <c r="VM612" s="1"/>
      <c r="VN612" s="1"/>
      <c r="VO612" s="1"/>
      <c r="VP612" s="1"/>
      <c r="VQ612" s="1"/>
      <c r="VR612" s="1"/>
      <c r="VS612" s="1"/>
      <c r="VT612" s="1"/>
      <c r="VU612" s="1"/>
      <c r="VV612" s="1"/>
      <c r="VW612" s="1"/>
      <c r="VX612" s="1"/>
      <c r="VY612" s="1"/>
      <c r="VZ612" s="1"/>
      <c r="WA612" s="1"/>
      <c r="WB612" s="1"/>
      <c r="WC612" s="1"/>
      <c r="WD612" s="1"/>
      <c r="WE612" s="1"/>
      <c r="WF612" s="1"/>
      <c r="WG612" s="1"/>
      <c r="WH612" s="1"/>
      <c r="WI612" s="1"/>
      <c r="WJ612" s="1"/>
      <c r="WK612" s="1"/>
      <c r="WL612" s="1"/>
      <c r="WM612" s="1"/>
      <c r="WN612" s="1"/>
      <c r="WO612" s="1"/>
      <c r="WP612" s="1"/>
      <c r="WQ612" s="1"/>
      <c r="WR612" s="1"/>
      <c r="WS612" s="1"/>
      <c r="WT612" s="1"/>
      <c r="WU612" s="1"/>
      <c r="WV612" s="1"/>
      <c r="WW612" s="1"/>
      <c r="WX612" s="1"/>
      <c r="WY612" s="1"/>
      <c r="WZ612" s="1"/>
      <c r="XA612" s="1"/>
      <c r="XB612" s="1"/>
      <c r="XC612" s="1"/>
      <c r="XD612" s="1"/>
      <c r="XE612" s="1"/>
      <c r="XF612" s="1"/>
      <c r="XG612" s="1"/>
      <c r="XH612" s="1"/>
      <c r="XI612" s="1"/>
      <c r="XJ612" s="1"/>
      <c r="XK612" s="1"/>
      <c r="XL612" s="1"/>
      <c r="XM612" s="1"/>
      <c r="XN612" s="1"/>
      <c r="XO612" s="1"/>
      <c r="XP612" s="1"/>
      <c r="XQ612" s="1"/>
      <c r="XR612" s="1"/>
      <c r="XS612" s="1"/>
      <c r="XT612" s="1"/>
      <c r="XU612" s="1"/>
      <c r="XV612" s="1"/>
      <c r="XW612" s="1"/>
      <c r="XX612" s="1"/>
      <c r="XY612" s="1"/>
      <c r="XZ612" s="1"/>
      <c r="YA612" s="1"/>
      <c r="YB612" s="1"/>
      <c r="YC612" s="1"/>
      <c r="YD612" s="1"/>
      <c r="YE612" s="1"/>
      <c r="YF612" s="1"/>
      <c r="YG612" s="1"/>
      <c r="YH612" s="1"/>
      <c r="YI612" s="1"/>
      <c r="YJ612" s="1"/>
      <c r="YK612" s="1"/>
      <c r="YL612" s="1"/>
      <c r="YM612" s="1"/>
      <c r="YN612" s="1"/>
      <c r="YO612" s="1"/>
      <c r="YP612" s="1"/>
      <c r="YQ612" s="1"/>
      <c r="YR612" s="1"/>
      <c r="YS612" s="1"/>
      <c r="YT612" s="1"/>
      <c r="YU612" s="1"/>
      <c r="YV612" s="1"/>
      <c r="YW612" s="1"/>
      <c r="YX612" s="1"/>
      <c r="YY612" s="1"/>
      <c r="YZ612" s="1"/>
      <c r="ZA612" s="1"/>
      <c r="ZB612" s="1"/>
      <c r="ZC612" s="1"/>
      <c r="ZD612" s="1"/>
      <c r="ZE612" s="1"/>
      <c r="ZF612" s="1"/>
      <c r="ZG612" s="1"/>
      <c r="ZH612" s="1"/>
      <c r="ZI612" s="1"/>
      <c r="ZJ612" s="1"/>
      <c r="ZK612" s="1"/>
      <c r="ZL612" s="1"/>
      <c r="ZM612" s="1"/>
      <c r="ZN612" s="1"/>
      <c r="ZO612" s="1"/>
      <c r="ZP612" s="1"/>
      <c r="ZQ612" s="1"/>
      <c r="ZR612" s="1"/>
      <c r="ZS612" s="1"/>
      <c r="ZT612" s="1"/>
      <c r="ZU612" s="1"/>
      <c r="ZV612" s="1"/>
      <c r="ZW612" s="1"/>
      <c r="ZX612" s="1"/>
      <c r="ZY612" s="1"/>
      <c r="ZZ612" s="1"/>
      <c r="AAA612" s="1"/>
      <c r="AAB612" s="1"/>
      <c r="AAC612" s="1"/>
      <c r="AAD612" s="1"/>
      <c r="AAE612" s="1"/>
      <c r="AAF612" s="1"/>
      <c r="AAG612" s="1"/>
      <c r="AAH612" s="1"/>
      <c r="AAI612" s="1"/>
      <c r="AAJ612" s="1"/>
      <c r="AAK612" s="1"/>
      <c r="AAL612" s="1"/>
      <c r="AAM612" s="1"/>
      <c r="AAN612" s="1"/>
      <c r="AAO612" s="1"/>
      <c r="AAP612" s="1"/>
      <c r="AAQ612" s="1"/>
      <c r="AAR612" s="1"/>
      <c r="AAS612" s="1"/>
      <c r="AAT612" s="1"/>
      <c r="AAU612" s="1"/>
      <c r="AAV612" s="1"/>
      <c r="AAW612" s="1"/>
      <c r="AAX612" s="1"/>
      <c r="AAY612" s="1"/>
      <c r="AAZ612" s="1"/>
      <c r="ABA612" s="1"/>
      <c r="ABB612" s="1"/>
      <c r="ABC612" s="1"/>
      <c r="ABD612" s="1"/>
      <c r="ABE612" s="1"/>
      <c r="ABF612" s="1"/>
      <c r="ABG612" s="1"/>
      <c r="ABH612" s="1"/>
      <c r="ABI612" s="1"/>
      <c r="ABJ612" s="1"/>
      <c r="ABK612" s="1"/>
      <c r="ABL612" s="1"/>
      <c r="ABM612" s="1"/>
      <c r="ABN612" s="1"/>
      <c r="ABO612" s="1"/>
    </row>
    <row r="613" spans="1:743" x14ac:dyDescent="0.25">
      <c r="B613" s="1"/>
      <c r="C613" s="1"/>
      <c r="D613" s="1"/>
      <c r="E613" s="1"/>
      <c r="F613" s="1"/>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c r="JX613" s="3"/>
      <c r="JY613" s="3"/>
      <c r="JZ613" s="3"/>
      <c r="KA613" s="3"/>
      <c r="KB613" s="3"/>
      <c r="KC613" s="3"/>
      <c r="KD613" s="3"/>
      <c r="KE613" s="3"/>
      <c r="KF613" s="3"/>
      <c r="KG613" s="3"/>
      <c r="KH613" s="3"/>
      <c r="KI613" s="3"/>
      <c r="KJ613" s="3"/>
      <c r="KK613" s="3"/>
      <c r="KL613" s="3"/>
      <c r="KM613" s="3"/>
      <c r="KN613" s="3"/>
      <c r="KO613" s="3"/>
      <c r="KP613" s="3"/>
      <c r="KQ613" s="3"/>
      <c r="KR613" s="3"/>
      <c r="KS613" s="3"/>
      <c r="KT613" s="3"/>
      <c r="KU613" s="3"/>
      <c r="KV613" s="3"/>
      <c r="KW613" s="3"/>
      <c r="KX613" s="3"/>
      <c r="KY613" s="3"/>
      <c r="KZ613" s="3"/>
      <c r="LA613" s="3"/>
      <c r="LB613" s="3"/>
      <c r="LC613" s="3"/>
      <c r="LD613" s="3"/>
      <c r="LE613" s="3"/>
      <c r="LF613" s="3"/>
      <c r="LG613" s="3"/>
      <c r="LH613" s="3"/>
      <c r="LI613" s="3"/>
      <c r="LJ613" s="3"/>
      <c r="LK613" s="3"/>
      <c r="LL613" s="3"/>
      <c r="LM613" s="3"/>
      <c r="LN613" s="3"/>
      <c r="LO613" s="3"/>
      <c r="LP613" s="3"/>
      <c r="LQ613" s="3"/>
      <c r="LR613" s="3"/>
      <c r="LS613" s="3"/>
      <c r="LT613" s="3"/>
      <c r="LU613" s="3"/>
      <c r="LV613" s="3"/>
      <c r="LW613" s="3"/>
      <c r="LX613" s="3"/>
      <c r="LY613" s="3"/>
      <c r="LZ613" s="3"/>
      <c r="MA613" s="3"/>
      <c r="MB613" s="3"/>
      <c r="MC613" s="3"/>
      <c r="MD613" s="3"/>
      <c r="ME613" s="3"/>
      <c r="MF613" s="3"/>
      <c r="MG613" s="3"/>
      <c r="MH613" s="3"/>
      <c r="MI613" s="3"/>
      <c r="MJ613" s="3"/>
      <c r="MK613" s="3"/>
      <c r="ML613" s="3"/>
      <c r="MM613" s="3"/>
      <c r="MN613" s="3"/>
      <c r="MO613" s="3"/>
      <c r="MP613" s="3"/>
      <c r="MQ613" s="3"/>
      <c r="MR613" s="3"/>
      <c r="MS613" s="3"/>
      <c r="MT613" s="3"/>
      <c r="MU613" s="3"/>
      <c r="MV613" s="3"/>
      <c r="MW613" s="3"/>
      <c r="MX613" s="3"/>
      <c r="MY613" s="3"/>
      <c r="MZ613" s="3"/>
      <c r="NA613" s="3"/>
      <c r="NB613" s="3"/>
      <c r="NC613" s="3"/>
      <c r="ND613" s="3"/>
      <c r="NE613" s="3"/>
      <c r="NF613" s="3"/>
      <c r="NG613" s="3"/>
      <c r="NH613" s="3"/>
      <c r="NI613" s="3"/>
      <c r="NJ613" s="3"/>
      <c r="NK613" s="3"/>
      <c r="NL613" s="3"/>
      <c r="NM613" s="3"/>
      <c r="NN613" s="3"/>
      <c r="NO613" s="3"/>
      <c r="NP613" s="3"/>
      <c r="NQ613" s="3"/>
      <c r="NR613" s="3"/>
      <c r="NS613" s="3"/>
      <c r="NT613" s="3"/>
      <c r="NU613" s="3"/>
      <c r="NV613" s="3"/>
      <c r="NW613" s="3"/>
      <c r="NX613" s="3"/>
      <c r="NY613" s="3"/>
      <c r="NZ613" s="3"/>
      <c r="OA613" s="3"/>
      <c r="OB613" s="3"/>
      <c r="OC613" s="3"/>
      <c r="OD613" s="3"/>
      <c r="OE613" s="3"/>
      <c r="OF613" s="3"/>
      <c r="OG613" s="3"/>
      <c r="OH613" s="3"/>
      <c r="OI613" s="3"/>
      <c r="OJ613" s="3"/>
      <c r="OK613" s="3"/>
      <c r="OL613" s="3"/>
      <c r="OM613" s="3"/>
      <c r="ON613" s="3"/>
      <c r="OO613" s="3"/>
      <c r="OP613" s="3"/>
      <c r="OQ613" s="3"/>
      <c r="OR613" s="3"/>
      <c r="OS613" s="3"/>
      <c r="OT613" s="3"/>
      <c r="OU613" s="3"/>
      <c r="OV613" s="3"/>
      <c r="OW613" s="3"/>
      <c r="OX613" s="3"/>
      <c r="OY613" s="3"/>
      <c r="OZ613" s="3"/>
      <c r="PA613" s="3"/>
      <c r="PB613" s="1"/>
      <c r="PC613" s="1"/>
      <c r="PD613" s="1"/>
      <c r="PE613" s="1"/>
      <c r="PF613" s="1"/>
      <c r="PG613" s="1"/>
      <c r="PH613" s="1"/>
      <c r="PI613" s="1"/>
      <c r="PJ613" s="1"/>
      <c r="PK613" s="1"/>
      <c r="PL613" s="1"/>
      <c r="PM613" s="1"/>
      <c r="PN613" s="1"/>
      <c r="PO613" s="1"/>
      <c r="PP613" s="1"/>
      <c r="PQ613" s="1"/>
      <c r="PR613" s="1"/>
      <c r="PS613" s="1"/>
      <c r="PT613" s="1"/>
      <c r="PU613" s="1"/>
      <c r="PV613" s="1"/>
      <c r="PW613" s="1"/>
      <c r="PX613" s="1"/>
      <c r="PY613" s="1"/>
      <c r="PZ613" s="1"/>
      <c r="QA613" s="1"/>
      <c r="QB613" s="1"/>
      <c r="QC613" s="1"/>
      <c r="QD613" s="1"/>
      <c r="QE613" s="1"/>
      <c r="QF613" s="1"/>
      <c r="QG613" s="1"/>
      <c r="QH613" s="1"/>
      <c r="QI613" s="1"/>
      <c r="QJ613" s="1"/>
      <c r="QK613" s="1"/>
      <c r="QL613" s="1"/>
      <c r="QM613" s="1"/>
      <c r="QN613" s="1"/>
      <c r="QO613" s="1"/>
      <c r="QP613" s="1"/>
      <c r="QQ613" s="1"/>
      <c r="QR613" s="1"/>
      <c r="QS613" s="1"/>
      <c r="QT613" s="1"/>
      <c r="QU613" s="1"/>
      <c r="QV613" s="1"/>
      <c r="QW613" s="1"/>
      <c r="QX613" s="1"/>
      <c r="QY613" s="1"/>
      <c r="QZ613" s="1"/>
      <c r="RA613" s="1"/>
      <c r="RB613" s="1"/>
      <c r="RC613" s="1"/>
      <c r="RD613" s="1"/>
      <c r="RE613" s="1"/>
      <c r="RF613" s="1"/>
      <c r="RG613" s="1"/>
      <c r="RH613" s="1"/>
      <c r="RI613" s="1"/>
      <c r="RJ613" s="1"/>
      <c r="RK613" s="1"/>
      <c r="RL613" s="1"/>
      <c r="RM613" s="1"/>
      <c r="RN613" s="1"/>
      <c r="RO613" s="1"/>
      <c r="RP613" s="1"/>
      <c r="RQ613" s="1"/>
      <c r="RR613" s="1"/>
      <c r="RS613" s="1"/>
      <c r="RT613" s="1"/>
      <c r="RU613" s="1"/>
      <c r="RV613" s="1"/>
      <c r="RW613" s="1"/>
      <c r="RX613" s="1"/>
      <c r="RY613" s="1"/>
      <c r="RZ613" s="1"/>
      <c r="SA613" s="1"/>
      <c r="SB613" s="1"/>
      <c r="SC613" s="1"/>
      <c r="SD613" s="1"/>
      <c r="SE613" s="1"/>
      <c r="SF613" s="1"/>
      <c r="SG613" s="1"/>
      <c r="SH613" s="1"/>
      <c r="SI613" s="1"/>
      <c r="SJ613" s="1"/>
      <c r="SK613" s="1"/>
      <c r="SL613" s="1"/>
      <c r="SM613" s="1"/>
      <c r="SN613" s="1"/>
      <c r="SO613" s="1"/>
      <c r="SP613" s="1"/>
      <c r="SQ613" s="1"/>
      <c r="SR613" s="1"/>
      <c r="SS613" s="1"/>
      <c r="ST613" s="1"/>
      <c r="SU613" s="1"/>
      <c r="SV613" s="1"/>
      <c r="SW613" s="1"/>
      <c r="SX613" s="1"/>
      <c r="SY613" s="1"/>
      <c r="SZ613" s="1"/>
      <c r="TA613" s="1"/>
      <c r="TB613" s="1"/>
      <c r="TC613" s="1"/>
      <c r="TD613" s="1"/>
      <c r="TE613" s="1"/>
      <c r="TF613" s="1"/>
      <c r="TG613" s="1"/>
      <c r="TH613" s="1"/>
      <c r="TI613" s="1"/>
      <c r="TJ613" s="1"/>
      <c r="TK613" s="1"/>
      <c r="TL613" s="1"/>
      <c r="TM613" s="1"/>
      <c r="TN613" s="1"/>
      <c r="TO613" s="1"/>
      <c r="TP613" s="1"/>
      <c r="TQ613" s="1"/>
      <c r="TR613" s="1"/>
      <c r="TS613" s="1"/>
      <c r="TT613" s="1"/>
      <c r="TU613" s="1"/>
      <c r="TV613" s="1"/>
      <c r="TW613" s="1"/>
      <c r="TX613" s="1"/>
      <c r="TY613" s="1"/>
      <c r="TZ613" s="1"/>
      <c r="UA613" s="1"/>
      <c r="UB613" s="1"/>
      <c r="UC613" s="1"/>
      <c r="UD613" s="1"/>
      <c r="UE613" s="1"/>
      <c r="UF613" s="1"/>
      <c r="UG613" s="1"/>
      <c r="UH613" s="1"/>
      <c r="UI613" s="1"/>
      <c r="UJ613" s="1"/>
      <c r="UK613" s="1"/>
      <c r="UL613" s="1"/>
      <c r="UM613" s="1"/>
      <c r="UN613" s="1"/>
      <c r="UO613" s="1"/>
      <c r="UP613" s="1"/>
      <c r="UQ613" s="1"/>
      <c r="UR613" s="1"/>
      <c r="US613" s="1"/>
      <c r="UT613" s="1"/>
      <c r="UU613" s="1"/>
      <c r="UV613" s="1"/>
      <c r="UW613" s="1"/>
      <c r="UX613" s="1"/>
      <c r="UY613" s="1"/>
      <c r="UZ613" s="1"/>
      <c r="VA613" s="1"/>
      <c r="VB613" s="1"/>
      <c r="VC613" s="1"/>
      <c r="VD613" s="1"/>
      <c r="VE613" s="1"/>
      <c r="VF613" s="1"/>
      <c r="VG613" s="1"/>
      <c r="VH613" s="1"/>
      <c r="VI613" s="1"/>
      <c r="VJ613" s="1"/>
      <c r="VK613" s="1"/>
      <c r="VL613" s="1"/>
      <c r="VM613" s="1"/>
      <c r="VN613" s="1"/>
      <c r="VO613" s="1"/>
      <c r="VP613" s="1"/>
      <c r="VQ613" s="1"/>
      <c r="VR613" s="1"/>
      <c r="VS613" s="1"/>
      <c r="VT613" s="1"/>
      <c r="VU613" s="1"/>
      <c r="VV613" s="1"/>
      <c r="VW613" s="1"/>
      <c r="VX613" s="1"/>
      <c r="VY613" s="1"/>
      <c r="VZ613" s="1"/>
      <c r="WA613" s="1"/>
      <c r="WB613" s="1"/>
      <c r="WC613" s="1"/>
      <c r="WD613" s="1"/>
      <c r="WE613" s="1"/>
      <c r="WF613" s="1"/>
      <c r="WG613" s="1"/>
      <c r="WH613" s="1"/>
      <c r="WI613" s="1"/>
      <c r="WJ613" s="1"/>
      <c r="WK613" s="1"/>
      <c r="WL613" s="1"/>
      <c r="WM613" s="1"/>
      <c r="WN613" s="1"/>
      <c r="WO613" s="1"/>
      <c r="WP613" s="1"/>
      <c r="WQ613" s="1"/>
      <c r="WR613" s="1"/>
      <c r="WS613" s="1"/>
      <c r="WT613" s="1"/>
      <c r="WU613" s="1"/>
      <c r="WV613" s="1"/>
      <c r="WW613" s="1"/>
      <c r="WX613" s="1"/>
      <c r="WY613" s="1"/>
      <c r="WZ613" s="1"/>
      <c r="XA613" s="1"/>
      <c r="XB613" s="1"/>
      <c r="XC613" s="1"/>
      <c r="XD613" s="1"/>
      <c r="XE613" s="1"/>
      <c r="XF613" s="1"/>
      <c r="XG613" s="1"/>
      <c r="XH613" s="1"/>
      <c r="XI613" s="1"/>
      <c r="XJ613" s="1"/>
      <c r="XK613" s="1"/>
      <c r="XL613" s="1"/>
      <c r="XM613" s="1"/>
      <c r="XN613" s="1"/>
      <c r="XO613" s="1"/>
      <c r="XP613" s="1"/>
      <c r="XQ613" s="1"/>
      <c r="XR613" s="1"/>
      <c r="XS613" s="1"/>
      <c r="XT613" s="1"/>
      <c r="XU613" s="1"/>
      <c r="XV613" s="1"/>
      <c r="XW613" s="1"/>
      <c r="XX613" s="1"/>
      <c r="XY613" s="1"/>
      <c r="XZ613" s="1"/>
      <c r="YA613" s="1"/>
      <c r="YB613" s="1"/>
      <c r="YC613" s="1"/>
      <c r="YD613" s="1"/>
      <c r="YE613" s="1"/>
      <c r="YF613" s="1"/>
      <c r="YG613" s="1"/>
      <c r="YH613" s="1"/>
      <c r="YI613" s="1"/>
      <c r="YJ613" s="1"/>
      <c r="YK613" s="1"/>
      <c r="YL613" s="1"/>
      <c r="YM613" s="1"/>
      <c r="YN613" s="1"/>
      <c r="YO613" s="1"/>
      <c r="YP613" s="1"/>
      <c r="YQ613" s="1"/>
      <c r="YR613" s="1"/>
      <c r="YS613" s="1"/>
      <c r="YT613" s="1"/>
      <c r="YU613" s="1"/>
      <c r="YV613" s="1"/>
      <c r="YW613" s="1"/>
      <c r="YX613" s="1"/>
      <c r="YY613" s="1"/>
      <c r="YZ613" s="1"/>
      <c r="ZA613" s="1"/>
      <c r="ZB613" s="1"/>
      <c r="ZC613" s="1"/>
      <c r="ZD613" s="1"/>
      <c r="ZE613" s="1"/>
      <c r="ZF613" s="1"/>
      <c r="ZG613" s="1"/>
      <c r="ZH613" s="1"/>
      <c r="ZI613" s="1"/>
      <c r="ZJ613" s="1"/>
      <c r="ZK613" s="1"/>
      <c r="ZL613" s="1"/>
      <c r="ZM613" s="1"/>
      <c r="ZN613" s="1"/>
      <c r="ZO613" s="1"/>
      <c r="ZP613" s="1"/>
      <c r="ZQ613" s="1"/>
      <c r="ZR613" s="1"/>
      <c r="ZS613" s="1"/>
      <c r="ZT613" s="1"/>
      <c r="ZU613" s="1"/>
      <c r="ZV613" s="1"/>
      <c r="ZW613" s="1"/>
      <c r="ZX613" s="1"/>
      <c r="ZY613" s="1"/>
      <c r="ZZ613" s="1"/>
      <c r="AAA613" s="1"/>
      <c r="AAB613" s="1"/>
      <c r="AAC613" s="1"/>
      <c r="AAD613" s="1"/>
      <c r="AAE613" s="1"/>
      <c r="AAF613" s="1"/>
      <c r="AAG613" s="1"/>
      <c r="AAH613" s="1"/>
      <c r="AAI613" s="1"/>
      <c r="AAJ613" s="1"/>
      <c r="AAK613" s="1"/>
      <c r="AAL613" s="1"/>
      <c r="AAM613" s="1"/>
      <c r="AAN613" s="1"/>
      <c r="AAO613" s="1"/>
      <c r="AAP613" s="1"/>
      <c r="AAQ613" s="1"/>
      <c r="AAR613" s="1"/>
      <c r="AAS613" s="1"/>
      <c r="AAT613" s="1"/>
      <c r="AAU613" s="1"/>
      <c r="AAV613" s="1"/>
      <c r="AAW613" s="1"/>
      <c r="AAX613" s="1"/>
      <c r="AAY613" s="1"/>
      <c r="AAZ613" s="1"/>
      <c r="ABA613" s="1"/>
      <c r="ABB613" s="1"/>
      <c r="ABC613" s="1"/>
      <c r="ABD613" s="1"/>
      <c r="ABE613" s="1"/>
      <c r="ABF613" s="1"/>
      <c r="ABG613" s="1"/>
      <c r="ABH613" s="1"/>
      <c r="ABI613" s="1"/>
      <c r="ABJ613" s="1"/>
      <c r="ABK613" s="1"/>
      <c r="ABL613" s="1"/>
      <c r="ABM613" s="1"/>
      <c r="ABN613" s="1"/>
      <c r="ABO613" s="1"/>
    </row>
    <row r="614" spans="1:743" x14ac:dyDescent="0.25">
      <c r="B614" s="1"/>
      <c r="C614" s="1"/>
      <c r="D614" s="1"/>
      <c r="E614" s="1"/>
      <c r="F614" s="1"/>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c r="JX614" s="3"/>
      <c r="JY614" s="3"/>
      <c r="JZ614" s="3"/>
      <c r="KA614" s="3"/>
      <c r="KB614" s="3"/>
      <c r="KC614" s="3"/>
      <c r="KD614" s="3"/>
      <c r="KE614" s="3"/>
      <c r="KF614" s="3"/>
      <c r="KG614" s="3"/>
      <c r="KH614" s="3"/>
      <c r="KI614" s="3"/>
      <c r="KJ614" s="3"/>
      <c r="KK614" s="3"/>
      <c r="KL614" s="3"/>
      <c r="KM614" s="3"/>
      <c r="KN614" s="3"/>
      <c r="KO614" s="3"/>
      <c r="KP614" s="3"/>
      <c r="KQ614" s="3"/>
      <c r="KR614" s="3"/>
      <c r="KS614" s="3"/>
      <c r="KT614" s="3"/>
      <c r="KU614" s="3"/>
      <c r="KV614" s="3"/>
      <c r="KW614" s="3"/>
      <c r="KX614" s="3"/>
      <c r="KY614" s="3"/>
      <c r="KZ614" s="3"/>
      <c r="LA614" s="3"/>
      <c r="LB614" s="3"/>
      <c r="LC614" s="3"/>
      <c r="LD614" s="3"/>
      <c r="LE614" s="3"/>
      <c r="LF614" s="3"/>
      <c r="LG614" s="3"/>
      <c r="LH614" s="3"/>
      <c r="LI614" s="3"/>
      <c r="LJ614" s="3"/>
      <c r="LK614" s="3"/>
      <c r="LL614" s="3"/>
      <c r="LM614" s="3"/>
      <c r="LN614" s="3"/>
      <c r="LO614" s="3"/>
      <c r="LP614" s="3"/>
      <c r="LQ614" s="3"/>
      <c r="LR614" s="3"/>
      <c r="LS614" s="3"/>
      <c r="LT614" s="3"/>
      <c r="LU614" s="3"/>
      <c r="LV614" s="3"/>
      <c r="LW614" s="3"/>
      <c r="LX614" s="3"/>
      <c r="LY614" s="3"/>
      <c r="LZ614" s="3"/>
      <c r="MA614" s="3"/>
      <c r="MB614" s="3"/>
      <c r="MC614" s="3"/>
      <c r="MD614" s="3"/>
      <c r="ME614" s="3"/>
      <c r="MF614" s="3"/>
      <c r="MG614" s="3"/>
      <c r="MH614" s="3"/>
      <c r="MI614" s="3"/>
      <c r="MJ614" s="3"/>
      <c r="MK614" s="3"/>
      <c r="ML614" s="3"/>
      <c r="MM614" s="3"/>
      <c r="MN614" s="3"/>
      <c r="MO614" s="3"/>
      <c r="MP614" s="3"/>
      <c r="MQ614" s="3"/>
      <c r="MR614" s="3"/>
      <c r="MS614" s="3"/>
      <c r="MT614" s="3"/>
      <c r="MU614" s="3"/>
      <c r="MV614" s="3"/>
      <c r="MW614" s="3"/>
      <c r="MX614" s="3"/>
      <c r="MY614" s="3"/>
      <c r="MZ614" s="3"/>
      <c r="NA614" s="3"/>
      <c r="NB614" s="3"/>
      <c r="NC614" s="3"/>
      <c r="ND614" s="3"/>
      <c r="NE614" s="3"/>
      <c r="NF614" s="3"/>
      <c r="NG614" s="3"/>
      <c r="NH614" s="3"/>
      <c r="NI614" s="3"/>
      <c r="NJ614" s="3"/>
      <c r="NK614" s="3"/>
      <c r="NL614" s="3"/>
      <c r="NM614" s="3"/>
      <c r="NN614" s="3"/>
      <c r="NO614" s="3"/>
      <c r="NP614" s="3"/>
      <c r="NQ614" s="3"/>
      <c r="NR614" s="3"/>
      <c r="NS614" s="3"/>
      <c r="NT614" s="3"/>
      <c r="NU614" s="3"/>
      <c r="NV614" s="3"/>
      <c r="NW614" s="3"/>
      <c r="NX614" s="3"/>
      <c r="NY614" s="3"/>
      <c r="NZ614" s="3"/>
      <c r="OA614" s="3"/>
      <c r="OB614" s="3"/>
      <c r="OC614" s="3"/>
      <c r="OD614" s="3"/>
      <c r="OE614" s="3"/>
      <c r="OF614" s="3"/>
      <c r="OG614" s="3"/>
      <c r="OH614" s="3"/>
      <c r="OI614" s="3"/>
      <c r="OJ614" s="3"/>
      <c r="OK614" s="3"/>
      <c r="OL614" s="3"/>
      <c r="OM614" s="3"/>
      <c r="ON614" s="3"/>
      <c r="OO614" s="3"/>
      <c r="OP614" s="3"/>
      <c r="OQ614" s="3"/>
      <c r="OR614" s="3"/>
      <c r="OS614" s="3"/>
      <c r="OT614" s="3"/>
      <c r="OU614" s="3"/>
      <c r="OV614" s="3"/>
      <c r="OW614" s="3"/>
      <c r="OX614" s="3"/>
      <c r="OY614" s="3"/>
      <c r="OZ614" s="3"/>
      <c r="PA614" s="3"/>
      <c r="PB614" s="1"/>
      <c r="PC614" s="1"/>
      <c r="PD614" s="1"/>
      <c r="PE614" s="1"/>
      <c r="PF614" s="1"/>
      <c r="PG614" s="1"/>
      <c r="PH614" s="1"/>
      <c r="PI614" s="1"/>
      <c r="PJ614" s="1"/>
      <c r="PK614" s="1"/>
      <c r="PL614" s="1"/>
      <c r="PM614" s="1"/>
      <c r="PN614" s="1"/>
      <c r="PO614" s="1"/>
      <c r="PP614" s="1"/>
      <c r="PQ614" s="1"/>
      <c r="PR614" s="1"/>
      <c r="PS614" s="1"/>
      <c r="PT614" s="1"/>
      <c r="PU614" s="1"/>
      <c r="PV614" s="1"/>
      <c r="PW614" s="1"/>
      <c r="PX614" s="1"/>
      <c r="PY614" s="1"/>
      <c r="PZ614" s="1"/>
      <c r="QA614" s="1"/>
      <c r="QB614" s="1"/>
      <c r="QC614" s="1"/>
      <c r="QD614" s="1"/>
      <c r="QE614" s="1"/>
      <c r="QF614" s="1"/>
      <c r="QG614" s="1"/>
      <c r="QH614" s="1"/>
      <c r="QI614" s="1"/>
      <c r="QJ614" s="1"/>
      <c r="QK614" s="1"/>
      <c r="QL614" s="1"/>
      <c r="QM614" s="1"/>
      <c r="QN614" s="1"/>
      <c r="QO614" s="1"/>
      <c r="QP614" s="1"/>
      <c r="QQ614" s="1"/>
      <c r="QR614" s="1"/>
      <c r="QS614" s="1"/>
      <c r="QT614" s="1"/>
      <c r="QU614" s="1"/>
      <c r="QV614" s="1"/>
      <c r="QW614" s="1"/>
      <c r="QX614" s="1"/>
      <c r="QY614" s="1"/>
      <c r="QZ614" s="1"/>
      <c r="RA614" s="1"/>
      <c r="RB614" s="1"/>
      <c r="RC614" s="1"/>
      <c r="RD614" s="1"/>
      <c r="RE614" s="1"/>
      <c r="RF614" s="1"/>
      <c r="RG614" s="1"/>
      <c r="RH614" s="1"/>
      <c r="RI614" s="1"/>
      <c r="RJ614" s="1"/>
      <c r="RK614" s="1"/>
      <c r="RL614" s="1"/>
      <c r="RM614" s="1"/>
      <c r="RN614" s="1"/>
      <c r="RO614" s="1"/>
      <c r="RP614" s="1"/>
      <c r="RQ614" s="1"/>
      <c r="RR614" s="1"/>
      <c r="RS614" s="1"/>
      <c r="RT614" s="1"/>
      <c r="RU614" s="1"/>
      <c r="RV614" s="1"/>
      <c r="RW614" s="1"/>
      <c r="RX614" s="1"/>
      <c r="RY614" s="1"/>
      <c r="RZ614" s="1"/>
      <c r="SA614" s="1"/>
      <c r="SB614" s="1"/>
      <c r="SC614" s="1"/>
      <c r="SD614" s="1"/>
      <c r="SE614" s="1"/>
      <c r="SF614" s="1"/>
      <c r="SG614" s="1"/>
      <c r="SH614" s="1"/>
      <c r="SI614" s="1"/>
      <c r="SJ614" s="1"/>
      <c r="SK614" s="1"/>
      <c r="SL614" s="1"/>
      <c r="SM614" s="1"/>
      <c r="SN614" s="1"/>
      <c r="SO614" s="1"/>
      <c r="SP614" s="1"/>
      <c r="SQ614" s="1"/>
      <c r="SR614" s="1"/>
      <c r="SS614" s="1"/>
      <c r="ST614" s="1"/>
      <c r="SU614" s="1"/>
      <c r="SV614" s="1"/>
      <c r="SW614" s="1"/>
      <c r="SX614" s="1"/>
      <c r="SY614" s="1"/>
      <c r="SZ614" s="1"/>
      <c r="TA614" s="1"/>
      <c r="TB614" s="1"/>
      <c r="TC614" s="1"/>
      <c r="TD614" s="1"/>
      <c r="TE614" s="1"/>
      <c r="TF614" s="1"/>
      <c r="TG614" s="1"/>
      <c r="TH614" s="1"/>
      <c r="TI614" s="1"/>
      <c r="TJ614" s="1"/>
      <c r="TK614" s="1"/>
      <c r="TL614" s="1"/>
      <c r="TM614" s="1"/>
      <c r="TN614" s="1"/>
      <c r="TO614" s="1"/>
      <c r="TP614" s="1"/>
      <c r="TQ614" s="1"/>
      <c r="TR614" s="1"/>
      <c r="TS614" s="1"/>
      <c r="TT614" s="1"/>
      <c r="TU614" s="1"/>
      <c r="TV614" s="1"/>
      <c r="TW614" s="1"/>
      <c r="TX614" s="1"/>
      <c r="TY614" s="1"/>
      <c r="TZ614" s="1"/>
      <c r="UA614" s="1"/>
      <c r="UB614" s="1"/>
      <c r="UC614" s="1"/>
      <c r="UD614" s="1"/>
      <c r="UE614" s="1"/>
      <c r="UF614" s="1"/>
      <c r="UG614" s="1"/>
      <c r="UH614" s="1"/>
      <c r="UI614" s="1"/>
      <c r="UJ614" s="1"/>
      <c r="UK614" s="1"/>
      <c r="UL614" s="1"/>
      <c r="UM614" s="1"/>
      <c r="UN614" s="1"/>
      <c r="UO614" s="1"/>
      <c r="UP614" s="1"/>
      <c r="UQ614" s="1"/>
      <c r="UR614" s="1"/>
      <c r="US614" s="1"/>
      <c r="UT614" s="1"/>
      <c r="UU614" s="1"/>
      <c r="UV614" s="1"/>
      <c r="UW614" s="1"/>
      <c r="UX614" s="1"/>
      <c r="UY614" s="1"/>
      <c r="UZ614" s="1"/>
      <c r="VA614" s="1"/>
      <c r="VB614" s="1"/>
      <c r="VC614" s="1"/>
      <c r="VD614" s="1"/>
      <c r="VE614" s="1"/>
      <c r="VF614" s="1"/>
      <c r="VG614" s="1"/>
      <c r="VH614" s="1"/>
      <c r="VI614" s="1"/>
      <c r="VJ614" s="1"/>
      <c r="VK614" s="1"/>
      <c r="VL614" s="1"/>
      <c r="VM614" s="1"/>
      <c r="VN614" s="1"/>
      <c r="VO614" s="1"/>
      <c r="VP614" s="1"/>
      <c r="VQ614" s="1"/>
      <c r="VR614" s="1"/>
      <c r="VS614" s="1"/>
      <c r="VT614" s="1"/>
      <c r="VU614" s="1"/>
      <c r="VV614" s="1"/>
      <c r="VW614" s="1"/>
      <c r="VX614" s="1"/>
      <c r="VY614" s="1"/>
      <c r="VZ614" s="1"/>
      <c r="WA614" s="1"/>
      <c r="WB614" s="1"/>
      <c r="WC614" s="1"/>
      <c r="WD614" s="1"/>
      <c r="WE614" s="1"/>
      <c r="WF614" s="1"/>
      <c r="WG614" s="1"/>
      <c r="WH614" s="1"/>
      <c r="WI614" s="1"/>
      <c r="WJ614" s="1"/>
      <c r="WK614" s="1"/>
      <c r="WL614" s="1"/>
      <c r="WM614" s="1"/>
      <c r="WN614" s="1"/>
      <c r="WO614" s="1"/>
      <c r="WP614" s="1"/>
      <c r="WQ614" s="1"/>
      <c r="WR614" s="1"/>
      <c r="WS614" s="1"/>
      <c r="WT614" s="1"/>
      <c r="WU614" s="1"/>
      <c r="WV614" s="1"/>
      <c r="WW614" s="1"/>
      <c r="WX614" s="1"/>
      <c r="WY614" s="1"/>
      <c r="WZ614" s="1"/>
      <c r="XA614" s="1"/>
      <c r="XB614" s="1"/>
      <c r="XC614" s="1"/>
      <c r="XD614" s="1"/>
      <c r="XE614" s="1"/>
      <c r="XF614" s="1"/>
      <c r="XG614" s="1"/>
      <c r="XH614" s="1"/>
      <c r="XI614" s="1"/>
      <c r="XJ614" s="1"/>
      <c r="XK614" s="1"/>
      <c r="XL614" s="1"/>
      <c r="XM614" s="1"/>
      <c r="XN614" s="1"/>
      <c r="XO614" s="1"/>
      <c r="XP614" s="1"/>
      <c r="XQ614" s="1"/>
      <c r="XR614" s="1"/>
      <c r="XS614" s="1"/>
      <c r="XT614" s="1"/>
      <c r="XU614" s="1"/>
      <c r="XV614" s="1"/>
      <c r="XW614" s="1"/>
      <c r="XX614" s="1"/>
      <c r="XY614" s="1"/>
      <c r="XZ614" s="1"/>
      <c r="YA614" s="1"/>
      <c r="YB614" s="1"/>
      <c r="YC614" s="1"/>
      <c r="YD614" s="1"/>
      <c r="YE614" s="1"/>
      <c r="YF614" s="1"/>
      <c r="YG614" s="1"/>
      <c r="YH614" s="1"/>
      <c r="YI614" s="1"/>
      <c r="YJ614" s="1"/>
      <c r="YK614" s="1"/>
      <c r="YL614" s="1"/>
      <c r="YM614" s="1"/>
      <c r="YN614" s="1"/>
      <c r="YO614" s="1"/>
      <c r="YP614" s="1"/>
      <c r="YQ614" s="1"/>
      <c r="YR614" s="1"/>
      <c r="YS614" s="1"/>
      <c r="YT614" s="1"/>
      <c r="YU614" s="1"/>
      <c r="YV614" s="1"/>
      <c r="YW614" s="1"/>
      <c r="YX614" s="1"/>
      <c r="YY614" s="1"/>
      <c r="YZ614" s="1"/>
      <c r="ZA614" s="1"/>
      <c r="ZB614" s="1"/>
      <c r="ZC614" s="1"/>
      <c r="ZD614" s="1"/>
      <c r="ZE614" s="1"/>
      <c r="ZF614" s="1"/>
      <c r="ZG614" s="1"/>
      <c r="ZH614" s="1"/>
      <c r="ZI614" s="1"/>
      <c r="ZJ614" s="1"/>
      <c r="ZK614" s="1"/>
      <c r="ZL614" s="1"/>
      <c r="ZM614" s="1"/>
      <c r="ZN614" s="1"/>
      <c r="ZO614" s="1"/>
      <c r="ZP614" s="1"/>
      <c r="ZQ614" s="1"/>
      <c r="ZR614" s="1"/>
      <c r="ZS614" s="1"/>
      <c r="ZT614" s="1"/>
      <c r="ZU614" s="1"/>
      <c r="ZV614" s="1"/>
      <c r="ZW614" s="1"/>
      <c r="ZX614" s="1"/>
      <c r="ZY614" s="1"/>
      <c r="ZZ614" s="1"/>
      <c r="AAA614" s="1"/>
      <c r="AAB614" s="1"/>
      <c r="AAC614" s="1"/>
      <c r="AAD614" s="1"/>
      <c r="AAE614" s="1"/>
      <c r="AAF614" s="1"/>
      <c r="AAG614" s="1"/>
      <c r="AAH614" s="1"/>
      <c r="AAI614" s="1"/>
      <c r="AAJ614" s="1"/>
      <c r="AAK614" s="1"/>
      <c r="AAL614" s="1"/>
      <c r="AAM614" s="1"/>
      <c r="AAN614" s="1"/>
      <c r="AAO614" s="1"/>
      <c r="AAP614" s="1"/>
      <c r="AAQ614" s="1"/>
      <c r="AAR614" s="1"/>
      <c r="AAS614" s="1"/>
      <c r="AAT614" s="1"/>
      <c r="AAU614" s="1"/>
      <c r="AAV614" s="1"/>
      <c r="AAW614" s="1"/>
      <c r="AAX614" s="1"/>
      <c r="AAY614" s="1"/>
      <c r="AAZ614" s="1"/>
      <c r="ABA614" s="1"/>
      <c r="ABB614" s="1"/>
      <c r="ABC614" s="1"/>
      <c r="ABD614" s="1"/>
      <c r="ABE614" s="1"/>
      <c r="ABF614" s="1"/>
      <c r="ABG614" s="1"/>
      <c r="ABH614" s="1"/>
      <c r="ABI614" s="1"/>
      <c r="ABJ614" s="1"/>
      <c r="ABK614" s="1"/>
      <c r="ABL614" s="1"/>
      <c r="ABM614" s="1"/>
      <c r="ABN614" s="1"/>
      <c r="ABO614" s="1"/>
    </row>
    <row r="615" spans="1:743" x14ac:dyDescent="0.25">
      <c r="B615" s="1"/>
      <c r="C615" s="1"/>
      <c r="D615" s="1"/>
      <c r="E615" s="1"/>
      <c r="F615" s="1"/>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c r="JX615" s="3"/>
      <c r="JY615" s="3"/>
      <c r="JZ615" s="3"/>
      <c r="KA615" s="3"/>
      <c r="KB615" s="3"/>
      <c r="KC615" s="3"/>
      <c r="KD615" s="3"/>
      <c r="KE615" s="3"/>
      <c r="KF615" s="3"/>
      <c r="KG615" s="3"/>
      <c r="KH615" s="3"/>
      <c r="KI615" s="3"/>
      <c r="KJ615" s="3"/>
      <c r="KK615" s="3"/>
      <c r="KL615" s="3"/>
      <c r="KM615" s="3"/>
      <c r="KN615" s="3"/>
      <c r="KO615" s="3"/>
      <c r="KP615" s="3"/>
      <c r="KQ615" s="3"/>
      <c r="KR615" s="3"/>
      <c r="KS615" s="3"/>
      <c r="KT615" s="3"/>
      <c r="KU615" s="3"/>
      <c r="KV615" s="3"/>
      <c r="KW615" s="3"/>
      <c r="KX615" s="3"/>
      <c r="KY615" s="3"/>
      <c r="KZ615" s="3"/>
      <c r="LA615" s="3"/>
      <c r="LB615" s="3"/>
      <c r="LC615" s="3"/>
      <c r="LD615" s="3"/>
      <c r="LE615" s="3"/>
      <c r="LF615" s="3"/>
      <c r="LG615" s="3"/>
      <c r="LH615" s="3"/>
      <c r="LI615" s="3"/>
      <c r="LJ615" s="3"/>
      <c r="LK615" s="3"/>
      <c r="LL615" s="3"/>
      <c r="LM615" s="3"/>
      <c r="LN615" s="3"/>
      <c r="LO615" s="3"/>
      <c r="LP615" s="3"/>
      <c r="LQ615" s="3"/>
      <c r="LR615" s="3"/>
      <c r="LS615" s="3"/>
      <c r="LT615" s="3"/>
      <c r="LU615" s="3"/>
      <c r="LV615" s="3"/>
      <c r="LW615" s="3"/>
      <c r="LX615" s="3"/>
      <c r="LY615" s="3"/>
      <c r="LZ615" s="3"/>
      <c r="MA615" s="3"/>
      <c r="MB615" s="3"/>
      <c r="MC615" s="3"/>
      <c r="MD615" s="3"/>
      <c r="ME615" s="3"/>
      <c r="MF615" s="3"/>
      <c r="MG615" s="3"/>
      <c r="MH615" s="3"/>
      <c r="MI615" s="3"/>
      <c r="MJ615" s="3"/>
      <c r="MK615" s="3"/>
      <c r="ML615" s="3"/>
      <c r="MM615" s="3"/>
      <c r="MN615" s="3"/>
      <c r="MO615" s="3"/>
      <c r="MP615" s="3"/>
      <c r="MQ615" s="3"/>
      <c r="MR615" s="3"/>
      <c r="MS615" s="3"/>
      <c r="MT615" s="3"/>
      <c r="MU615" s="3"/>
      <c r="MV615" s="3"/>
      <c r="MW615" s="3"/>
      <c r="MX615" s="3"/>
      <c r="MY615" s="3"/>
      <c r="MZ615" s="3"/>
      <c r="NA615" s="3"/>
      <c r="NB615" s="3"/>
      <c r="NC615" s="3"/>
      <c r="ND615" s="3"/>
      <c r="NE615" s="3"/>
      <c r="NF615" s="3"/>
      <c r="NG615" s="3"/>
      <c r="NH615" s="3"/>
      <c r="NI615" s="3"/>
      <c r="NJ615" s="3"/>
      <c r="NK615" s="3"/>
      <c r="NL615" s="3"/>
      <c r="NM615" s="3"/>
      <c r="NN615" s="3"/>
      <c r="NO615" s="3"/>
      <c r="NP615" s="3"/>
      <c r="NQ615" s="3"/>
      <c r="NR615" s="3"/>
      <c r="NS615" s="3"/>
      <c r="NT615" s="3"/>
      <c r="NU615" s="3"/>
      <c r="NV615" s="3"/>
      <c r="NW615" s="3"/>
      <c r="NX615" s="3"/>
      <c r="NY615" s="3"/>
      <c r="NZ615" s="3"/>
      <c r="OA615" s="3"/>
      <c r="OB615" s="3"/>
      <c r="OC615" s="3"/>
      <c r="OD615" s="3"/>
      <c r="OE615" s="3"/>
      <c r="OF615" s="3"/>
      <c r="OG615" s="3"/>
      <c r="OH615" s="3"/>
      <c r="OI615" s="3"/>
      <c r="OJ615" s="3"/>
      <c r="OK615" s="3"/>
      <c r="OL615" s="3"/>
      <c r="OM615" s="3"/>
      <c r="ON615" s="3"/>
      <c r="OO615" s="3"/>
      <c r="OP615" s="3"/>
      <c r="OQ615" s="3"/>
      <c r="OR615" s="3"/>
      <c r="OS615" s="3"/>
      <c r="OT615" s="3"/>
      <c r="OU615" s="3"/>
      <c r="OV615" s="3"/>
      <c r="OW615" s="3"/>
      <c r="OX615" s="3"/>
      <c r="OY615" s="3"/>
      <c r="OZ615" s="3"/>
      <c r="PA615" s="3"/>
      <c r="PB615" s="1"/>
      <c r="PC615" s="1"/>
      <c r="PD615" s="1"/>
      <c r="PE615" s="1"/>
      <c r="PF615" s="1"/>
      <c r="PG615" s="1"/>
      <c r="PH615" s="1"/>
      <c r="PI615" s="1"/>
      <c r="PJ615" s="1"/>
      <c r="PK615" s="1"/>
      <c r="PL615" s="1"/>
      <c r="PM615" s="1"/>
      <c r="PN615" s="1"/>
      <c r="PO615" s="1"/>
      <c r="PP615" s="1"/>
      <c r="PQ615" s="1"/>
      <c r="PR615" s="1"/>
      <c r="PS615" s="1"/>
      <c r="PT615" s="1"/>
      <c r="PU615" s="1"/>
      <c r="PV615" s="1"/>
      <c r="PW615" s="1"/>
      <c r="PX615" s="1"/>
      <c r="PY615" s="1"/>
      <c r="PZ615" s="1"/>
      <c r="QA615" s="1"/>
      <c r="QB615" s="1"/>
      <c r="QC615" s="1"/>
      <c r="QD615" s="1"/>
      <c r="QE615" s="1"/>
      <c r="QF615" s="1"/>
      <c r="QG615" s="1"/>
      <c r="QH615" s="1"/>
      <c r="QI615" s="1"/>
      <c r="QJ615" s="1"/>
      <c r="QK615" s="1"/>
      <c r="QL615" s="1"/>
      <c r="QM615" s="1"/>
      <c r="QN615" s="1"/>
      <c r="QO615" s="1"/>
      <c r="QP615" s="1"/>
      <c r="QQ615" s="1"/>
      <c r="QR615" s="1"/>
      <c r="QS615" s="1"/>
      <c r="QT615" s="1"/>
      <c r="QU615" s="1"/>
      <c r="QV615" s="1"/>
      <c r="QW615" s="1"/>
      <c r="QX615" s="1"/>
      <c r="QY615" s="1"/>
      <c r="QZ615" s="1"/>
      <c r="RA615" s="1"/>
      <c r="RB615" s="1"/>
      <c r="RC615" s="1"/>
      <c r="RD615" s="1"/>
      <c r="RE615" s="1"/>
      <c r="RF615" s="1"/>
      <c r="RG615" s="1"/>
      <c r="RH615" s="1"/>
      <c r="RI615" s="1"/>
      <c r="RJ615" s="1"/>
      <c r="RK615" s="1"/>
      <c r="RL615" s="1"/>
      <c r="RM615" s="1"/>
      <c r="RN615" s="1"/>
      <c r="RO615" s="1"/>
      <c r="RP615" s="1"/>
      <c r="RQ615" s="1"/>
      <c r="RR615" s="1"/>
      <c r="RS615" s="1"/>
      <c r="RT615" s="1"/>
      <c r="RU615" s="1"/>
      <c r="RV615" s="1"/>
      <c r="RW615" s="1"/>
      <c r="RX615" s="1"/>
      <c r="RY615" s="1"/>
      <c r="RZ615" s="1"/>
      <c r="SA615" s="1"/>
      <c r="SB615" s="1"/>
      <c r="SC615" s="1"/>
      <c r="SD615" s="1"/>
      <c r="SE615" s="1"/>
      <c r="SF615" s="1"/>
      <c r="SG615" s="1"/>
      <c r="SH615" s="1"/>
      <c r="SI615" s="1"/>
      <c r="SJ615" s="1"/>
      <c r="SK615" s="1"/>
      <c r="SL615" s="1"/>
      <c r="SM615" s="1"/>
      <c r="SN615" s="1"/>
      <c r="SO615" s="1"/>
      <c r="SP615" s="1"/>
      <c r="SQ615" s="1"/>
      <c r="SR615" s="1"/>
      <c r="SS615" s="1"/>
      <c r="ST615" s="1"/>
      <c r="SU615" s="1"/>
      <c r="SV615" s="1"/>
      <c r="SW615" s="1"/>
      <c r="SX615" s="1"/>
      <c r="SY615" s="1"/>
      <c r="SZ615" s="1"/>
      <c r="TA615" s="1"/>
      <c r="TB615" s="1"/>
      <c r="TC615" s="1"/>
      <c r="TD615" s="1"/>
      <c r="TE615" s="1"/>
      <c r="TF615" s="1"/>
      <c r="TG615" s="1"/>
      <c r="TH615" s="1"/>
      <c r="TI615" s="1"/>
      <c r="TJ615" s="1"/>
      <c r="TK615" s="1"/>
      <c r="TL615" s="1"/>
      <c r="TM615" s="1"/>
      <c r="TN615" s="1"/>
      <c r="TO615" s="1"/>
      <c r="TP615" s="1"/>
      <c r="TQ615" s="1"/>
      <c r="TR615" s="1"/>
      <c r="TS615" s="1"/>
      <c r="TT615" s="1"/>
      <c r="TU615" s="1"/>
      <c r="TV615" s="1"/>
      <c r="TW615" s="1"/>
      <c r="TX615" s="1"/>
      <c r="TY615" s="1"/>
      <c r="TZ615" s="1"/>
      <c r="UA615" s="1"/>
      <c r="UB615" s="1"/>
      <c r="UC615" s="1"/>
      <c r="UD615" s="1"/>
      <c r="UE615" s="1"/>
      <c r="UF615" s="1"/>
      <c r="UG615" s="1"/>
      <c r="UH615" s="1"/>
      <c r="UI615" s="1"/>
      <c r="UJ615" s="1"/>
      <c r="UK615" s="1"/>
      <c r="UL615" s="1"/>
      <c r="UM615" s="1"/>
      <c r="UN615" s="1"/>
      <c r="UO615" s="1"/>
      <c r="UP615" s="1"/>
      <c r="UQ615" s="1"/>
      <c r="UR615" s="1"/>
      <c r="US615" s="1"/>
      <c r="UT615" s="1"/>
      <c r="UU615" s="1"/>
      <c r="UV615" s="1"/>
      <c r="UW615" s="1"/>
      <c r="UX615" s="1"/>
      <c r="UY615" s="1"/>
      <c r="UZ615" s="1"/>
      <c r="VA615" s="1"/>
      <c r="VB615" s="1"/>
      <c r="VC615" s="1"/>
      <c r="VD615" s="1"/>
      <c r="VE615" s="1"/>
      <c r="VF615" s="1"/>
      <c r="VG615" s="1"/>
      <c r="VH615" s="1"/>
      <c r="VI615" s="1"/>
      <c r="VJ615" s="1"/>
      <c r="VK615" s="1"/>
      <c r="VL615" s="1"/>
      <c r="VM615" s="1"/>
      <c r="VN615" s="1"/>
      <c r="VO615" s="1"/>
      <c r="VP615" s="1"/>
      <c r="VQ615" s="1"/>
      <c r="VR615" s="1"/>
      <c r="VS615" s="1"/>
      <c r="VT615" s="1"/>
      <c r="VU615" s="1"/>
      <c r="VV615" s="1"/>
      <c r="VW615" s="1"/>
      <c r="VX615" s="1"/>
      <c r="VY615" s="1"/>
      <c r="VZ615" s="1"/>
      <c r="WA615" s="1"/>
      <c r="WB615" s="1"/>
      <c r="WC615" s="1"/>
      <c r="WD615" s="1"/>
      <c r="WE615" s="1"/>
      <c r="WF615" s="1"/>
      <c r="WG615" s="1"/>
      <c r="WH615" s="1"/>
      <c r="WI615" s="1"/>
      <c r="WJ615" s="1"/>
      <c r="WK615" s="1"/>
      <c r="WL615" s="1"/>
      <c r="WM615" s="1"/>
      <c r="WN615" s="1"/>
      <c r="WO615" s="1"/>
      <c r="WP615" s="1"/>
      <c r="WQ615" s="1"/>
      <c r="WR615" s="1"/>
      <c r="WS615" s="1"/>
      <c r="WT615" s="1"/>
      <c r="WU615" s="1"/>
      <c r="WV615" s="1"/>
      <c r="WW615" s="1"/>
      <c r="WX615" s="1"/>
      <c r="WY615" s="1"/>
      <c r="WZ615" s="1"/>
      <c r="XA615" s="1"/>
      <c r="XB615" s="1"/>
      <c r="XC615" s="1"/>
      <c r="XD615" s="1"/>
      <c r="XE615" s="1"/>
      <c r="XF615" s="1"/>
      <c r="XG615" s="1"/>
      <c r="XH615" s="1"/>
      <c r="XI615" s="1"/>
      <c r="XJ615" s="1"/>
      <c r="XK615" s="1"/>
      <c r="XL615" s="1"/>
      <c r="XM615" s="1"/>
      <c r="XN615" s="1"/>
      <c r="XO615" s="1"/>
      <c r="XP615" s="1"/>
      <c r="XQ615" s="1"/>
      <c r="XR615" s="1"/>
      <c r="XS615" s="1"/>
      <c r="XT615" s="1"/>
      <c r="XU615" s="1"/>
      <c r="XV615" s="1"/>
      <c r="XW615" s="1"/>
      <c r="XX615" s="1"/>
      <c r="XY615" s="1"/>
      <c r="XZ615" s="1"/>
      <c r="YA615" s="1"/>
      <c r="YB615" s="1"/>
      <c r="YC615" s="1"/>
      <c r="YD615" s="1"/>
      <c r="YE615" s="1"/>
      <c r="YF615" s="1"/>
      <c r="YG615" s="1"/>
      <c r="YH615" s="1"/>
      <c r="YI615" s="1"/>
      <c r="YJ615" s="1"/>
      <c r="YK615" s="1"/>
      <c r="YL615" s="1"/>
      <c r="YM615" s="1"/>
      <c r="YN615" s="1"/>
      <c r="YO615" s="1"/>
      <c r="YP615" s="1"/>
      <c r="YQ615" s="1"/>
      <c r="YR615" s="1"/>
      <c r="YS615" s="1"/>
      <c r="YT615" s="1"/>
      <c r="YU615" s="1"/>
      <c r="YV615" s="1"/>
      <c r="YW615" s="1"/>
      <c r="YX615" s="1"/>
      <c r="YY615" s="1"/>
      <c r="YZ615" s="1"/>
      <c r="ZA615" s="1"/>
      <c r="ZB615" s="1"/>
      <c r="ZC615" s="1"/>
      <c r="ZD615" s="1"/>
      <c r="ZE615" s="1"/>
      <c r="ZF615" s="1"/>
      <c r="ZG615" s="1"/>
      <c r="ZH615" s="1"/>
      <c r="ZI615" s="1"/>
      <c r="ZJ615" s="1"/>
      <c r="ZK615" s="1"/>
      <c r="ZL615" s="1"/>
      <c r="ZM615" s="1"/>
      <c r="ZN615" s="1"/>
      <c r="ZO615" s="1"/>
      <c r="ZP615" s="1"/>
      <c r="ZQ615" s="1"/>
      <c r="ZR615" s="1"/>
      <c r="ZS615" s="1"/>
      <c r="ZT615" s="1"/>
      <c r="ZU615" s="1"/>
      <c r="ZV615" s="1"/>
      <c r="ZW615" s="1"/>
      <c r="ZX615" s="1"/>
      <c r="ZY615" s="1"/>
      <c r="ZZ615" s="1"/>
      <c r="AAA615" s="1"/>
      <c r="AAB615" s="1"/>
      <c r="AAC615" s="1"/>
      <c r="AAD615" s="1"/>
      <c r="AAE615" s="1"/>
      <c r="AAF615" s="1"/>
      <c r="AAG615" s="1"/>
      <c r="AAH615" s="1"/>
      <c r="AAI615" s="1"/>
      <c r="AAJ615" s="1"/>
      <c r="AAK615" s="1"/>
      <c r="AAL615" s="1"/>
      <c r="AAM615" s="1"/>
      <c r="AAN615" s="1"/>
      <c r="AAO615" s="1"/>
      <c r="AAP615" s="1"/>
      <c r="AAQ615" s="1"/>
      <c r="AAR615" s="1"/>
      <c r="AAS615" s="1"/>
      <c r="AAT615" s="1"/>
      <c r="AAU615" s="1"/>
      <c r="AAV615" s="1"/>
      <c r="AAW615" s="1"/>
      <c r="AAX615" s="1"/>
      <c r="AAY615" s="1"/>
      <c r="AAZ615" s="1"/>
      <c r="ABA615" s="1"/>
      <c r="ABB615" s="1"/>
      <c r="ABC615" s="1"/>
      <c r="ABD615" s="1"/>
      <c r="ABE615" s="1"/>
      <c r="ABF615" s="1"/>
      <c r="ABG615" s="1"/>
      <c r="ABH615" s="1"/>
      <c r="ABI615" s="1"/>
      <c r="ABJ615" s="1"/>
      <c r="ABK615" s="1"/>
      <c r="ABL615" s="1"/>
      <c r="ABM615" s="1"/>
      <c r="ABN615" s="1"/>
      <c r="ABO615" s="1"/>
    </row>
    <row r="616" spans="1:743" x14ac:dyDescent="0.25">
      <c r="B616" s="1"/>
      <c r="C616" s="1"/>
      <c r="D616" s="1"/>
      <c r="E616" s="1"/>
      <c r="F616" s="1"/>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c r="JX616" s="3"/>
      <c r="JY616" s="3"/>
      <c r="JZ616" s="3"/>
      <c r="KA616" s="3"/>
      <c r="KB616" s="3"/>
      <c r="KC616" s="3"/>
      <c r="KD616" s="3"/>
      <c r="KE616" s="3"/>
      <c r="KF616" s="3"/>
      <c r="KG616" s="3"/>
      <c r="KH616" s="3"/>
      <c r="KI616" s="3"/>
      <c r="KJ616" s="3"/>
      <c r="KK616" s="3"/>
      <c r="KL616" s="3"/>
      <c r="KM616" s="3"/>
      <c r="KN616" s="3"/>
      <c r="KO616" s="3"/>
      <c r="KP616" s="3"/>
      <c r="KQ616" s="3"/>
      <c r="KR616" s="3"/>
      <c r="KS616" s="3"/>
      <c r="KT616" s="3"/>
      <c r="KU616" s="3"/>
      <c r="KV616" s="3"/>
      <c r="KW616" s="3"/>
      <c r="KX616" s="3"/>
      <c r="KY616" s="3"/>
      <c r="KZ616" s="3"/>
      <c r="LA616" s="3"/>
      <c r="LB616" s="3"/>
      <c r="LC616" s="3"/>
      <c r="LD616" s="3"/>
      <c r="LE616" s="3"/>
      <c r="LF616" s="3"/>
      <c r="LG616" s="3"/>
      <c r="LH616" s="3"/>
      <c r="LI616" s="3"/>
      <c r="LJ616" s="3"/>
      <c r="LK616" s="3"/>
      <c r="LL616" s="3"/>
      <c r="LM616" s="3"/>
      <c r="LN616" s="3"/>
      <c r="LO616" s="3"/>
      <c r="LP616" s="3"/>
      <c r="LQ616" s="3"/>
      <c r="LR616" s="3"/>
      <c r="LS616" s="3"/>
      <c r="LT616" s="3"/>
      <c r="LU616" s="3"/>
      <c r="LV616" s="3"/>
      <c r="LW616" s="3"/>
      <c r="LX616" s="3"/>
      <c r="LY616" s="3"/>
      <c r="LZ616" s="3"/>
      <c r="MA616" s="3"/>
      <c r="MB616" s="3"/>
      <c r="MC616" s="3"/>
      <c r="MD616" s="3"/>
      <c r="ME616" s="3"/>
      <c r="MF616" s="3"/>
      <c r="MG616" s="3"/>
      <c r="MH616" s="3"/>
      <c r="MI616" s="3"/>
      <c r="MJ616" s="3"/>
      <c r="MK616" s="3"/>
      <c r="ML616" s="3"/>
      <c r="MM616" s="3"/>
      <c r="MN616" s="3"/>
      <c r="MO616" s="3"/>
      <c r="MP616" s="3"/>
      <c r="MQ616" s="3"/>
      <c r="MR616" s="3"/>
      <c r="MS616" s="3"/>
      <c r="MT616" s="3"/>
      <c r="MU616" s="3"/>
      <c r="MV616" s="3"/>
      <c r="MW616" s="3"/>
      <c r="MX616" s="3"/>
      <c r="MY616" s="3"/>
      <c r="MZ616" s="3"/>
      <c r="NA616" s="3"/>
      <c r="NB616" s="3"/>
      <c r="NC616" s="3"/>
      <c r="ND616" s="3"/>
      <c r="NE616" s="3"/>
      <c r="NF616" s="3"/>
      <c r="NG616" s="3"/>
      <c r="NH616" s="3"/>
      <c r="NI616" s="3"/>
      <c r="NJ616" s="3"/>
      <c r="NK616" s="3"/>
      <c r="NL616" s="3"/>
      <c r="NM616" s="3"/>
      <c r="NN616" s="3"/>
      <c r="NO616" s="3"/>
      <c r="NP616" s="3"/>
      <c r="NQ616" s="3"/>
      <c r="NR616" s="3"/>
      <c r="NS616" s="3"/>
      <c r="NT616" s="3"/>
      <c r="NU616" s="3"/>
      <c r="NV616" s="3"/>
      <c r="NW616" s="3"/>
      <c r="NX616" s="3"/>
      <c r="NY616" s="3"/>
      <c r="NZ616" s="3"/>
      <c r="OA616" s="3"/>
      <c r="OB616" s="3"/>
      <c r="OC616" s="3"/>
      <c r="OD616" s="3"/>
      <c r="OE616" s="3"/>
      <c r="OF616" s="3"/>
      <c r="OG616" s="3"/>
      <c r="OH616" s="3"/>
      <c r="OI616" s="3"/>
      <c r="OJ616" s="3"/>
      <c r="OK616" s="3"/>
      <c r="OL616" s="3"/>
      <c r="OM616" s="3"/>
      <c r="ON616" s="3"/>
      <c r="OO616" s="3"/>
      <c r="OP616" s="3"/>
      <c r="OQ616" s="3"/>
      <c r="OR616" s="3"/>
      <c r="OS616" s="3"/>
      <c r="OT616" s="3"/>
      <c r="OU616" s="3"/>
      <c r="OV616" s="3"/>
      <c r="OW616" s="3"/>
      <c r="OX616" s="3"/>
      <c r="OY616" s="3"/>
      <c r="OZ616" s="3"/>
      <c r="PA616" s="3"/>
      <c r="PB616" s="1"/>
      <c r="PC616" s="1"/>
      <c r="PD616" s="1"/>
      <c r="PE616" s="1"/>
      <c r="PF616" s="1"/>
      <c r="PG616" s="1"/>
      <c r="PH616" s="1"/>
      <c r="PI616" s="1"/>
      <c r="PJ616" s="1"/>
      <c r="PK616" s="1"/>
      <c r="PL616" s="1"/>
      <c r="PM616" s="1"/>
      <c r="PN616" s="1"/>
      <c r="PO616" s="1"/>
      <c r="PP616" s="1"/>
      <c r="PQ616" s="1"/>
      <c r="PR616" s="1"/>
      <c r="PS616" s="1"/>
      <c r="PT616" s="1"/>
      <c r="PU616" s="1"/>
      <c r="PV616" s="1"/>
      <c r="PW616" s="1"/>
      <c r="PX616" s="1"/>
      <c r="PY616" s="1"/>
      <c r="PZ616" s="1"/>
      <c r="QA616" s="1"/>
      <c r="QB616" s="1"/>
      <c r="QC616" s="1"/>
      <c r="QD616" s="1"/>
      <c r="QE616" s="1"/>
      <c r="QF616" s="1"/>
      <c r="QG616" s="1"/>
      <c r="QH616" s="1"/>
      <c r="QI616" s="1"/>
      <c r="QJ616" s="1"/>
      <c r="QK616" s="1"/>
      <c r="QL616" s="1"/>
      <c r="QM616" s="1"/>
      <c r="QN616" s="1"/>
      <c r="QO616" s="1"/>
      <c r="QP616" s="1"/>
      <c r="QQ616" s="1"/>
      <c r="QR616" s="1"/>
      <c r="QS616" s="1"/>
      <c r="QT616" s="1"/>
      <c r="QU616" s="1"/>
      <c r="QV616" s="1"/>
      <c r="QW616" s="1"/>
      <c r="QX616" s="1"/>
      <c r="QY616" s="1"/>
      <c r="QZ616" s="1"/>
      <c r="RA616" s="1"/>
      <c r="RB616" s="1"/>
      <c r="RC616" s="1"/>
      <c r="RD616" s="1"/>
      <c r="RE616" s="1"/>
      <c r="RF616" s="1"/>
      <c r="RG616" s="1"/>
      <c r="RH616" s="1"/>
      <c r="RI616" s="1"/>
      <c r="RJ616" s="1"/>
      <c r="RK616" s="1"/>
      <c r="RL616" s="1"/>
      <c r="RM616" s="1"/>
      <c r="RN616" s="1"/>
      <c r="RO616" s="1"/>
      <c r="RP616" s="1"/>
      <c r="RQ616" s="1"/>
      <c r="RR616" s="1"/>
      <c r="RS616" s="1"/>
      <c r="RT616" s="1"/>
      <c r="RU616" s="1"/>
      <c r="RV616" s="1"/>
      <c r="RW616" s="1"/>
      <c r="RX616" s="1"/>
      <c r="RY616" s="1"/>
      <c r="RZ616" s="1"/>
      <c r="SA616" s="1"/>
      <c r="SB616" s="1"/>
      <c r="SC616" s="1"/>
      <c r="SD616" s="1"/>
      <c r="SE616" s="1"/>
      <c r="SF616" s="1"/>
      <c r="SG616" s="1"/>
      <c r="SH616" s="1"/>
      <c r="SI616" s="1"/>
      <c r="SJ616" s="1"/>
      <c r="SK616" s="1"/>
      <c r="SL616" s="1"/>
      <c r="SM616" s="1"/>
      <c r="SN616" s="1"/>
      <c r="SO616" s="1"/>
      <c r="SP616" s="1"/>
      <c r="SQ616" s="1"/>
      <c r="SR616" s="1"/>
      <c r="SS616" s="1"/>
      <c r="ST616" s="1"/>
      <c r="SU616" s="1"/>
      <c r="SV616" s="1"/>
      <c r="SW616" s="1"/>
      <c r="SX616" s="1"/>
      <c r="SY616" s="1"/>
      <c r="SZ616" s="1"/>
      <c r="TA616" s="1"/>
      <c r="TB616" s="1"/>
      <c r="TC616" s="1"/>
      <c r="TD616" s="1"/>
      <c r="TE616" s="1"/>
      <c r="TF616" s="1"/>
      <c r="TG616" s="1"/>
      <c r="TH616" s="1"/>
      <c r="TI616" s="1"/>
      <c r="TJ616" s="1"/>
      <c r="TK616" s="1"/>
      <c r="TL616" s="1"/>
      <c r="TM616" s="1"/>
      <c r="TN616" s="1"/>
      <c r="TO616" s="1"/>
      <c r="TP616" s="1"/>
      <c r="TQ616" s="1"/>
      <c r="TR616" s="1"/>
      <c r="TS616" s="1"/>
      <c r="TT616" s="1"/>
      <c r="TU616" s="1"/>
      <c r="TV616" s="1"/>
      <c r="TW616" s="1"/>
      <c r="TX616" s="1"/>
      <c r="TY616" s="1"/>
      <c r="TZ616" s="1"/>
      <c r="UA616" s="1"/>
      <c r="UB616" s="1"/>
      <c r="UC616" s="1"/>
      <c r="UD616" s="1"/>
      <c r="UE616" s="1"/>
      <c r="UF616" s="1"/>
      <c r="UG616" s="1"/>
      <c r="UH616" s="1"/>
      <c r="UI616" s="1"/>
      <c r="UJ616" s="1"/>
      <c r="UK616" s="1"/>
      <c r="UL616" s="1"/>
      <c r="UM616" s="1"/>
      <c r="UN616" s="1"/>
      <c r="UO616" s="1"/>
      <c r="UP616" s="1"/>
      <c r="UQ616" s="1"/>
      <c r="UR616" s="1"/>
      <c r="US616" s="1"/>
      <c r="UT616" s="1"/>
      <c r="UU616" s="1"/>
      <c r="UV616" s="1"/>
      <c r="UW616" s="1"/>
      <c r="UX616" s="1"/>
      <c r="UY616" s="1"/>
      <c r="UZ616" s="1"/>
      <c r="VA616" s="1"/>
      <c r="VB616" s="1"/>
      <c r="VC616" s="1"/>
      <c r="VD616" s="1"/>
      <c r="VE616" s="1"/>
      <c r="VF616" s="1"/>
      <c r="VG616" s="1"/>
      <c r="VH616" s="1"/>
      <c r="VI616" s="1"/>
      <c r="VJ616" s="1"/>
      <c r="VK616" s="1"/>
      <c r="VL616" s="1"/>
      <c r="VM616" s="1"/>
      <c r="VN616" s="1"/>
      <c r="VO616" s="1"/>
      <c r="VP616" s="1"/>
      <c r="VQ616" s="1"/>
      <c r="VR616" s="1"/>
      <c r="VS616" s="1"/>
      <c r="VT616" s="1"/>
      <c r="VU616" s="1"/>
      <c r="VV616" s="1"/>
      <c r="VW616" s="1"/>
      <c r="VX616" s="1"/>
      <c r="VY616" s="1"/>
      <c r="VZ616" s="1"/>
      <c r="WA616" s="1"/>
      <c r="WB616" s="1"/>
      <c r="WC616" s="1"/>
      <c r="WD616" s="1"/>
      <c r="WE616" s="1"/>
      <c r="WF616" s="1"/>
      <c r="WG616" s="1"/>
      <c r="WH616" s="1"/>
      <c r="WI616" s="1"/>
      <c r="WJ616" s="1"/>
      <c r="WK616" s="1"/>
      <c r="WL616" s="1"/>
      <c r="WM616" s="1"/>
      <c r="WN616" s="1"/>
      <c r="WO616" s="1"/>
      <c r="WP616" s="1"/>
      <c r="WQ616" s="1"/>
      <c r="WR616" s="1"/>
      <c r="WS616" s="1"/>
      <c r="WT616" s="1"/>
      <c r="WU616" s="1"/>
      <c r="WV616" s="1"/>
      <c r="WW616" s="1"/>
      <c r="WX616" s="1"/>
      <c r="WY616" s="1"/>
      <c r="WZ616" s="1"/>
      <c r="XA616" s="1"/>
      <c r="XB616" s="1"/>
      <c r="XC616" s="1"/>
      <c r="XD616" s="1"/>
      <c r="XE616" s="1"/>
      <c r="XF616" s="1"/>
      <c r="XG616" s="1"/>
      <c r="XH616" s="1"/>
      <c r="XI616" s="1"/>
      <c r="XJ616" s="1"/>
      <c r="XK616" s="1"/>
      <c r="XL616" s="1"/>
      <c r="XM616" s="1"/>
      <c r="XN616" s="1"/>
      <c r="XO616" s="1"/>
      <c r="XP616" s="1"/>
      <c r="XQ616" s="1"/>
      <c r="XR616" s="1"/>
      <c r="XS616" s="1"/>
      <c r="XT616" s="1"/>
      <c r="XU616" s="1"/>
      <c r="XV616" s="1"/>
      <c r="XW616" s="1"/>
      <c r="XX616" s="1"/>
      <c r="XY616" s="1"/>
      <c r="XZ616" s="1"/>
      <c r="YA616" s="1"/>
      <c r="YB616" s="1"/>
      <c r="YC616" s="1"/>
      <c r="YD616" s="1"/>
      <c r="YE616" s="1"/>
      <c r="YF616" s="1"/>
      <c r="YG616" s="1"/>
      <c r="YH616" s="1"/>
      <c r="YI616" s="1"/>
      <c r="YJ616" s="1"/>
      <c r="YK616" s="1"/>
      <c r="YL616" s="1"/>
      <c r="YM616" s="1"/>
      <c r="YN616" s="1"/>
      <c r="YO616" s="1"/>
      <c r="YP616" s="1"/>
      <c r="YQ616" s="1"/>
      <c r="YR616" s="1"/>
      <c r="YS616" s="1"/>
      <c r="YT616" s="1"/>
      <c r="YU616" s="1"/>
      <c r="YV616" s="1"/>
      <c r="YW616" s="1"/>
      <c r="YX616" s="1"/>
      <c r="YY616" s="1"/>
      <c r="YZ616" s="1"/>
      <c r="ZA616" s="1"/>
      <c r="ZB616" s="1"/>
      <c r="ZC616" s="1"/>
      <c r="ZD616" s="1"/>
      <c r="ZE616" s="1"/>
      <c r="ZF616" s="1"/>
      <c r="ZG616" s="1"/>
      <c r="ZH616" s="1"/>
      <c r="ZI616" s="1"/>
      <c r="ZJ616" s="1"/>
      <c r="ZK616" s="1"/>
      <c r="ZL616" s="1"/>
      <c r="ZM616" s="1"/>
      <c r="ZN616" s="1"/>
      <c r="ZO616" s="1"/>
      <c r="ZP616" s="1"/>
      <c r="ZQ616" s="1"/>
      <c r="ZR616" s="1"/>
      <c r="ZS616" s="1"/>
      <c r="ZT616" s="1"/>
      <c r="ZU616" s="1"/>
      <c r="ZV616" s="1"/>
      <c r="ZW616" s="1"/>
      <c r="ZX616" s="1"/>
      <c r="ZY616" s="1"/>
      <c r="ZZ616" s="1"/>
      <c r="AAA616" s="1"/>
      <c r="AAB616" s="1"/>
      <c r="AAC616" s="1"/>
      <c r="AAD616" s="1"/>
      <c r="AAE616" s="1"/>
      <c r="AAF616" s="1"/>
      <c r="AAG616" s="1"/>
      <c r="AAH616" s="1"/>
      <c r="AAI616" s="1"/>
      <c r="AAJ616" s="1"/>
      <c r="AAK616" s="1"/>
      <c r="AAL616" s="1"/>
      <c r="AAM616" s="1"/>
      <c r="AAN616" s="1"/>
      <c r="AAO616" s="1"/>
      <c r="AAP616" s="1"/>
      <c r="AAQ616" s="1"/>
      <c r="AAR616" s="1"/>
      <c r="AAS616" s="1"/>
      <c r="AAT616" s="1"/>
      <c r="AAU616" s="1"/>
      <c r="AAV616" s="1"/>
      <c r="AAW616" s="1"/>
      <c r="AAX616" s="1"/>
      <c r="AAY616" s="1"/>
      <c r="AAZ616" s="1"/>
      <c r="ABA616" s="1"/>
      <c r="ABB616" s="1"/>
      <c r="ABC616" s="1"/>
      <c r="ABD616" s="1"/>
      <c r="ABE616" s="1"/>
      <c r="ABF616" s="1"/>
      <c r="ABG616" s="1"/>
      <c r="ABH616" s="1"/>
      <c r="ABI616" s="1"/>
      <c r="ABJ616" s="1"/>
      <c r="ABK616" s="1"/>
      <c r="ABL616" s="1"/>
      <c r="ABM616" s="1"/>
      <c r="ABN616" s="1"/>
      <c r="ABO616" s="1"/>
    </row>
    <row r="617" spans="1:743" x14ac:dyDescent="0.25">
      <c r="B617" s="1"/>
      <c r="C617" s="1"/>
      <c r="D617" s="1"/>
      <c r="E617" s="1"/>
      <c r="F617" s="1"/>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c r="JX617" s="3"/>
      <c r="JY617" s="3"/>
      <c r="JZ617" s="3"/>
      <c r="KA617" s="3"/>
      <c r="KB617" s="3"/>
      <c r="KC617" s="3"/>
      <c r="KD617" s="3"/>
      <c r="KE617" s="3"/>
      <c r="KF617" s="3"/>
      <c r="KG617" s="3"/>
      <c r="KH617" s="3"/>
      <c r="KI617" s="3"/>
      <c r="KJ617" s="3"/>
      <c r="KK617" s="3"/>
      <c r="KL617" s="3"/>
      <c r="KM617" s="3"/>
      <c r="KN617" s="3"/>
      <c r="KO617" s="3"/>
      <c r="KP617" s="3"/>
      <c r="KQ617" s="3"/>
      <c r="KR617" s="3"/>
      <c r="KS617" s="3"/>
      <c r="KT617" s="3"/>
      <c r="KU617" s="3"/>
      <c r="KV617" s="3"/>
      <c r="KW617" s="3"/>
      <c r="KX617" s="3"/>
      <c r="KY617" s="3"/>
      <c r="KZ617" s="3"/>
      <c r="LA617" s="3"/>
      <c r="LB617" s="3"/>
      <c r="LC617" s="3"/>
      <c r="LD617" s="3"/>
      <c r="LE617" s="3"/>
      <c r="LF617" s="3"/>
      <c r="LG617" s="3"/>
      <c r="LH617" s="3"/>
      <c r="LI617" s="3"/>
      <c r="LJ617" s="3"/>
      <c r="LK617" s="3"/>
      <c r="LL617" s="3"/>
      <c r="LM617" s="3"/>
      <c r="LN617" s="3"/>
      <c r="LO617" s="3"/>
      <c r="LP617" s="3"/>
      <c r="LQ617" s="3"/>
      <c r="LR617" s="3"/>
      <c r="LS617" s="3"/>
      <c r="LT617" s="3"/>
      <c r="LU617" s="3"/>
      <c r="LV617" s="3"/>
      <c r="LW617" s="3"/>
      <c r="LX617" s="3"/>
      <c r="LY617" s="3"/>
      <c r="LZ617" s="3"/>
      <c r="MA617" s="3"/>
      <c r="MB617" s="3"/>
      <c r="MC617" s="3"/>
      <c r="MD617" s="3"/>
      <c r="ME617" s="3"/>
      <c r="MF617" s="3"/>
      <c r="MG617" s="3"/>
      <c r="MH617" s="3"/>
      <c r="MI617" s="3"/>
      <c r="MJ617" s="3"/>
      <c r="MK617" s="3"/>
      <c r="ML617" s="3"/>
      <c r="MM617" s="3"/>
      <c r="MN617" s="3"/>
      <c r="MO617" s="3"/>
      <c r="MP617" s="3"/>
      <c r="MQ617" s="3"/>
      <c r="MR617" s="3"/>
      <c r="MS617" s="3"/>
      <c r="MT617" s="3"/>
      <c r="MU617" s="3"/>
      <c r="MV617" s="3"/>
      <c r="MW617" s="3"/>
      <c r="MX617" s="3"/>
      <c r="MY617" s="3"/>
      <c r="MZ617" s="3"/>
      <c r="NA617" s="3"/>
      <c r="NB617" s="3"/>
      <c r="NC617" s="3"/>
      <c r="ND617" s="3"/>
      <c r="NE617" s="3"/>
      <c r="NF617" s="3"/>
      <c r="NG617" s="3"/>
      <c r="NH617" s="3"/>
      <c r="NI617" s="3"/>
      <c r="NJ617" s="3"/>
      <c r="NK617" s="3"/>
      <c r="NL617" s="3"/>
      <c r="NM617" s="3"/>
      <c r="NN617" s="3"/>
      <c r="NO617" s="3"/>
      <c r="NP617" s="3"/>
      <c r="NQ617" s="3"/>
      <c r="NR617" s="3"/>
      <c r="NS617" s="3"/>
      <c r="NT617" s="3"/>
      <c r="NU617" s="3"/>
      <c r="NV617" s="3"/>
      <c r="NW617" s="3"/>
      <c r="NX617" s="3"/>
      <c r="NY617" s="3"/>
      <c r="NZ617" s="3"/>
      <c r="OA617" s="3"/>
      <c r="OB617" s="3"/>
      <c r="OC617" s="3"/>
      <c r="OD617" s="3"/>
      <c r="OE617" s="3"/>
      <c r="OF617" s="3"/>
      <c r="OG617" s="3"/>
      <c r="OH617" s="3"/>
      <c r="OI617" s="3"/>
      <c r="OJ617" s="3"/>
      <c r="OK617" s="3"/>
      <c r="OL617" s="3"/>
      <c r="OM617" s="3"/>
      <c r="ON617" s="3"/>
      <c r="OO617" s="3"/>
      <c r="OP617" s="3"/>
      <c r="OQ617" s="3"/>
      <c r="OR617" s="3"/>
      <c r="OS617" s="3"/>
      <c r="OT617" s="3"/>
      <c r="OU617" s="3"/>
      <c r="OV617" s="3"/>
      <c r="OW617" s="3"/>
      <c r="OX617" s="3"/>
      <c r="OY617" s="3"/>
      <c r="OZ617" s="3"/>
      <c r="PA617" s="3"/>
      <c r="PB617" s="1"/>
      <c r="PC617" s="1"/>
      <c r="PD617" s="1"/>
      <c r="PE617" s="1"/>
      <c r="PF617" s="1"/>
      <c r="PG617" s="1"/>
      <c r="PH617" s="1"/>
      <c r="PI617" s="1"/>
      <c r="PJ617" s="1"/>
      <c r="PK617" s="1"/>
      <c r="PL617" s="1"/>
      <c r="PM617" s="1"/>
      <c r="PN617" s="1"/>
      <c r="PO617" s="1"/>
      <c r="PP617" s="1"/>
      <c r="PQ617" s="1"/>
      <c r="PR617" s="1"/>
      <c r="PS617" s="1"/>
      <c r="PT617" s="1"/>
      <c r="PU617" s="1"/>
      <c r="PV617" s="1"/>
      <c r="PW617" s="1"/>
      <c r="PX617" s="1"/>
      <c r="PY617" s="1"/>
      <c r="PZ617" s="1"/>
      <c r="QA617" s="1"/>
      <c r="QB617" s="1"/>
      <c r="QC617" s="1"/>
      <c r="QD617" s="1"/>
      <c r="QE617" s="1"/>
      <c r="QF617" s="1"/>
      <c r="QG617" s="1"/>
      <c r="QH617" s="1"/>
      <c r="QI617" s="1"/>
      <c r="QJ617" s="1"/>
      <c r="QK617" s="1"/>
      <c r="QL617" s="1"/>
      <c r="QM617" s="1"/>
      <c r="QN617" s="1"/>
      <c r="QO617" s="1"/>
      <c r="QP617" s="1"/>
      <c r="QQ617" s="1"/>
      <c r="QR617" s="1"/>
      <c r="QS617" s="1"/>
      <c r="QT617" s="1"/>
      <c r="QU617" s="1"/>
      <c r="QV617" s="1"/>
      <c r="QW617" s="1"/>
      <c r="QX617" s="1"/>
      <c r="QY617" s="1"/>
      <c r="QZ617" s="1"/>
      <c r="RA617" s="1"/>
      <c r="RB617" s="1"/>
      <c r="RC617" s="1"/>
      <c r="RD617" s="1"/>
      <c r="RE617" s="1"/>
      <c r="RF617" s="1"/>
      <c r="RG617" s="1"/>
      <c r="RH617" s="1"/>
      <c r="RI617" s="1"/>
      <c r="RJ617" s="1"/>
      <c r="RK617" s="1"/>
      <c r="RL617" s="1"/>
      <c r="RM617" s="1"/>
      <c r="RN617" s="1"/>
      <c r="RO617" s="1"/>
      <c r="RP617" s="1"/>
      <c r="RQ617" s="1"/>
      <c r="RR617" s="1"/>
      <c r="RS617" s="1"/>
      <c r="RT617" s="1"/>
      <c r="RU617" s="1"/>
      <c r="RV617" s="1"/>
      <c r="RW617" s="1"/>
      <c r="RX617" s="1"/>
      <c r="RY617" s="1"/>
      <c r="RZ617" s="1"/>
      <c r="SA617" s="1"/>
      <c r="SB617" s="1"/>
      <c r="SC617" s="1"/>
      <c r="SD617" s="1"/>
      <c r="SE617" s="1"/>
      <c r="SF617" s="1"/>
      <c r="SG617" s="1"/>
      <c r="SH617" s="1"/>
      <c r="SI617" s="1"/>
      <c r="SJ617" s="1"/>
      <c r="SK617" s="1"/>
      <c r="SL617" s="1"/>
      <c r="SM617" s="1"/>
      <c r="SN617" s="1"/>
      <c r="SO617" s="1"/>
      <c r="SP617" s="1"/>
      <c r="SQ617" s="1"/>
      <c r="SR617" s="1"/>
      <c r="SS617" s="1"/>
      <c r="ST617" s="1"/>
      <c r="SU617" s="1"/>
      <c r="SV617" s="1"/>
      <c r="SW617" s="1"/>
      <c r="SX617" s="1"/>
      <c r="SY617" s="1"/>
      <c r="SZ617" s="1"/>
      <c r="TA617" s="1"/>
      <c r="TB617" s="1"/>
      <c r="TC617" s="1"/>
      <c r="TD617" s="1"/>
      <c r="TE617" s="1"/>
      <c r="TF617" s="1"/>
      <c r="TG617" s="1"/>
      <c r="TH617" s="1"/>
      <c r="TI617" s="1"/>
      <c r="TJ617" s="1"/>
      <c r="TK617" s="1"/>
      <c r="TL617" s="1"/>
      <c r="TM617" s="1"/>
      <c r="TN617" s="1"/>
      <c r="TO617" s="1"/>
      <c r="TP617" s="1"/>
      <c r="TQ617" s="1"/>
      <c r="TR617" s="1"/>
      <c r="TS617" s="1"/>
      <c r="TT617" s="1"/>
      <c r="TU617" s="1"/>
      <c r="TV617" s="1"/>
      <c r="TW617" s="1"/>
      <c r="TX617" s="1"/>
      <c r="TY617" s="1"/>
      <c r="TZ617" s="1"/>
      <c r="UA617" s="1"/>
      <c r="UB617" s="1"/>
      <c r="UC617" s="1"/>
      <c r="UD617" s="1"/>
      <c r="UE617" s="1"/>
      <c r="UF617" s="1"/>
      <c r="UG617" s="1"/>
      <c r="UH617" s="1"/>
      <c r="UI617" s="1"/>
      <c r="UJ617" s="1"/>
      <c r="UK617" s="1"/>
      <c r="UL617" s="1"/>
      <c r="UM617" s="1"/>
      <c r="UN617" s="1"/>
      <c r="UO617" s="1"/>
      <c r="UP617" s="1"/>
      <c r="UQ617" s="1"/>
      <c r="UR617" s="1"/>
      <c r="US617" s="1"/>
      <c r="UT617" s="1"/>
      <c r="UU617" s="1"/>
      <c r="UV617" s="1"/>
      <c r="UW617" s="1"/>
      <c r="UX617" s="1"/>
      <c r="UY617" s="1"/>
      <c r="UZ617" s="1"/>
      <c r="VA617" s="1"/>
      <c r="VB617" s="1"/>
      <c r="VC617" s="1"/>
      <c r="VD617" s="1"/>
      <c r="VE617" s="1"/>
      <c r="VF617" s="1"/>
      <c r="VG617" s="1"/>
      <c r="VH617" s="1"/>
      <c r="VI617" s="1"/>
      <c r="VJ617" s="1"/>
      <c r="VK617" s="1"/>
      <c r="VL617" s="1"/>
      <c r="VM617" s="1"/>
      <c r="VN617" s="1"/>
      <c r="VO617" s="1"/>
      <c r="VP617" s="1"/>
      <c r="VQ617" s="1"/>
      <c r="VR617" s="1"/>
      <c r="VS617" s="1"/>
      <c r="VT617" s="1"/>
      <c r="VU617" s="1"/>
      <c r="VV617" s="1"/>
      <c r="VW617" s="1"/>
      <c r="VX617" s="1"/>
      <c r="VY617" s="1"/>
      <c r="VZ617" s="1"/>
      <c r="WA617" s="1"/>
      <c r="WB617" s="1"/>
      <c r="WC617" s="1"/>
      <c r="WD617" s="1"/>
      <c r="WE617" s="1"/>
      <c r="WF617" s="1"/>
      <c r="WG617" s="1"/>
      <c r="WH617" s="1"/>
      <c r="WI617" s="1"/>
      <c r="WJ617" s="1"/>
      <c r="WK617" s="1"/>
      <c r="WL617" s="1"/>
      <c r="WM617" s="1"/>
      <c r="WN617" s="1"/>
      <c r="WO617" s="1"/>
      <c r="WP617" s="1"/>
      <c r="WQ617" s="1"/>
      <c r="WR617" s="1"/>
      <c r="WS617" s="1"/>
      <c r="WT617" s="1"/>
      <c r="WU617" s="1"/>
      <c r="WV617" s="1"/>
      <c r="WW617" s="1"/>
      <c r="WX617" s="1"/>
      <c r="WY617" s="1"/>
      <c r="WZ617" s="1"/>
      <c r="XA617" s="1"/>
      <c r="XB617" s="1"/>
      <c r="XC617" s="1"/>
      <c r="XD617" s="1"/>
      <c r="XE617" s="1"/>
      <c r="XF617" s="1"/>
      <c r="XG617" s="1"/>
      <c r="XH617" s="1"/>
      <c r="XI617" s="1"/>
      <c r="XJ617" s="1"/>
      <c r="XK617" s="1"/>
      <c r="XL617" s="1"/>
      <c r="XM617" s="1"/>
      <c r="XN617" s="1"/>
      <c r="XO617" s="1"/>
      <c r="XP617" s="1"/>
      <c r="XQ617" s="1"/>
      <c r="XR617" s="1"/>
      <c r="XS617" s="1"/>
      <c r="XT617" s="1"/>
      <c r="XU617" s="1"/>
      <c r="XV617" s="1"/>
      <c r="XW617" s="1"/>
      <c r="XX617" s="1"/>
      <c r="XY617" s="1"/>
      <c r="XZ617" s="1"/>
      <c r="YA617" s="1"/>
      <c r="YB617" s="1"/>
      <c r="YC617" s="1"/>
      <c r="YD617" s="1"/>
      <c r="YE617" s="1"/>
      <c r="YF617" s="1"/>
      <c r="YG617" s="1"/>
      <c r="YH617" s="1"/>
      <c r="YI617" s="1"/>
      <c r="YJ617" s="1"/>
      <c r="YK617" s="1"/>
      <c r="YL617" s="1"/>
      <c r="YM617" s="1"/>
      <c r="YN617" s="1"/>
      <c r="YO617" s="1"/>
      <c r="YP617" s="1"/>
      <c r="YQ617" s="1"/>
      <c r="YR617" s="1"/>
      <c r="YS617" s="1"/>
      <c r="YT617" s="1"/>
      <c r="YU617" s="1"/>
      <c r="YV617" s="1"/>
      <c r="YW617" s="1"/>
      <c r="YX617" s="1"/>
      <c r="YY617" s="1"/>
      <c r="YZ617" s="1"/>
      <c r="ZA617" s="1"/>
      <c r="ZB617" s="1"/>
      <c r="ZC617" s="1"/>
      <c r="ZD617" s="1"/>
      <c r="ZE617" s="1"/>
      <c r="ZF617" s="1"/>
      <c r="ZG617" s="1"/>
      <c r="ZH617" s="1"/>
      <c r="ZI617" s="1"/>
      <c r="ZJ617" s="1"/>
      <c r="ZK617" s="1"/>
      <c r="ZL617" s="1"/>
      <c r="ZM617" s="1"/>
      <c r="ZN617" s="1"/>
      <c r="ZO617" s="1"/>
      <c r="ZP617" s="1"/>
      <c r="ZQ617" s="1"/>
      <c r="ZR617" s="1"/>
      <c r="ZS617" s="1"/>
      <c r="ZT617" s="1"/>
      <c r="ZU617" s="1"/>
      <c r="ZV617" s="1"/>
      <c r="ZW617" s="1"/>
      <c r="ZX617" s="1"/>
      <c r="ZY617" s="1"/>
      <c r="ZZ617" s="1"/>
      <c r="AAA617" s="1"/>
      <c r="AAB617" s="1"/>
      <c r="AAC617" s="1"/>
      <c r="AAD617" s="1"/>
      <c r="AAE617" s="1"/>
      <c r="AAF617" s="1"/>
      <c r="AAG617" s="1"/>
      <c r="AAH617" s="1"/>
      <c r="AAI617" s="1"/>
      <c r="AAJ617" s="1"/>
      <c r="AAK617" s="1"/>
      <c r="AAL617" s="1"/>
      <c r="AAM617" s="1"/>
      <c r="AAN617" s="1"/>
      <c r="AAO617" s="1"/>
      <c r="AAP617" s="1"/>
      <c r="AAQ617" s="1"/>
      <c r="AAR617" s="1"/>
      <c r="AAS617" s="1"/>
      <c r="AAT617" s="1"/>
      <c r="AAU617" s="1"/>
      <c r="AAV617" s="1"/>
      <c r="AAW617" s="1"/>
      <c r="AAX617" s="1"/>
      <c r="AAY617" s="1"/>
      <c r="AAZ617" s="1"/>
      <c r="ABA617" s="1"/>
      <c r="ABB617" s="1"/>
      <c r="ABC617" s="1"/>
      <c r="ABD617" s="1"/>
      <c r="ABE617" s="1"/>
      <c r="ABF617" s="1"/>
      <c r="ABG617" s="1"/>
      <c r="ABH617" s="1"/>
      <c r="ABI617" s="1"/>
      <c r="ABJ617" s="1"/>
      <c r="ABK617" s="1"/>
      <c r="ABL617" s="1"/>
      <c r="ABM617" s="1"/>
      <c r="ABN617" s="1"/>
      <c r="ABO617" s="1"/>
    </row>
    <row r="618" spans="1:743" x14ac:dyDescent="0.25">
      <c r="B618" s="1"/>
      <c r="C618" s="1"/>
      <c r="D618" s="1"/>
      <c r="E618" s="1"/>
      <c r="F618" s="1"/>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c r="IF618" s="3"/>
      <c r="IG618" s="3"/>
      <c r="IH618" s="3"/>
      <c r="II618" s="3"/>
      <c r="IJ618" s="3"/>
      <c r="IK618" s="3"/>
      <c r="IL618" s="3"/>
      <c r="IM618" s="3"/>
      <c r="IN618" s="3"/>
      <c r="IO618" s="3"/>
      <c r="IP618" s="3"/>
      <c r="IQ618" s="3"/>
      <c r="IR618" s="3"/>
      <c r="IS618" s="3"/>
      <c r="IT618" s="3"/>
      <c r="IU618" s="3"/>
      <c r="IV618" s="3"/>
      <c r="IW618" s="3"/>
      <c r="IX618" s="3"/>
      <c r="IY618" s="3"/>
      <c r="IZ618" s="3"/>
      <c r="JA618" s="3"/>
      <c r="JB618" s="3"/>
      <c r="JC618" s="3"/>
      <c r="JD618" s="3"/>
      <c r="JE618" s="3"/>
      <c r="JF618" s="3"/>
      <c r="JG618" s="3"/>
      <c r="JH618" s="3"/>
      <c r="JI618" s="3"/>
      <c r="JJ618" s="3"/>
      <c r="JK618" s="3"/>
      <c r="JL618" s="3"/>
      <c r="JM618" s="3"/>
      <c r="JN618" s="3"/>
      <c r="JO618" s="3"/>
      <c r="JP618" s="3"/>
      <c r="JQ618" s="3"/>
      <c r="JR618" s="3"/>
      <c r="JS618" s="3"/>
      <c r="JT618" s="3"/>
      <c r="JU618" s="3"/>
      <c r="JV618" s="3"/>
      <c r="JW618" s="3"/>
      <c r="JX618" s="3"/>
      <c r="JY618" s="3"/>
      <c r="JZ618" s="3"/>
      <c r="KA618" s="3"/>
      <c r="KB618" s="3"/>
      <c r="KC618" s="3"/>
      <c r="KD618" s="3"/>
      <c r="KE618" s="3"/>
      <c r="KF618" s="3"/>
      <c r="KG618" s="3"/>
      <c r="KH618" s="3"/>
      <c r="KI618" s="3"/>
      <c r="KJ618" s="3"/>
      <c r="KK618" s="3"/>
      <c r="KL618" s="3"/>
      <c r="KM618" s="3"/>
      <c r="KN618" s="3"/>
      <c r="KO618" s="3"/>
      <c r="KP618" s="3"/>
      <c r="KQ618" s="3"/>
      <c r="KR618" s="3"/>
      <c r="KS618" s="3"/>
      <c r="KT618" s="3"/>
      <c r="KU618" s="3"/>
      <c r="KV618" s="3"/>
      <c r="KW618" s="3"/>
      <c r="KX618" s="3"/>
      <c r="KY618" s="3"/>
      <c r="KZ618" s="3"/>
      <c r="LA618" s="3"/>
      <c r="LB618" s="3"/>
      <c r="LC618" s="3"/>
      <c r="LD618" s="3"/>
      <c r="LE618" s="3"/>
      <c r="LF618" s="3"/>
      <c r="LG618" s="3"/>
      <c r="LH618" s="3"/>
      <c r="LI618" s="3"/>
      <c r="LJ618" s="3"/>
      <c r="LK618" s="3"/>
      <c r="LL618" s="3"/>
      <c r="LM618" s="3"/>
      <c r="LN618" s="3"/>
      <c r="LO618" s="3"/>
      <c r="LP618" s="3"/>
      <c r="LQ618" s="3"/>
      <c r="LR618" s="3"/>
      <c r="LS618" s="3"/>
      <c r="LT618" s="3"/>
      <c r="LU618" s="3"/>
      <c r="LV618" s="3"/>
      <c r="LW618" s="3"/>
      <c r="LX618" s="3"/>
      <c r="LY618" s="3"/>
      <c r="LZ618" s="3"/>
      <c r="MA618" s="3"/>
      <c r="MB618" s="3"/>
      <c r="MC618" s="3"/>
      <c r="MD618" s="3"/>
      <c r="ME618" s="3"/>
      <c r="MF618" s="3"/>
      <c r="MG618" s="3"/>
      <c r="MH618" s="3"/>
      <c r="MI618" s="3"/>
      <c r="MJ618" s="3"/>
      <c r="MK618" s="3"/>
      <c r="ML618" s="3"/>
      <c r="MM618" s="3"/>
      <c r="MN618" s="3"/>
      <c r="MO618" s="3"/>
      <c r="MP618" s="3"/>
      <c r="MQ618" s="3"/>
      <c r="MR618" s="3"/>
      <c r="MS618" s="3"/>
      <c r="MT618" s="3"/>
      <c r="MU618" s="3"/>
      <c r="MV618" s="3"/>
      <c r="MW618" s="3"/>
      <c r="MX618" s="3"/>
      <c r="MY618" s="3"/>
      <c r="MZ618" s="3"/>
      <c r="NA618" s="3"/>
      <c r="NB618" s="3"/>
      <c r="NC618" s="3"/>
      <c r="ND618" s="3"/>
      <c r="NE618" s="3"/>
      <c r="NF618" s="3"/>
      <c r="NG618" s="3"/>
      <c r="NH618" s="3"/>
      <c r="NI618" s="3"/>
      <c r="NJ618" s="3"/>
      <c r="NK618" s="3"/>
      <c r="NL618" s="3"/>
      <c r="NM618" s="3"/>
      <c r="NN618" s="3"/>
      <c r="NO618" s="3"/>
      <c r="NP618" s="3"/>
      <c r="NQ618" s="3"/>
      <c r="NR618" s="3"/>
      <c r="NS618" s="3"/>
      <c r="NT618" s="3"/>
      <c r="NU618" s="3"/>
      <c r="NV618" s="3"/>
      <c r="NW618" s="3"/>
      <c r="NX618" s="3"/>
      <c r="NY618" s="3"/>
      <c r="NZ618" s="3"/>
      <c r="OA618" s="3"/>
      <c r="OB618" s="3"/>
      <c r="OC618" s="3"/>
      <c r="OD618" s="3"/>
      <c r="OE618" s="3"/>
      <c r="OF618" s="3"/>
      <c r="OG618" s="3"/>
      <c r="OH618" s="3"/>
      <c r="OI618" s="3"/>
      <c r="OJ618" s="3"/>
      <c r="OK618" s="3"/>
      <c r="OL618" s="3"/>
      <c r="OM618" s="3"/>
      <c r="ON618" s="3"/>
      <c r="OO618" s="3"/>
      <c r="OP618" s="3"/>
      <c r="OQ618" s="3"/>
      <c r="OR618" s="3"/>
      <c r="OS618" s="3"/>
      <c r="OT618" s="3"/>
      <c r="OU618" s="3"/>
      <c r="OV618" s="3"/>
      <c r="OW618" s="3"/>
      <c r="OX618" s="3"/>
      <c r="OY618" s="3"/>
      <c r="OZ618" s="3"/>
      <c r="PA618" s="3"/>
      <c r="PB618" s="1"/>
      <c r="PC618" s="1"/>
      <c r="PD618" s="1"/>
      <c r="PE618" s="1"/>
      <c r="PF618" s="1"/>
      <c r="PG618" s="1"/>
      <c r="PH618" s="1"/>
      <c r="PI618" s="1"/>
      <c r="PJ618" s="1"/>
      <c r="PK618" s="1"/>
      <c r="PL618" s="1"/>
      <c r="PM618" s="1"/>
      <c r="PN618" s="1"/>
      <c r="PO618" s="1"/>
      <c r="PP618" s="1"/>
      <c r="PQ618" s="1"/>
      <c r="PR618" s="1"/>
      <c r="PS618" s="1"/>
      <c r="PT618" s="1"/>
      <c r="PU618" s="1"/>
      <c r="PV618" s="1"/>
      <c r="PW618" s="1"/>
      <c r="PX618" s="1"/>
      <c r="PY618" s="1"/>
      <c r="PZ618" s="1"/>
      <c r="QA618" s="1"/>
      <c r="QB618" s="1"/>
      <c r="QC618" s="1"/>
      <c r="QD618" s="1"/>
      <c r="QE618" s="1"/>
      <c r="QF618" s="1"/>
      <c r="QG618" s="1"/>
      <c r="QH618" s="1"/>
      <c r="QI618" s="1"/>
      <c r="QJ618" s="1"/>
      <c r="QK618" s="1"/>
      <c r="QL618" s="1"/>
      <c r="QM618" s="1"/>
      <c r="QN618" s="1"/>
      <c r="QO618" s="1"/>
      <c r="QP618" s="1"/>
      <c r="QQ618" s="1"/>
      <c r="QR618" s="1"/>
      <c r="QS618" s="1"/>
      <c r="QT618" s="1"/>
      <c r="QU618" s="1"/>
      <c r="QV618" s="1"/>
      <c r="QW618" s="1"/>
      <c r="QX618" s="1"/>
      <c r="QY618" s="1"/>
      <c r="QZ618" s="1"/>
      <c r="RA618" s="1"/>
      <c r="RB618" s="1"/>
      <c r="RC618" s="1"/>
      <c r="RD618" s="1"/>
      <c r="RE618" s="1"/>
      <c r="RF618" s="1"/>
      <c r="RG618" s="1"/>
      <c r="RH618" s="1"/>
      <c r="RI618" s="1"/>
      <c r="RJ618" s="1"/>
      <c r="RK618" s="1"/>
      <c r="RL618" s="1"/>
      <c r="RM618" s="1"/>
      <c r="RN618" s="1"/>
      <c r="RO618" s="1"/>
      <c r="RP618" s="1"/>
      <c r="RQ618" s="1"/>
      <c r="RR618" s="1"/>
      <c r="RS618" s="1"/>
      <c r="RT618" s="1"/>
      <c r="RU618" s="1"/>
      <c r="RV618" s="1"/>
      <c r="RW618" s="1"/>
      <c r="RX618" s="1"/>
      <c r="RY618" s="1"/>
      <c r="RZ618" s="1"/>
      <c r="SA618" s="1"/>
      <c r="SB618" s="1"/>
      <c r="SC618" s="1"/>
      <c r="SD618" s="1"/>
      <c r="SE618" s="1"/>
      <c r="SF618" s="1"/>
      <c r="SG618" s="1"/>
      <c r="SH618" s="1"/>
      <c r="SI618" s="1"/>
      <c r="SJ618" s="1"/>
      <c r="SK618" s="1"/>
      <c r="SL618" s="1"/>
      <c r="SM618" s="1"/>
      <c r="SN618" s="1"/>
      <c r="SO618" s="1"/>
      <c r="SP618" s="1"/>
      <c r="SQ618" s="1"/>
      <c r="SR618" s="1"/>
      <c r="SS618" s="1"/>
      <c r="ST618" s="1"/>
      <c r="SU618" s="1"/>
      <c r="SV618" s="1"/>
      <c r="SW618" s="1"/>
      <c r="SX618" s="1"/>
      <c r="SY618" s="1"/>
      <c r="SZ618" s="1"/>
      <c r="TA618" s="1"/>
      <c r="TB618" s="1"/>
      <c r="TC618" s="1"/>
      <c r="TD618" s="1"/>
      <c r="TE618" s="1"/>
      <c r="TF618" s="1"/>
      <c r="TG618" s="1"/>
      <c r="TH618" s="1"/>
      <c r="TI618" s="1"/>
      <c r="TJ618" s="1"/>
      <c r="TK618" s="1"/>
      <c r="TL618" s="1"/>
      <c r="TM618" s="1"/>
      <c r="TN618" s="1"/>
      <c r="TO618" s="1"/>
      <c r="TP618" s="1"/>
      <c r="TQ618" s="1"/>
      <c r="TR618" s="1"/>
      <c r="TS618" s="1"/>
      <c r="TT618" s="1"/>
      <c r="TU618" s="1"/>
      <c r="TV618" s="1"/>
      <c r="TW618" s="1"/>
      <c r="TX618" s="1"/>
      <c r="TY618" s="1"/>
      <c r="TZ618" s="1"/>
      <c r="UA618" s="1"/>
      <c r="UB618" s="1"/>
      <c r="UC618" s="1"/>
      <c r="UD618" s="1"/>
      <c r="UE618" s="1"/>
      <c r="UF618" s="1"/>
      <c r="UG618" s="1"/>
      <c r="UH618" s="1"/>
      <c r="UI618" s="1"/>
      <c r="UJ618" s="1"/>
      <c r="UK618" s="1"/>
      <c r="UL618" s="1"/>
      <c r="UM618" s="1"/>
      <c r="UN618" s="1"/>
      <c r="UO618" s="1"/>
      <c r="UP618" s="1"/>
      <c r="UQ618" s="1"/>
      <c r="UR618" s="1"/>
      <c r="US618" s="1"/>
      <c r="UT618" s="1"/>
      <c r="UU618" s="1"/>
      <c r="UV618" s="1"/>
      <c r="UW618" s="1"/>
      <c r="UX618" s="1"/>
      <c r="UY618" s="1"/>
      <c r="UZ618" s="1"/>
      <c r="VA618" s="1"/>
      <c r="VB618" s="1"/>
      <c r="VC618" s="1"/>
      <c r="VD618" s="1"/>
      <c r="VE618" s="1"/>
      <c r="VF618" s="1"/>
      <c r="VG618" s="1"/>
      <c r="VH618" s="1"/>
      <c r="VI618" s="1"/>
      <c r="VJ618" s="1"/>
      <c r="VK618" s="1"/>
      <c r="VL618" s="1"/>
      <c r="VM618" s="1"/>
      <c r="VN618" s="1"/>
      <c r="VO618" s="1"/>
      <c r="VP618" s="1"/>
      <c r="VQ618" s="1"/>
      <c r="VR618" s="1"/>
      <c r="VS618" s="1"/>
      <c r="VT618" s="1"/>
      <c r="VU618" s="1"/>
      <c r="VV618" s="1"/>
      <c r="VW618" s="1"/>
      <c r="VX618" s="1"/>
      <c r="VY618" s="1"/>
      <c r="VZ618" s="1"/>
      <c r="WA618" s="1"/>
      <c r="WB618" s="1"/>
      <c r="WC618" s="1"/>
      <c r="WD618" s="1"/>
      <c r="WE618" s="1"/>
      <c r="WF618" s="1"/>
      <c r="WG618" s="1"/>
      <c r="WH618" s="1"/>
      <c r="WI618" s="1"/>
      <c r="WJ618" s="1"/>
      <c r="WK618" s="1"/>
      <c r="WL618" s="1"/>
      <c r="WM618" s="1"/>
      <c r="WN618" s="1"/>
      <c r="WO618" s="1"/>
      <c r="WP618" s="1"/>
      <c r="WQ618" s="1"/>
      <c r="WR618" s="1"/>
      <c r="WS618" s="1"/>
      <c r="WT618" s="1"/>
      <c r="WU618" s="1"/>
      <c r="WV618" s="1"/>
      <c r="WW618" s="1"/>
      <c r="WX618" s="1"/>
      <c r="WY618" s="1"/>
      <c r="WZ618" s="1"/>
      <c r="XA618" s="1"/>
      <c r="XB618" s="1"/>
      <c r="XC618" s="1"/>
      <c r="XD618" s="1"/>
      <c r="XE618" s="1"/>
      <c r="XF618" s="1"/>
      <c r="XG618" s="1"/>
      <c r="XH618" s="1"/>
      <c r="XI618" s="1"/>
      <c r="XJ618" s="1"/>
      <c r="XK618" s="1"/>
      <c r="XL618" s="1"/>
      <c r="XM618" s="1"/>
      <c r="XN618" s="1"/>
      <c r="XO618" s="1"/>
      <c r="XP618" s="1"/>
      <c r="XQ618" s="1"/>
      <c r="XR618" s="1"/>
      <c r="XS618" s="1"/>
      <c r="XT618" s="1"/>
      <c r="XU618" s="1"/>
      <c r="XV618" s="1"/>
      <c r="XW618" s="1"/>
      <c r="XX618" s="1"/>
      <c r="XY618" s="1"/>
      <c r="XZ618" s="1"/>
      <c r="YA618" s="1"/>
      <c r="YB618" s="1"/>
      <c r="YC618" s="1"/>
      <c r="YD618" s="1"/>
      <c r="YE618" s="1"/>
      <c r="YF618" s="1"/>
      <c r="YG618" s="1"/>
      <c r="YH618" s="1"/>
      <c r="YI618" s="1"/>
      <c r="YJ618" s="1"/>
      <c r="YK618" s="1"/>
      <c r="YL618" s="1"/>
      <c r="YM618" s="1"/>
      <c r="YN618" s="1"/>
      <c r="YO618" s="1"/>
      <c r="YP618" s="1"/>
      <c r="YQ618" s="1"/>
      <c r="YR618" s="1"/>
      <c r="YS618" s="1"/>
      <c r="YT618" s="1"/>
      <c r="YU618" s="1"/>
      <c r="YV618" s="1"/>
      <c r="YW618" s="1"/>
      <c r="YX618" s="1"/>
      <c r="YY618" s="1"/>
      <c r="YZ618" s="1"/>
      <c r="ZA618" s="1"/>
      <c r="ZB618" s="1"/>
      <c r="ZC618" s="1"/>
      <c r="ZD618" s="1"/>
      <c r="ZE618" s="1"/>
      <c r="ZF618" s="1"/>
      <c r="ZG618" s="1"/>
      <c r="ZH618" s="1"/>
      <c r="ZI618" s="1"/>
      <c r="ZJ618" s="1"/>
      <c r="ZK618" s="1"/>
      <c r="ZL618" s="1"/>
      <c r="ZM618" s="1"/>
      <c r="ZN618" s="1"/>
      <c r="ZO618" s="1"/>
      <c r="ZP618" s="1"/>
      <c r="ZQ618" s="1"/>
      <c r="ZR618" s="1"/>
      <c r="ZS618" s="1"/>
      <c r="ZT618" s="1"/>
      <c r="ZU618" s="1"/>
      <c r="ZV618" s="1"/>
      <c r="ZW618" s="1"/>
      <c r="ZX618" s="1"/>
      <c r="ZY618" s="1"/>
      <c r="ZZ618" s="1"/>
      <c r="AAA618" s="1"/>
      <c r="AAB618" s="1"/>
      <c r="AAC618" s="1"/>
      <c r="AAD618" s="1"/>
      <c r="AAE618" s="1"/>
      <c r="AAF618" s="1"/>
      <c r="AAG618" s="1"/>
      <c r="AAH618" s="1"/>
      <c r="AAI618" s="1"/>
      <c r="AAJ618" s="1"/>
      <c r="AAK618" s="1"/>
      <c r="AAL618" s="1"/>
      <c r="AAM618" s="1"/>
      <c r="AAN618" s="1"/>
      <c r="AAO618" s="1"/>
      <c r="AAP618" s="1"/>
      <c r="AAQ618" s="1"/>
      <c r="AAR618" s="1"/>
      <c r="AAS618" s="1"/>
      <c r="AAT618" s="1"/>
      <c r="AAU618" s="1"/>
      <c r="AAV618" s="1"/>
      <c r="AAW618" s="1"/>
      <c r="AAX618" s="1"/>
      <c r="AAY618" s="1"/>
      <c r="AAZ618" s="1"/>
      <c r="ABA618" s="1"/>
      <c r="ABB618" s="1"/>
      <c r="ABC618" s="1"/>
      <c r="ABD618" s="1"/>
      <c r="ABE618" s="1"/>
      <c r="ABF618" s="1"/>
      <c r="ABG618" s="1"/>
      <c r="ABH618" s="1"/>
      <c r="ABI618" s="1"/>
      <c r="ABJ618" s="1"/>
      <c r="ABK618" s="1"/>
      <c r="ABL618" s="1"/>
      <c r="ABM618" s="1"/>
      <c r="ABN618" s="1"/>
      <c r="ABO618" s="1"/>
    </row>
    <row r="619" spans="1:743" x14ac:dyDescent="0.25">
      <c r="B619" s="1"/>
      <c r="C619" s="1"/>
      <c r="D619" s="1"/>
      <c r="E619" s="1"/>
      <c r="F619" s="1"/>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c r="JX619" s="3"/>
      <c r="JY619" s="3"/>
      <c r="JZ619" s="3"/>
      <c r="KA619" s="3"/>
      <c r="KB619" s="3"/>
      <c r="KC619" s="3"/>
      <c r="KD619" s="3"/>
      <c r="KE619" s="3"/>
      <c r="KF619" s="3"/>
      <c r="KG619" s="3"/>
      <c r="KH619" s="3"/>
      <c r="KI619" s="3"/>
      <c r="KJ619" s="3"/>
      <c r="KK619" s="3"/>
      <c r="KL619" s="3"/>
      <c r="KM619" s="3"/>
      <c r="KN619" s="3"/>
      <c r="KO619" s="3"/>
      <c r="KP619" s="3"/>
      <c r="KQ619" s="3"/>
      <c r="KR619" s="3"/>
      <c r="KS619" s="3"/>
      <c r="KT619" s="3"/>
      <c r="KU619" s="3"/>
      <c r="KV619" s="3"/>
      <c r="KW619" s="3"/>
      <c r="KX619" s="3"/>
      <c r="KY619" s="3"/>
      <c r="KZ619" s="3"/>
      <c r="LA619" s="3"/>
      <c r="LB619" s="3"/>
      <c r="LC619" s="3"/>
      <c r="LD619" s="3"/>
      <c r="LE619" s="3"/>
      <c r="LF619" s="3"/>
      <c r="LG619" s="3"/>
      <c r="LH619" s="3"/>
      <c r="LI619" s="3"/>
      <c r="LJ619" s="3"/>
      <c r="LK619" s="3"/>
      <c r="LL619" s="3"/>
      <c r="LM619" s="3"/>
      <c r="LN619" s="3"/>
      <c r="LO619" s="3"/>
      <c r="LP619" s="3"/>
      <c r="LQ619" s="3"/>
      <c r="LR619" s="3"/>
      <c r="LS619" s="3"/>
      <c r="LT619" s="3"/>
      <c r="LU619" s="3"/>
      <c r="LV619" s="3"/>
      <c r="LW619" s="3"/>
      <c r="LX619" s="3"/>
      <c r="LY619" s="3"/>
      <c r="LZ619" s="3"/>
      <c r="MA619" s="3"/>
      <c r="MB619" s="3"/>
      <c r="MC619" s="3"/>
      <c r="MD619" s="3"/>
      <c r="ME619" s="3"/>
      <c r="MF619" s="3"/>
      <c r="MG619" s="3"/>
      <c r="MH619" s="3"/>
      <c r="MI619" s="3"/>
      <c r="MJ619" s="3"/>
      <c r="MK619" s="3"/>
      <c r="ML619" s="3"/>
      <c r="MM619" s="3"/>
      <c r="MN619" s="3"/>
      <c r="MO619" s="3"/>
      <c r="MP619" s="3"/>
      <c r="MQ619" s="3"/>
      <c r="MR619" s="3"/>
      <c r="MS619" s="3"/>
      <c r="MT619" s="3"/>
      <c r="MU619" s="3"/>
      <c r="MV619" s="3"/>
      <c r="MW619" s="3"/>
      <c r="MX619" s="3"/>
      <c r="MY619" s="3"/>
      <c r="MZ619" s="3"/>
      <c r="NA619" s="3"/>
      <c r="NB619" s="3"/>
      <c r="NC619" s="3"/>
      <c r="ND619" s="3"/>
      <c r="NE619" s="3"/>
      <c r="NF619" s="3"/>
      <c r="NG619" s="3"/>
      <c r="NH619" s="3"/>
      <c r="NI619" s="3"/>
      <c r="NJ619" s="3"/>
      <c r="NK619" s="3"/>
      <c r="NL619" s="3"/>
      <c r="NM619" s="3"/>
      <c r="NN619" s="3"/>
      <c r="NO619" s="3"/>
      <c r="NP619" s="3"/>
      <c r="NQ619" s="3"/>
      <c r="NR619" s="3"/>
      <c r="NS619" s="3"/>
      <c r="NT619" s="3"/>
      <c r="NU619" s="3"/>
      <c r="NV619" s="3"/>
      <c r="NW619" s="3"/>
      <c r="NX619" s="3"/>
      <c r="NY619" s="3"/>
      <c r="NZ619" s="3"/>
      <c r="OA619" s="3"/>
      <c r="OB619" s="3"/>
      <c r="OC619" s="3"/>
      <c r="OD619" s="3"/>
      <c r="OE619" s="3"/>
      <c r="OF619" s="3"/>
      <c r="OG619" s="3"/>
      <c r="OH619" s="3"/>
      <c r="OI619" s="3"/>
      <c r="OJ619" s="3"/>
      <c r="OK619" s="3"/>
      <c r="OL619" s="3"/>
      <c r="OM619" s="3"/>
      <c r="ON619" s="3"/>
      <c r="OO619" s="3"/>
      <c r="OP619" s="3"/>
      <c r="OQ619" s="3"/>
      <c r="OR619" s="3"/>
      <c r="OS619" s="3"/>
      <c r="OT619" s="3"/>
      <c r="OU619" s="3"/>
      <c r="OV619" s="3"/>
      <c r="OW619" s="3"/>
      <c r="OX619" s="3"/>
      <c r="OY619" s="3"/>
      <c r="OZ619" s="3"/>
      <c r="PA619" s="3"/>
      <c r="PB619" s="1"/>
      <c r="PC619" s="1"/>
      <c r="PD619" s="1"/>
      <c r="PE619" s="1"/>
      <c r="PF619" s="1"/>
      <c r="PG619" s="1"/>
      <c r="PH619" s="1"/>
      <c r="PI619" s="1"/>
      <c r="PJ619" s="1"/>
      <c r="PK619" s="1"/>
      <c r="PL619" s="1"/>
      <c r="PM619" s="1"/>
      <c r="PN619" s="1"/>
      <c r="PO619" s="1"/>
      <c r="PP619" s="1"/>
      <c r="PQ619" s="1"/>
      <c r="PR619" s="1"/>
      <c r="PS619" s="1"/>
      <c r="PT619" s="1"/>
      <c r="PU619" s="1"/>
      <c r="PV619" s="1"/>
      <c r="PW619" s="1"/>
      <c r="PX619" s="1"/>
      <c r="PY619" s="1"/>
      <c r="PZ619" s="1"/>
      <c r="QA619" s="1"/>
      <c r="QB619" s="1"/>
      <c r="QC619" s="1"/>
      <c r="QD619" s="1"/>
      <c r="QE619" s="1"/>
      <c r="QF619" s="1"/>
      <c r="QG619" s="1"/>
      <c r="QH619" s="1"/>
      <c r="QI619" s="1"/>
      <c r="QJ619" s="1"/>
      <c r="QK619" s="1"/>
      <c r="QL619" s="1"/>
      <c r="QM619" s="1"/>
      <c r="QN619" s="1"/>
      <c r="QO619" s="1"/>
      <c r="QP619" s="1"/>
      <c r="QQ619" s="1"/>
      <c r="QR619" s="1"/>
      <c r="QS619" s="1"/>
      <c r="QT619" s="1"/>
      <c r="QU619" s="1"/>
      <c r="QV619" s="1"/>
      <c r="QW619" s="1"/>
      <c r="QX619" s="1"/>
      <c r="QY619" s="1"/>
      <c r="QZ619" s="1"/>
      <c r="RA619" s="1"/>
      <c r="RB619" s="1"/>
      <c r="RC619" s="1"/>
      <c r="RD619" s="1"/>
      <c r="RE619" s="1"/>
      <c r="RF619" s="1"/>
      <c r="RG619" s="1"/>
      <c r="RH619" s="1"/>
      <c r="RI619" s="1"/>
      <c r="RJ619" s="1"/>
      <c r="RK619" s="1"/>
      <c r="RL619" s="1"/>
      <c r="RM619" s="1"/>
      <c r="RN619" s="1"/>
      <c r="RO619" s="1"/>
      <c r="RP619" s="1"/>
      <c r="RQ619" s="1"/>
      <c r="RR619" s="1"/>
      <c r="RS619" s="1"/>
      <c r="RT619" s="1"/>
      <c r="RU619" s="1"/>
      <c r="RV619" s="1"/>
      <c r="RW619" s="1"/>
      <c r="RX619" s="1"/>
      <c r="RY619" s="1"/>
      <c r="RZ619" s="1"/>
      <c r="SA619" s="1"/>
      <c r="SB619" s="1"/>
      <c r="SC619" s="1"/>
      <c r="SD619" s="1"/>
      <c r="SE619" s="1"/>
      <c r="SF619" s="1"/>
      <c r="SG619" s="1"/>
      <c r="SH619" s="1"/>
      <c r="SI619" s="1"/>
      <c r="SJ619" s="1"/>
      <c r="SK619" s="1"/>
      <c r="SL619" s="1"/>
      <c r="SM619" s="1"/>
      <c r="SN619" s="1"/>
      <c r="SO619" s="1"/>
      <c r="SP619" s="1"/>
      <c r="SQ619" s="1"/>
      <c r="SR619" s="1"/>
      <c r="SS619" s="1"/>
      <c r="ST619" s="1"/>
      <c r="SU619" s="1"/>
      <c r="SV619" s="1"/>
      <c r="SW619" s="1"/>
      <c r="SX619" s="1"/>
      <c r="SY619" s="1"/>
      <c r="SZ619" s="1"/>
      <c r="TA619" s="1"/>
      <c r="TB619" s="1"/>
      <c r="TC619" s="1"/>
      <c r="TD619" s="1"/>
      <c r="TE619" s="1"/>
      <c r="TF619" s="1"/>
      <c r="TG619" s="1"/>
      <c r="TH619" s="1"/>
      <c r="TI619" s="1"/>
      <c r="TJ619" s="1"/>
      <c r="TK619" s="1"/>
      <c r="TL619" s="1"/>
      <c r="TM619" s="1"/>
      <c r="TN619" s="1"/>
      <c r="TO619" s="1"/>
      <c r="TP619" s="1"/>
      <c r="TQ619" s="1"/>
      <c r="TR619" s="1"/>
      <c r="TS619" s="1"/>
      <c r="TT619" s="1"/>
      <c r="TU619" s="1"/>
      <c r="TV619" s="1"/>
      <c r="TW619" s="1"/>
      <c r="TX619" s="1"/>
      <c r="TY619" s="1"/>
      <c r="TZ619" s="1"/>
      <c r="UA619" s="1"/>
      <c r="UB619" s="1"/>
      <c r="UC619" s="1"/>
      <c r="UD619" s="1"/>
      <c r="UE619" s="1"/>
      <c r="UF619" s="1"/>
      <c r="UG619" s="1"/>
      <c r="UH619" s="1"/>
      <c r="UI619" s="1"/>
      <c r="UJ619" s="1"/>
      <c r="UK619" s="1"/>
      <c r="UL619" s="1"/>
      <c r="UM619" s="1"/>
      <c r="UN619" s="1"/>
      <c r="UO619" s="1"/>
      <c r="UP619" s="1"/>
      <c r="UQ619" s="1"/>
      <c r="UR619" s="1"/>
      <c r="US619" s="1"/>
      <c r="UT619" s="1"/>
      <c r="UU619" s="1"/>
      <c r="UV619" s="1"/>
      <c r="UW619" s="1"/>
      <c r="UX619" s="1"/>
      <c r="UY619" s="1"/>
      <c r="UZ619" s="1"/>
      <c r="VA619" s="1"/>
      <c r="VB619" s="1"/>
      <c r="VC619" s="1"/>
      <c r="VD619" s="1"/>
      <c r="VE619" s="1"/>
      <c r="VF619" s="1"/>
      <c r="VG619" s="1"/>
      <c r="VH619" s="1"/>
      <c r="VI619" s="1"/>
      <c r="VJ619" s="1"/>
      <c r="VK619" s="1"/>
      <c r="VL619" s="1"/>
      <c r="VM619" s="1"/>
      <c r="VN619" s="1"/>
      <c r="VO619" s="1"/>
      <c r="VP619" s="1"/>
      <c r="VQ619" s="1"/>
      <c r="VR619" s="1"/>
      <c r="VS619" s="1"/>
      <c r="VT619" s="1"/>
      <c r="VU619" s="1"/>
      <c r="VV619" s="1"/>
      <c r="VW619" s="1"/>
      <c r="VX619" s="1"/>
      <c r="VY619" s="1"/>
      <c r="VZ619" s="1"/>
      <c r="WA619" s="1"/>
      <c r="WB619" s="1"/>
      <c r="WC619" s="1"/>
      <c r="WD619" s="1"/>
      <c r="WE619" s="1"/>
      <c r="WF619" s="1"/>
      <c r="WG619" s="1"/>
      <c r="WH619" s="1"/>
      <c r="WI619" s="1"/>
      <c r="WJ619" s="1"/>
      <c r="WK619" s="1"/>
      <c r="WL619" s="1"/>
      <c r="WM619" s="1"/>
      <c r="WN619" s="1"/>
      <c r="WO619" s="1"/>
      <c r="WP619" s="1"/>
      <c r="WQ619" s="1"/>
      <c r="WR619" s="1"/>
      <c r="WS619" s="1"/>
      <c r="WT619" s="1"/>
      <c r="WU619" s="1"/>
      <c r="WV619" s="1"/>
      <c r="WW619" s="1"/>
      <c r="WX619" s="1"/>
      <c r="WY619" s="1"/>
      <c r="WZ619" s="1"/>
      <c r="XA619" s="1"/>
      <c r="XB619" s="1"/>
      <c r="XC619" s="1"/>
      <c r="XD619" s="1"/>
      <c r="XE619" s="1"/>
      <c r="XF619" s="1"/>
      <c r="XG619" s="1"/>
      <c r="XH619" s="1"/>
      <c r="XI619" s="1"/>
      <c r="XJ619" s="1"/>
      <c r="XK619" s="1"/>
      <c r="XL619" s="1"/>
      <c r="XM619" s="1"/>
      <c r="XN619" s="1"/>
      <c r="XO619" s="1"/>
      <c r="XP619" s="1"/>
      <c r="XQ619" s="1"/>
      <c r="XR619" s="1"/>
      <c r="XS619" s="1"/>
      <c r="XT619" s="1"/>
      <c r="XU619" s="1"/>
      <c r="XV619" s="1"/>
      <c r="XW619" s="1"/>
      <c r="XX619" s="1"/>
      <c r="XY619" s="1"/>
      <c r="XZ619" s="1"/>
      <c r="YA619" s="1"/>
      <c r="YB619" s="1"/>
      <c r="YC619" s="1"/>
      <c r="YD619" s="1"/>
      <c r="YE619" s="1"/>
      <c r="YF619" s="1"/>
      <c r="YG619" s="1"/>
      <c r="YH619" s="1"/>
      <c r="YI619" s="1"/>
      <c r="YJ619" s="1"/>
      <c r="YK619" s="1"/>
      <c r="YL619" s="1"/>
      <c r="YM619" s="1"/>
      <c r="YN619" s="1"/>
      <c r="YO619" s="1"/>
      <c r="YP619" s="1"/>
      <c r="YQ619" s="1"/>
      <c r="YR619" s="1"/>
      <c r="YS619" s="1"/>
      <c r="YT619" s="1"/>
      <c r="YU619" s="1"/>
      <c r="YV619" s="1"/>
      <c r="YW619" s="1"/>
      <c r="YX619" s="1"/>
      <c r="YY619" s="1"/>
      <c r="YZ619" s="1"/>
      <c r="ZA619" s="1"/>
      <c r="ZB619" s="1"/>
      <c r="ZC619" s="1"/>
      <c r="ZD619" s="1"/>
      <c r="ZE619" s="1"/>
      <c r="ZF619" s="1"/>
      <c r="ZG619" s="1"/>
      <c r="ZH619" s="1"/>
      <c r="ZI619" s="1"/>
      <c r="ZJ619" s="1"/>
      <c r="ZK619" s="1"/>
      <c r="ZL619" s="1"/>
      <c r="ZM619" s="1"/>
      <c r="ZN619" s="1"/>
      <c r="ZO619" s="1"/>
      <c r="ZP619" s="1"/>
      <c r="ZQ619" s="1"/>
      <c r="ZR619" s="1"/>
      <c r="ZS619" s="1"/>
      <c r="ZT619" s="1"/>
      <c r="ZU619" s="1"/>
      <c r="ZV619" s="1"/>
      <c r="ZW619" s="1"/>
      <c r="ZX619" s="1"/>
      <c r="ZY619" s="1"/>
      <c r="ZZ619" s="1"/>
      <c r="AAA619" s="1"/>
      <c r="AAB619" s="1"/>
      <c r="AAC619" s="1"/>
      <c r="AAD619" s="1"/>
      <c r="AAE619" s="1"/>
      <c r="AAF619" s="1"/>
      <c r="AAG619" s="1"/>
      <c r="AAH619" s="1"/>
      <c r="AAI619" s="1"/>
      <c r="AAJ619" s="1"/>
      <c r="AAK619" s="1"/>
      <c r="AAL619" s="1"/>
      <c r="AAM619" s="1"/>
      <c r="AAN619" s="1"/>
      <c r="AAO619" s="1"/>
      <c r="AAP619" s="1"/>
      <c r="AAQ619" s="1"/>
      <c r="AAR619" s="1"/>
      <c r="AAS619" s="1"/>
      <c r="AAT619" s="1"/>
      <c r="AAU619" s="1"/>
      <c r="AAV619" s="1"/>
      <c r="AAW619" s="1"/>
      <c r="AAX619" s="1"/>
      <c r="AAY619" s="1"/>
      <c r="AAZ619" s="1"/>
      <c r="ABA619" s="1"/>
      <c r="ABB619" s="1"/>
      <c r="ABC619" s="1"/>
      <c r="ABD619" s="1"/>
      <c r="ABE619" s="1"/>
      <c r="ABF619" s="1"/>
      <c r="ABG619" s="1"/>
      <c r="ABH619" s="1"/>
      <c r="ABI619" s="1"/>
      <c r="ABJ619" s="1"/>
      <c r="ABK619" s="1"/>
      <c r="ABL619" s="1"/>
      <c r="ABM619" s="1"/>
      <c r="ABN619" s="1"/>
      <c r="ABO619" s="1"/>
    </row>
    <row r="620" spans="1:743" x14ac:dyDescent="0.25">
      <c r="B620" s="1"/>
      <c r="C620" s="1"/>
      <c r="D620" s="1"/>
      <c r="E620" s="1"/>
      <c r="F620" s="1"/>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c r="IF620" s="3"/>
      <c r="IG620" s="3"/>
      <c r="IH620" s="3"/>
      <c r="II620" s="3"/>
      <c r="IJ620" s="3"/>
      <c r="IK620" s="3"/>
      <c r="IL620" s="3"/>
      <c r="IM620" s="3"/>
      <c r="IN620" s="3"/>
      <c r="IO620" s="3"/>
      <c r="IP620" s="3"/>
      <c r="IQ620" s="3"/>
      <c r="IR620" s="3"/>
      <c r="IS620" s="3"/>
      <c r="IT620" s="3"/>
      <c r="IU620" s="3"/>
      <c r="IV620" s="3"/>
      <c r="IW620" s="3"/>
      <c r="IX620" s="3"/>
      <c r="IY620" s="3"/>
      <c r="IZ620" s="3"/>
      <c r="JA620" s="3"/>
      <c r="JB620" s="3"/>
      <c r="JC620" s="3"/>
      <c r="JD620" s="3"/>
      <c r="JE620" s="3"/>
      <c r="JF620" s="3"/>
      <c r="JG620" s="3"/>
      <c r="JH620" s="3"/>
      <c r="JI620" s="3"/>
      <c r="JJ620" s="3"/>
      <c r="JK620" s="3"/>
      <c r="JL620" s="3"/>
      <c r="JM620" s="3"/>
      <c r="JN620" s="3"/>
      <c r="JO620" s="3"/>
      <c r="JP620" s="3"/>
      <c r="JQ620" s="3"/>
      <c r="JR620" s="3"/>
      <c r="JS620" s="3"/>
      <c r="JT620" s="3"/>
      <c r="JU620" s="3"/>
      <c r="JV620" s="3"/>
      <c r="JW620" s="3"/>
      <c r="JX620" s="3"/>
      <c r="JY620" s="3"/>
      <c r="JZ620" s="3"/>
      <c r="KA620" s="3"/>
      <c r="KB620" s="3"/>
      <c r="KC620" s="3"/>
      <c r="KD620" s="3"/>
      <c r="KE620" s="3"/>
      <c r="KF620" s="3"/>
      <c r="KG620" s="3"/>
      <c r="KH620" s="3"/>
      <c r="KI620" s="3"/>
      <c r="KJ620" s="3"/>
      <c r="KK620" s="3"/>
      <c r="KL620" s="3"/>
      <c r="KM620" s="3"/>
      <c r="KN620" s="3"/>
      <c r="KO620" s="3"/>
      <c r="KP620" s="3"/>
      <c r="KQ620" s="3"/>
      <c r="KR620" s="3"/>
      <c r="KS620" s="3"/>
      <c r="KT620" s="3"/>
      <c r="KU620" s="3"/>
      <c r="KV620" s="3"/>
      <c r="KW620" s="3"/>
      <c r="KX620" s="3"/>
      <c r="KY620" s="3"/>
      <c r="KZ620" s="3"/>
      <c r="LA620" s="3"/>
      <c r="LB620" s="3"/>
      <c r="LC620" s="3"/>
      <c r="LD620" s="3"/>
      <c r="LE620" s="3"/>
      <c r="LF620" s="3"/>
      <c r="LG620" s="3"/>
      <c r="LH620" s="3"/>
      <c r="LI620" s="3"/>
      <c r="LJ620" s="3"/>
      <c r="LK620" s="3"/>
      <c r="LL620" s="3"/>
      <c r="LM620" s="3"/>
      <c r="LN620" s="3"/>
      <c r="LO620" s="3"/>
      <c r="LP620" s="3"/>
      <c r="LQ620" s="3"/>
      <c r="LR620" s="3"/>
      <c r="LS620" s="3"/>
      <c r="LT620" s="3"/>
      <c r="LU620" s="3"/>
      <c r="LV620" s="3"/>
      <c r="LW620" s="3"/>
      <c r="LX620" s="3"/>
      <c r="LY620" s="3"/>
      <c r="LZ620" s="3"/>
      <c r="MA620" s="3"/>
      <c r="MB620" s="3"/>
      <c r="MC620" s="3"/>
      <c r="MD620" s="3"/>
      <c r="ME620" s="3"/>
      <c r="MF620" s="3"/>
      <c r="MG620" s="3"/>
      <c r="MH620" s="3"/>
      <c r="MI620" s="3"/>
      <c r="MJ620" s="3"/>
      <c r="MK620" s="3"/>
      <c r="ML620" s="3"/>
      <c r="MM620" s="3"/>
      <c r="MN620" s="3"/>
      <c r="MO620" s="3"/>
      <c r="MP620" s="3"/>
      <c r="MQ620" s="3"/>
      <c r="MR620" s="3"/>
      <c r="MS620" s="3"/>
      <c r="MT620" s="3"/>
      <c r="MU620" s="3"/>
      <c r="MV620" s="3"/>
      <c r="MW620" s="3"/>
      <c r="MX620" s="3"/>
      <c r="MY620" s="3"/>
      <c r="MZ620" s="3"/>
      <c r="NA620" s="3"/>
      <c r="NB620" s="3"/>
      <c r="NC620" s="3"/>
      <c r="ND620" s="3"/>
      <c r="NE620" s="3"/>
      <c r="NF620" s="3"/>
      <c r="NG620" s="3"/>
      <c r="NH620" s="3"/>
      <c r="NI620" s="3"/>
      <c r="NJ620" s="3"/>
      <c r="NK620" s="3"/>
      <c r="NL620" s="3"/>
      <c r="NM620" s="3"/>
      <c r="NN620" s="3"/>
      <c r="NO620" s="3"/>
      <c r="NP620" s="3"/>
      <c r="NQ620" s="3"/>
      <c r="NR620" s="3"/>
      <c r="NS620" s="3"/>
      <c r="NT620" s="3"/>
      <c r="NU620" s="3"/>
      <c r="NV620" s="3"/>
      <c r="NW620" s="3"/>
      <c r="NX620" s="3"/>
      <c r="NY620" s="3"/>
      <c r="NZ620" s="3"/>
      <c r="OA620" s="3"/>
      <c r="OB620" s="3"/>
      <c r="OC620" s="3"/>
      <c r="OD620" s="3"/>
      <c r="OE620" s="3"/>
      <c r="OF620" s="3"/>
      <c r="OG620" s="3"/>
      <c r="OH620" s="3"/>
      <c r="OI620" s="3"/>
      <c r="OJ620" s="3"/>
      <c r="OK620" s="3"/>
      <c r="OL620" s="3"/>
      <c r="OM620" s="3"/>
      <c r="ON620" s="3"/>
      <c r="OO620" s="3"/>
      <c r="OP620" s="3"/>
      <c r="OQ620" s="3"/>
      <c r="OR620" s="3"/>
      <c r="OS620" s="3"/>
      <c r="OT620" s="3"/>
      <c r="OU620" s="3"/>
      <c r="OV620" s="3"/>
      <c r="OW620" s="3"/>
      <c r="OX620" s="3"/>
      <c r="OY620" s="3"/>
      <c r="OZ620" s="3"/>
      <c r="PA620" s="3"/>
      <c r="PB620" s="1"/>
      <c r="PC620" s="1"/>
      <c r="PD620" s="1"/>
      <c r="PE620" s="1"/>
      <c r="PF620" s="1"/>
      <c r="PG620" s="1"/>
      <c r="PH620" s="1"/>
      <c r="PI620" s="1"/>
      <c r="PJ620" s="1"/>
      <c r="PK620" s="1"/>
      <c r="PL620" s="1"/>
      <c r="PM620" s="1"/>
      <c r="PN620" s="1"/>
      <c r="PO620" s="1"/>
      <c r="PP620" s="1"/>
      <c r="PQ620" s="1"/>
      <c r="PR620" s="1"/>
      <c r="PS620" s="1"/>
      <c r="PT620" s="1"/>
      <c r="PU620" s="1"/>
      <c r="PV620" s="1"/>
      <c r="PW620" s="1"/>
      <c r="PX620" s="1"/>
      <c r="PY620" s="1"/>
      <c r="PZ620" s="1"/>
      <c r="QA620" s="1"/>
      <c r="QB620" s="1"/>
      <c r="QC620" s="1"/>
      <c r="QD620" s="1"/>
      <c r="QE620" s="1"/>
      <c r="QF620" s="1"/>
      <c r="QG620" s="1"/>
      <c r="QH620" s="1"/>
      <c r="QI620" s="1"/>
      <c r="QJ620" s="1"/>
      <c r="QK620" s="1"/>
      <c r="QL620" s="1"/>
      <c r="QM620" s="1"/>
      <c r="QN620" s="1"/>
      <c r="QO620" s="1"/>
      <c r="QP620" s="1"/>
      <c r="QQ620" s="1"/>
      <c r="QR620" s="1"/>
      <c r="QS620" s="1"/>
      <c r="QT620" s="1"/>
      <c r="QU620" s="1"/>
      <c r="QV620" s="1"/>
      <c r="QW620" s="1"/>
      <c r="QX620" s="1"/>
      <c r="QY620" s="1"/>
      <c r="QZ620" s="1"/>
      <c r="RA620" s="1"/>
      <c r="RB620" s="1"/>
      <c r="RC620" s="1"/>
      <c r="RD620" s="1"/>
      <c r="RE620" s="1"/>
      <c r="RF620" s="1"/>
      <c r="RG620" s="1"/>
      <c r="RH620" s="1"/>
      <c r="RI620" s="1"/>
      <c r="RJ620" s="1"/>
      <c r="RK620" s="1"/>
      <c r="RL620" s="1"/>
      <c r="RM620" s="1"/>
      <c r="RN620" s="1"/>
      <c r="RO620" s="1"/>
      <c r="RP620" s="1"/>
      <c r="RQ620" s="1"/>
      <c r="RR620" s="1"/>
      <c r="RS620" s="1"/>
      <c r="RT620" s="1"/>
      <c r="RU620" s="1"/>
      <c r="RV620" s="1"/>
      <c r="RW620" s="1"/>
      <c r="RX620" s="1"/>
      <c r="RY620" s="1"/>
      <c r="RZ620" s="1"/>
      <c r="SA620" s="1"/>
      <c r="SB620" s="1"/>
      <c r="SC620" s="1"/>
      <c r="SD620" s="1"/>
      <c r="SE620" s="1"/>
      <c r="SF620" s="1"/>
      <c r="SG620" s="1"/>
      <c r="SH620" s="1"/>
      <c r="SI620" s="1"/>
      <c r="SJ620" s="1"/>
      <c r="SK620" s="1"/>
      <c r="SL620" s="1"/>
      <c r="SM620" s="1"/>
      <c r="SN620" s="1"/>
      <c r="SO620" s="1"/>
      <c r="SP620" s="1"/>
      <c r="SQ620" s="1"/>
      <c r="SR620" s="1"/>
      <c r="SS620" s="1"/>
      <c r="ST620" s="1"/>
      <c r="SU620" s="1"/>
      <c r="SV620" s="1"/>
      <c r="SW620" s="1"/>
      <c r="SX620" s="1"/>
      <c r="SY620" s="1"/>
      <c r="SZ620" s="1"/>
      <c r="TA620" s="1"/>
      <c r="TB620" s="1"/>
      <c r="TC620" s="1"/>
      <c r="TD620" s="1"/>
      <c r="TE620" s="1"/>
      <c r="TF620" s="1"/>
      <c r="TG620" s="1"/>
      <c r="TH620" s="1"/>
      <c r="TI620" s="1"/>
      <c r="TJ620" s="1"/>
      <c r="TK620" s="1"/>
      <c r="TL620" s="1"/>
      <c r="TM620" s="1"/>
      <c r="TN620" s="1"/>
      <c r="TO620" s="1"/>
      <c r="TP620" s="1"/>
      <c r="TQ620" s="1"/>
      <c r="TR620" s="1"/>
      <c r="TS620" s="1"/>
      <c r="TT620" s="1"/>
      <c r="TU620" s="1"/>
      <c r="TV620" s="1"/>
      <c r="TW620" s="1"/>
      <c r="TX620" s="1"/>
      <c r="TY620" s="1"/>
      <c r="TZ620" s="1"/>
      <c r="UA620" s="1"/>
      <c r="UB620" s="1"/>
      <c r="UC620" s="1"/>
      <c r="UD620" s="1"/>
      <c r="UE620" s="1"/>
      <c r="UF620" s="1"/>
      <c r="UG620" s="1"/>
      <c r="UH620" s="1"/>
      <c r="UI620" s="1"/>
      <c r="UJ620" s="1"/>
      <c r="UK620" s="1"/>
      <c r="UL620" s="1"/>
      <c r="UM620" s="1"/>
      <c r="UN620" s="1"/>
      <c r="UO620" s="1"/>
      <c r="UP620" s="1"/>
      <c r="UQ620" s="1"/>
      <c r="UR620" s="1"/>
      <c r="US620" s="1"/>
      <c r="UT620" s="1"/>
      <c r="UU620" s="1"/>
      <c r="UV620" s="1"/>
      <c r="UW620" s="1"/>
      <c r="UX620" s="1"/>
      <c r="UY620" s="1"/>
      <c r="UZ620" s="1"/>
      <c r="VA620" s="1"/>
      <c r="VB620" s="1"/>
      <c r="VC620" s="1"/>
      <c r="VD620" s="1"/>
      <c r="VE620" s="1"/>
      <c r="VF620" s="1"/>
      <c r="VG620" s="1"/>
      <c r="VH620" s="1"/>
      <c r="VI620" s="1"/>
      <c r="VJ620" s="1"/>
      <c r="VK620" s="1"/>
      <c r="VL620" s="1"/>
      <c r="VM620" s="1"/>
      <c r="VN620" s="1"/>
      <c r="VO620" s="1"/>
      <c r="VP620" s="1"/>
      <c r="VQ620" s="1"/>
      <c r="VR620" s="1"/>
      <c r="VS620" s="1"/>
      <c r="VT620" s="1"/>
      <c r="VU620" s="1"/>
      <c r="VV620" s="1"/>
      <c r="VW620" s="1"/>
      <c r="VX620" s="1"/>
      <c r="VY620" s="1"/>
      <c r="VZ620" s="1"/>
      <c r="WA620" s="1"/>
      <c r="WB620" s="1"/>
      <c r="WC620" s="1"/>
      <c r="WD620" s="1"/>
      <c r="WE620" s="1"/>
      <c r="WF620" s="1"/>
      <c r="WG620" s="1"/>
      <c r="WH620" s="1"/>
      <c r="WI620" s="1"/>
      <c r="WJ620" s="1"/>
      <c r="WK620" s="1"/>
      <c r="WL620" s="1"/>
      <c r="WM620" s="1"/>
      <c r="WN620" s="1"/>
      <c r="WO620" s="1"/>
      <c r="WP620" s="1"/>
      <c r="WQ620" s="1"/>
      <c r="WR620" s="1"/>
      <c r="WS620" s="1"/>
      <c r="WT620" s="1"/>
      <c r="WU620" s="1"/>
      <c r="WV620" s="1"/>
      <c r="WW620" s="1"/>
      <c r="WX620" s="1"/>
      <c r="WY620" s="1"/>
      <c r="WZ620" s="1"/>
      <c r="XA620" s="1"/>
      <c r="XB620" s="1"/>
      <c r="XC620" s="1"/>
      <c r="XD620" s="1"/>
      <c r="XE620" s="1"/>
      <c r="XF620" s="1"/>
      <c r="XG620" s="1"/>
      <c r="XH620" s="1"/>
      <c r="XI620" s="1"/>
      <c r="XJ620" s="1"/>
      <c r="XK620" s="1"/>
      <c r="XL620" s="1"/>
      <c r="XM620" s="1"/>
      <c r="XN620" s="1"/>
      <c r="XO620" s="1"/>
      <c r="XP620" s="1"/>
      <c r="XQ620" s="1"/>
      <c r="XR620" s="1"/>
      <c r="XS620" s="1"/>
      <c r="XT620" s="1"/>
      <c r="XU620" s="1"/>
      <c r="XV620" s="1"/>
      <c r="XW620" s="1"/>
      <c r="XX620" s="1"/>
      <c r="XY620" s="1"/>
      <c r="XZ620" s="1"/>
      <c r="YA620" s="1"/>
      <c r="YB620" s="1"/>
      <c r="YC620" s="1"/>
      <c r="YD620" s="1"/>
      <c r="YE620" s="1"/>
      <c r="YF620" s="1"/>
      <c r="YG620" s="1"/>
      <c r="YH620" s="1"/>
      <c r="YI620" s="1"/>
      <c r="YJ620" s="1"/>
      <c r="YK620" s="1"/>
      <c r="YL620" s="1"/>
      <c r="YM620" s="1"/>
      <c r="YN620" s="1"/>
      <c r="YO620" s="1"/>
      <c r="YP620" s="1"/>
      <c r="YQ620" s="1"/>
      <c r="YR620" s="1"/>
      <c r="YS620" s="1"/>
      <c r="YT620" s="1"/>
      <c r="YU620" s="1"/>
      <c r="YV620" s="1"/>
      <c r="YW620" s="1"/>
      <c r="YX620" s="1"/>
      <c r="YY620" s="1"/>
      <c r="YZ620" s="1"/>
      <c r="ZA620" s="1"/>
      <c r="ZB620" s="1"/>
      <c r="ZC620" s="1"/>
      <c r="ZD620" s="1"/>
      <c r="ZE620" s="1"/>
      <c r="ZF620" s="1"/>
      <c r="ZG620" s="1"/>
      <c r="ZH620" s="1"/>
      <c r="ZI620" s="1"/>
      <c r="ZJ620" s="1"/>
      <c r="ZK620" s="1"/>
      <c r="ZL620" s="1"/>
      <c r="ZM620" s="1"/>
      <c r="ZN620" s="1"/>
      <c r="ZO620" s="1"/>
      <c r="ZP620" s="1"/>
      <c r="ZQ620" s="1"/>
      <c r="ZR620" s="1"/>
      <c r="ZS620" s="1"/>
      <c r="ZT620" s="1"/>
      <c r="ZU620" s="1"/>
      <c r="ZV620" s="1"/>
      <c r="ZW620" s="1"/>
      <c r="ZX620" s="1"/>
      <c r="ZY620" s="1"/>
      <c r="ZZ620" s="1"/>
      <c r="AAA620" s="1"/>
      <c r="AAB620" s="1"/>
      <c r="AAC620" s="1"/>
      <c r="AAD620" s="1"/>
      <c r="AAE620" s="1"/>
      <c r="AAF620" s="1"/>
      <c r="AAG620" s="1"/>
      <c r="AAH620" s="1"/>
      <c r="AAI620" s="1"/>
      <c r="AAJ620" s="1"/>
      <c r="AAK620" s="1"/>
      <c r="AAL620" s="1"/>
      <c r="AAM620" s="1"/>
      <c r="AAN620" s="1"/>
      <c r="AAO620" s="1"/>
      <c r="AAP620" s="1"/>
      <c r="AAQ620" s="1"/>
      <c r="AAR620" s="1"/>
      <c r="AAS620" s="1"/>
      <c r="AAT620" s="1"/>
      <c r="AAU620" s="1"/>
      <c r="AAV620" s="1"/>
      <c r="AAW620" s="1"/>
      <c r="AAX620" s="1"/>
      <c r="AAY620" s="1"/>
      <c r="AAZ620" s="1"/>
      <c r="ABA620" s="1"/>
      <c r="ABB620" s="1"/>
      <c r="ABC620" s="1"/>
      <c r="ABD620" s="1"/>
      <c r="ABE620" s="1"/>
      <c r="ABF620" s="1"/>
      <c r="ABG620" s="1"/>
      <c r="ABH620" s="1"/>
      <c r="ABI620" s="1"/>
      <c r="ABJ620" s="1"/>
      <c r="ABK620" s="1"/>
      <c r="ABL620" s="1"/>
      <c r="ABM620" s="1"/>
      <c r="ABN620" s="1"/>
      <c r="ABO620" s="1"/>
    </row>
    <row r="621" spans="1:743" x14ac:dyDescent="0.25">
      <c r="B621" s="1"/>
      <c r="C621" s="1"/>
      <c r="D621" s="1"/>
      <c r="E621" s="1"/>
      <c r="F621" s="1"/>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c r="JX621" s="3"/>
      <c r="JY621" s="3"/>
      <c r="JZ621" s="3"/>
      <c r="KA621" s="3"/>
      <c r="KB621" s="3"/>
      <c r="KC621" s="3"/>
      <c r="KD621" s="3"/>
      <c r="KE621" s="3"/>
      <c r="KF621" s="3"/>
      <c r="KG621" s="3"/>
      <c r="KH621" s="3"/>
      <c r="KI621" s="3"/>
      <c r="KJ621" s="3"/>
      <c r="KK621" s="3"/>
      <c r="KL621" s="3"/>
      <c r="KM621" s="3"/>
      <c r="KN621" s="3"/>
      <c r="KO621" s="3"/>
      <c r="KP621" s="3"/>
      <c r="KQ621" s="3"/>
      <c r="KR621" s="3"/>
      <c r="KS621" s="3"/>
      <c r="KT621" s="3"/>
      <c r="KU621" s="3"/>
      <c r="KV621" s="3"/>
      <c r="KW621" s="3"/>
      <c r="KX621" s="3"/>
      <c r="KY621" s="3"/>
      <c r="KZ621" s="3"/>
      <c r="LA621" s="3"/>
      <c r="LB621" s="3"/>
      <c r="LC621" s="3"/>
      <c r="LD621" s="3"/>
      <c r="LE621" s="3"/>
      <c r="LF621" s="3"/>
      <c r="LG621" s="3"/>
      <c r="LH621" s="3"/>
      <c r="LI621" s="3"/>
      <c r="LJ621" s="3"/>
      <c r="LK621" s="3"/>
      <c r="LL621" s="3"/>
      <c r="LM621" s="3"/>
      <c r="LN621" s="3"/>
      <c r="LO621" s="3"/>
      <c r="LP621" s="3"/>
      <c r="LQ621" s="3"/>
      <c r="LR621" s="3"/>
      <c r="LS621" s="3"/>
      <c r="LT621" s="3"/>
      <c r="LU621" s="3"/>
      <c r="LV621" s="3"/>
      <c r="LW621" s="3"/>
      <c r="LX621" s="3"/>
      <c r="LY621" s="3"/>
      <c r="LZ621" s="3"/>
      <c r="MA621" s="3"/>
      <c r="MB621" s="3"/>
      <c r="MC621" s="3"/>
      <c r="MD621" s="3"/>
      <c r="ME621" s="3"/>
      <c r="MF621" s="3"/>
      <c r="MG621" s="3"/>
      <c r="MH621" s="3"/>
      <c r="MI621" s="3"/>
      <c r="MJ621" s="3"/>
      <c r="MK621" s="3"/>
      <c r="ML621" s="3"/>
      <c r="MM621" s="3"/>
      <c r="MN621" s="3"/>
      <c r="MO621" s="3"/>
      <c r="MP621" s="3"/>
      <c r="MQ621" s="3"/>
      <c r="MR621" s="3"/>
      <c r="MS621" s="3"/>
      <c r="MT621" s="3"/>
      <c r="MU621" s="3"/>
      <c r="MV621" s="3"/>
      <c r="MW621" s="3"/>
      <c r="MX621" s="3"/>
      <c r="MY621" s="3"/>
      <c r="MZ621" s="3"/>
      <c r="NA621" s="3"/>
      <c r="NB621" s="3"/>
      <c r="NC621" s="3"/>
      <c r="ND621" s="3"/>
      <c r="NE621" s="3"/>
      <c r="NF621" s="3"/>
      <c r="NG621" s="3"/>
      <c r="NH621" s="3"/>
      <c r="NI621" s="3"/>
      <c r="NJ621" s="3"/>
      <c r="NK621" s="3"/>
      <c r="NL621" s="3"/>
      <c r="NM621" s="3"/>
      <c r="NN621" s="3"/>
      <c r="NO621" s="3"/>
      <c r="NP621" s="3"/>
      <c r="NQ621" s="3"/>
      <c r="NR621" s="3"/>
      <c r="NS621" s="3"/>
      <c r="NT621" s="3"/>
      <c r="NU621" s="3"/>
      <c r="NV621" s="3"/>
      <c r="NW621" s="3"/>
      <c r="NX621" s="3"/>
      <c r="NY621" s="3"/>
      <c r="NZ621" s="3"/>
      <c r="OA621" s="3"/>
      <c r="OB621" s="3"/>
      <c r="OC621" s="3"/>
      <c r="OD621" s="3"/>
      <c r="OE621" s="3"/>
      <c r="OF621" s="3"/>
      <c r="OG621" s="3"/>
      <c r="OH621" s="3"/>
      <c r="OI621" s="3"/>
      <c r="OJ621" s="3"/>
      <c r="OK621" s="3"/>
      <c r="OL621" s="3"/>
      <c r="OM621" s="3"/>
      <c r="ON621" s="3"/>
      <c r="OO621" s="3"/>
      <c r="OP621" s="3"/>
      <c r="OQ621" s="3"/>
      <c r="OR621" s="3"/>
      <c r="OS621" s="3"/>
      <c r="OT621" s="3"/>
      <c r="OU621" s="3"/>
      <c r="OV621" s="3"/>
      <c r="OW621" s="3"/>
      <c r="OX621" s="3"/>
      <c r="OY621" s="3"/>
      <c r="OZ621" s="3"/>
      <c r="PA621" s="3"/>
      <c r="PB621" s="1"/>
      <c r="PC621" s="1"/>
      <c r="PD621" s="1"/>
      <c r="PE621" s="1"/>
      <c r="PF621" s="1"/>
      <c r="PG621" s="1"/>
      <c r="PH621" s="1"/>
      <c r="PI621" s="1"/>
      <c r="PJ621" s="1"/>
      <c r="PK621" s="1"/>
      <c r="PL621" s="1"/>
      <c r="PM621" s="1"/>
      <c r="PN621" s="1"/>
      <c r="PO621" s="1"/>
      <c r="PP621" s="1"/>
      <c r="PQ621" s="1"/>
      <c r="PR621" s="1"/>
      <c r="PS621" s="1"/>
      <c r="PT621" s="1"/>
      <c r="PU621" s="1"/>
      <c r="PV621" s="1"/>
      <c r="PW621" s="1"/>
      <c r="PX621" s="1"/>
      <c r="PY621" s="1"/>
      <c r="PZ621" s="1"/>
      <c r="QA621" s="1"/>
      <c r="QB621" s="1"/>
      <c r="QC621" s="1"/>
      <c r="QD621" s="1"/>
      <c r="QE621" s="1"/>
      <c r="QF621" s="1"/>
      <c r="QG621" s="1"/>
      <c r="QH621" s="1"/>
      <c r="QI621" s="1"/>
      <c r="QJ621" s="1"/>
      <c r="QK621" s="1"/>
      <c r="QL621" s="1"/>
      <c r="QM621" s="1"/>
      <c r="QN621" s="1"/>
      <c r="QO621" s="1"/>
      <c r="QP621" s="1"/>
      <c r="QQ621" s="1"/>
      <c r="QR621" s="1"/>
      <c r="QS621" s="1"/>
      <c r="QT621" s="1"/>
      <c r="QU621" s="1"/>
      <c r="QV621" s="1"/>
      <c r="QW621" s="1"/>
      <c r="QX621" s="1"/>
      <c r="QY621" s="1"/>
      <c r="QZ621" s="1"/>
      <c r="RA621" s="1"/>
      <c r="RB621" s="1"/>
      <c r="RC621" s="1"/>
      <c r="RD621" s="1"/>
      <c r="RE621" s="1"/>
      <c r="RF621" s="1"/>
      <c r="RG621" s="1"/>
      <c r="RH621" s="1"/>
      <c r="RI621" s="1"/>
      <c r="RJ621" s="1"/>
      <c r="RK621" s="1"/>
      <c r="RL621" s="1"/>
      <c r="RM621" s="1"/>
      <c r="RN621" s="1"/>
      <c r="RO621" s="1"/>
      <c r="RP621" s="1"/>
      <c r="RQ621" s="1"/>
      <c r="RR621" s="1"/>
      <c r="RS621" s="1"/>
      <c r="RT621" s="1"/>
      <c r="RU621" s="1"/>
      <c r="RV621" s="1"/>
      <c r="RW621" s="1"/>
      <c r="RX621" s="1"/>
      <c r="RY621" s="1"/>
      <c r="RZ621" s="1"/>
      <c r="SA621" s="1"/>
      <c r="SB621" s="1"/>
      <c r="SC621" s="1"/>
      <c r="SD621" s="1"/>
      <c r="SE621" s="1"/>
      <c r="SF621" s="1"/>
      <c r="SG621" s="1"/>
      <c r="SH621" s="1"/>
      <c r="SI621" s="1"/>
      <c r="SJ621" s="1"/>
      <c r="SK621" s="1"/>
      <c r="SL621" s="1"/>
      <c r="SM621" s="1"/>
      <c r="SN621" s="1"/>
      <c r="SO621" s="1"/>
      <c r="SP621" s="1"/>
      <c r="SQ621" s="1"/>
      <c r="SR621" s="1"/>
      <c r="SS621" s="1"/>
      <c r="ST621" s="1"/>
      <c r="SU621" s="1"/>
      <c r="SV621" s="1"/>
      <c r="SW621" s="1"/>
      <c r="SX621" s="1"/>
      <c r="SY621" s="1"/>
      <c r="SZ621" s="1"/>
      <c r="TA621" s="1"/>
      <c r="TB621" s="1"/>
      <c r="TC621" s="1"/>
      <c r="TD621" s="1"/>
      <c r="TE621" s="1"/>
      <c r="TF621" s="1"/>
      <c r="TG621" s="1"/>
      <c r="TH621" s="1"/>
      <c r="TI621" s="1"/>
      <c r="TJ621" s="1"/>
      <c r="TK621" s="1"/>
      <c r="TL621" s="1"/>
      <c r="TM621" s="1"/>
      <c r="TN621" s="1"/>
      <c r="TO621" s="1"/>
      <c r="TP621" s="1"/>
      <c r="TQ621" s="1"/>
      <c r="TR621" s="1"/>
      <c r="TS621" s="1"/>
      <c r="TT621" s="1"/>
      <c r="TU621" s="1"/>
      <c r="TV621" s="1"/>
      <c r="TW621" s="1"/>
      <c r="TX621" s="1"/>
      <c r="TY621" s="1"/>
      <c r="TZ621" s="1"/>
      <c r="UA621" s="1"/>
      <c r="UB621" s="1"/>
      <c r="UC621" s="1"/>
      <c r="UD621" s="1"/>
      <c r="UE621" s="1"/>
      <c r="UF621" s="1"/>
      <c r="UG621" s="1"/>
      <c r="UH621" s="1"/>
      <c r="UI621" s="1"/>
      <c r="UJ621" s="1"/>
      <c r="UK621" s="1"/>
      <c r="UL621" s="1"/>
      <c r="UM621" s="1"/>
      <c r="UN621" s="1"/>
      <c r="UO621" s="1"/>
      <c r="UP621" s="1"/>
      <c r="UQ621" s="1"/>
      <c r="UR621" s="1"/>
      <c r="US621" s="1"/>
      <c r="UT621" s="1"/>
      <c r="UU621" s="1"/>
      <c r="UV621" s="1"/>
      <c r="UW621" s="1"/>
      <c r="UX621" s="1"/>
      <c r="UY621" s="1"/>
      <c r="UZ621" s="1"/>
      <c r="VA621" s="1"/>
      <c r="VB621" s="1"/>
      <c r="VC621" s="1"/>
      <c r="VD621" s="1"/>
      <c r="VE621" s="1"/>
      <c r="VF621" s="1"/>
      <c r="VG621" s="1"/>
      <c r="VH621" s="1"/>
      <c r="VI621" s="1"/>
      <c r="VJ621" s="1"/>
      <c r="VK621" s="1"/>
      <c r="VL621" s="1"/>
      <c r="VM621" s="1"/>
      <c r="VN621" s="1"/>
      <c r="VO621" s="1"/>
      <c r="VP621" s="1"/>
      <c r="VQ621" s="1"/>
      <c r="VR621" s="1"/>
      <c r="VS621" s="1"/>
      <c r="VT621" s="1"/>
      <c r="VU621" s="1"/>
      <c r="VV621" s="1"/>
      <c r="VW621" s="1"/>
      <c r="VX621" s="1"/>
      <c r="VY621" s="1"/>
      <c r="VZ621" s="1"/>
      <c r="WA621" s="1"/>
      <c r="WB621" s="1"/>
      <c r="WC621" s="1"/>
      <c r="WD621" s="1"/>
      <c r="WE621" s="1"/>
      <c r="WF621" s="1"/>
      <c r="WG621" s="1"/>
      <c r="WH621" s="1"/>
      <c r="WI621" s="1"/>
      <c r="WJ621" s="1"/>
      <c r="WK621" s="1"/>
      <c r="WL621" s="1"/>
      <c r="WM621" s="1"/>
      <c r="WN621" s="1"/>
      <c r="WO621" s="1"/>
      <c r="WP621" s="1"/>
      <c r="WQ621" s="1"/>
      <c r="WR621" s="1"/>
      <c r="WS621" s="1"/>
      <c r="WT621" s="1"/>
      <c r="WU621" s="1"/>
      <c r="WV621" s="1"/>
      <c r="WW621" s="1"/>
      <c r="WX621" s="1"/>
      <c r="WY621" s="1"/>
      <c r="WZ621" s="1"/>
      <c r="XA621" s="1"/>
      <c r="XB621" s="1"/>
      <c r="XC621" s="1"/>
      <c r="XD621" s="1"/>
      <c r="XE621" s="1"/>
      <c r="XF621" s="1"/>
      <c r="XG621" s="1"/>
      <c r="XH621" s="1"/>
      <c r="XI621" s="1"/>
      <c r="XJ621" s="1"/>
      <c r="XK621" s="1"/>
      <c r="XL621" s="1"/>
      <c r="XM621" s="1"/>
      <c r="XN621" s="1"/>
      <c r="XO621" s="1"/>
      <c r="XP621" s="1"/>
      <c r="XQ621" s="1"/>
      <c r="XR621" s="1"/>
      <c r="XS621" s="1"/>
      <c r="XT621" s="1"/>
      <c r="XU621" s="1"/>
      <c r="XV621" s="1"/>
      <c r="XW621" s="1"/>
      <c r="XX621" s="1"/>
      <c r="XY621" s="1"/>
      <c r="XZ621" s="1"/>
      <c r="YA621" s="1"/>
      <c r="YB621" s="1"/>
      <c r="YC621" s="1"/>
      <c r="YD621" s="1"/>
      <c r="YE621" s="1"/>
      <c r="YF621" s="1"/>
      <c r="YG621" s="1"/>
      <c r="YH621" s="1"/>
      <c r="YI621" s="1"/>
      <c r="YJ621" s="1"/>
      <c r="YK621" s="1"/>
      <c r="YL621" s="1"/>
      <c r="YM621" s="1"/>
      <c r="YN621" s="1"/>
      <c r="YO621" s="1"/>
      <c r="YP621" s="1"/>
      <c r="YQ621" s="1"/>
      <c r="YR621" s="1"/>
      <c r="YS621" s="1"/>
      <c r="YT621" s="1"/>
      <c r="YU621" s="1"/>
      <c r="YV621" s="1"/>
      <c r="YW621" s="1"/>
      <c r="YX621" s="1"/>
      <c r="YY621" s="1"/>
      <c r="YZ621" s="1"/>
      <c r="ZA621" s="1"/>
      <c r="ZB621" s="1"/>
      <c r="ZC621" s="1"/>
      <c r="ZD621" s="1"/>
      <c r="ZE621" s="1"/>
      <c r="ZF621" s="1"/>
      <c r="ZG621" s="1"/>
      <c r="ZH621" s="1"/>
      <c r="ZI621" s="1"/>
      <c r="ZJ621" s="1"/>
      <c r="ZK621" s="1"/>
      <c r="ZL621" s="1"/>
      <c r="ZM621" s="1"/>
      <c r="ZN621" s="1"/>
      <c r="ZO621" s="1"/>
      <c r="ZP621" s="1"/>
      <c r="ZQ621" s="1"/>
      <c r="ZR621" s="1"/>
      <c r="ZS621" s="1"/>
      <c r="ZT621" s="1"/>
      <c r="ZU621" s="1"/>
      <c r="ZV621" s="1"/>
      <c r="ZW621" s="1"/>
      <c r="ZX621" s="1"/>
      <c r="ZY621" s="1"/>
      <c r="ZZ621" s="1"/>
      <c r="AAA621" s="1"/>
      <c r="AAB621" s="1"/>
      <c r="AAC621" s="1"/>
      <c r="AAD621" s="1"/>
      <c r="AAE621" s="1"/>
      <c r="AAF621" s="1"/>
      <c r="AAG621" s="1"/>
      <c r="AAH621" s="1"/>
      <c r="AAI621" s="1"/>
      <c r="AAJ621" s="1"/>
      <c r="AAK621" s="1"/>
      <c r="AAL621" s="1"/>
      <c r="AAM621" s="1"/>
      <c r="AAN621" s="1"/>
      <c r="AAO621" s="1"/>
      <c r="AAP621" s="1"/>
      <c r="AAQ621" s="1"/>
      <c r="AAR621" s="1"/>
      <c r="AAS621" s="1"/>
      <c r="AAT621" s="1"/>
      <c r="AAU621" s="1"/>
      <c r="AAV621" s="1"/>
      <c r="AAW621" s="1"/>
      <c r="AAX621" s="1"/>
      <c r="AAY621" s="1"/>
      <c r="AAZ621" s="1"/>
      <c r="ABA621" s="1"/>
      <c r="ABB621" s="1"/>
      <c r="ABC621" s="1"/>
      <c r="ABD621" s="1"/>
      <c r="ABE621" s="1"/>
      <c r="ABF621" s="1"/>
      <c r="ABG621" s="1"/>
      <c r="ABH621" s="1"/>
      <c r="ABI621" s="1"/>
      <c r="ABJ621" s="1"/>
      <c r="ABK621" s="1"/>
      <c r="ABL621" s="1"/>
      <c r="ABM621" s="1"/>
      <c r="ABN621" s="1"/>
      <c r="ABO621" s="1"/>
    </row>
    <row r="622" spans="1:743" x14ac:dyDescent="0.25">
      <c r="B622" s="1"/>
      <c r="C622" s="1"/>
      <c r="D622" s="1"/>
      <c r="E622" s="1"/>
      <c r="F622" s="1"/>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c r="IS622" s="3"/>
      <c r="IT622" s="3"/>
      <c r="IU622" s="3"/>
      <c r="IV622" s="3"/>
      <c r="IW622" s="3"/>
      <c r="IX622" s="3"/>
      <c r="IY622" s="3"/>
      <c r="IZ622" s="3"/>
      <c r="JA622" s="3"/>
      <c r="JB622" s="3"/>
      <c r="JC622" s="3"/>
      <c r="JD622" s="3"/>
      <c r="JE622" s="3"/>
      <c r="JF622" s="3"/>
      <c r="JG622" s="3"/>
      <c r="JH622" s="3"/>
      <c r="JI622" s="3"/>
      <c r="JJ622" s="3"/>
      <c r="JK622" s="3"/>
      <c r="JL622" s="3"/>
      <c r="JM622" s="3"/>
      <c r="JN622" s="3"/>
      <c r="JO622" s="3"/>
      <c r="JP622" s="3"/>
      <c r="JQ622" s="3"/>
      <c r="JR622" s="3"/>
      <c r="JS622" s="3"/>
      <c r="JT622" s="3"/>
      <c r="JU622" s="3"/>
      <c r="JV622" s="3"/>
      <c r="JW622" s="3"/>
      <c r="JX622" s="3"/>
      <c r="JY622" s="3"/>
      <c r="JZ622" s="3"/>
      <c r="KA622" s="3"/>
      <c r="KB622" s="3"/>
      <c r="KC622" s="3"/>
      <c r="KD622" s="3"/>
      <c r="KE622" s="3"/>
      <c r="KF622" s="3"/>
      <c r="KG622" s="3"/>
      <c r="KH622" s="3"/>
      <c r="KI622" s="3"/>
      <c r="KJ622" s="3"/>
      <c r="KK622" s="3"/>
      <c r="KL622" s="3"/>
      <c r="KM622" s="3"/>
      <c r="KN622" s="3"/>
      <c r="KO622" s="3"/>
      <c r="KP622" s="3"/>
      <c r="KQ622" s="3"/>
      <c r="KR622" s="3"/>
      <c r="KS622" s="3"/>
      <c r="KT622" s="3"/>
      <c r="KU622" s="3"/>
      <c r="KV622" s="3"/>
      <c r="KW622" s="3"/>
      <c r="KX622" s="3"/>
      <c r="KY622" s="3"/>
      <c r="KZ622" s="3"/>
      <c r="LA622" s="3"/>
      <c r="LB622" s="3"/>
      <c r="LC622" s="3"/>
      <c r="LD622" s="3"/>
      <c r="LE622" s="3"/>
      <c r="LF622" s="3"/>
      <c r="LG622" s="3"/>
      <c r="LH622" s="3"/>
      <c r="LI622" s="3"/>
      <c r="LJ622" s="3"/>
      <c r="LK622" s="3"/>
      <c r="LL622" s="3"/>
      <c r="LM622" s="3"/>
      <c r="LN622" s="3"/>
      <c r="LO622" s="3"/>
      <c r="LP622" s="3"/>
      <c r="LQ622" s="3"/>
      <c r="LR622" s="3"/>
      <c r="LS622" s="3"/>
      <c r="LT622" s="3"/>
      <c r="LU622" s="3"/>
      <c r="LV622" s="3"/>
      <c r="LW622" s="3"/>
      <c r="LX622" s="3"/>
      <c r="LY622" s="3"/>
      <c r="LZ622" s="3"/>
      <c r="MA622" s="3"/>
      <c r="MB622" s="3"/>
      <c r="MC622" s="3"/>
      <c r="MD622" s="3"/>
      <c r="ME622" s="3"/>
      <c r="MF622" s="3"/>
      <c r="MG622" s="3"/>
      <c r="MH622" s="3"/>
      <c r="MI622" s="3"/>
      <c r="MJ622" s="3"/>
      <c r="MK622" s="3"/>
      <c r="ML622" s="3"/>
      <c r="MM622" s="3"/>
      <c r="MN622" s="3"/>
      <c r="MO622" s="3"/>
      <c r="MP622" s="3"/>
      <c r="MQ622" s="3"/>
      <c r="MR622" s="3"/>
      <c r="MS622" s="3"/>
      <c r="MT622" s="3"/>
      <c r="MU622" s="3"/>
      <c r="MV622" s="3"/>
      <c r="MW622" s="3"/>
      <c r="MX622" s="3"/>
      <c r="MY622" s="3"/>
      <c r="MZ622" s="3"/>
      <c r="NA622" s="3"/>
      <c r="NB622" s="3"/>
      <c r="NC622" s="3"/>
      <c r="ND622" s="3"/>
      <c r="NE622" s="3"/>
      <c r="NF622" s="3"/>
      <c r="NG622" s="3"/>
      <c r="NH622" s="3"/>
      <c r="NI622" s="3"/>
      <c r="NJ622" s="3"/>
      <c r="NK622" s="3"/>
      <c r="NL622" s="3"/>
      <c r="NM622" s="3"/>
      <c r="NN622" s="3"/>
      <c r="NO622" s="3"/>
      <c r="NP622" s="3"/>
      <c r="NQ622" s="3"/>
      <c r="NR622" s="3"/>
      <c r="NS622" s="3"/>
      <c r="NT622" s="3"/>
      <c r="NU622" s="3"/>
      <c r="NV622" s="3"/>
      <c r="NW622" s="3"/>
      <c r="NX622" s="3"/>
      <c r="NY622" s="3"/>
      <c r="NZ622" s="3"/>
      <c r="OA622" s="3"/>
      <c r="OB622" s="3"/>
      <c r="OC622" s="3"/>
      <c r="OD622" s="3"/>
      <c r="OE622" s="3"/>
      <c r="OF622" s="3"/>
      <c r="OG622" s="3"/>
      <c r="OH622" s="3"/>
      <c r="OI622" s="3"/>
      <c r="OJ622" s="3"/>
      <c r="OK622" s="3"/>
      <c r="OL622" s="3"/>
      <c r="OM622" s="3"/>
      <c r="ON622" s="3"/>
      <c r="OO622" s="3"/>
      <c r="OP622" s="3"/>
      <c r="OQ622" s="3"/>
      <c r="OR622" s="3"/>
      <c r="OS622" s="3"/>
      <c r="OT622" s="3"/>
      <c r="OU622" s="3"/>
      <c r="OV622" s="3"/>
      <c r="OW622" s="3"/>
      <c r="OX622" s="3"/>
      <c r="OY622" s="3"/>
      <c r="OZ622" s="3"/>
      <c r="PA622" s="3"/>
      <c r="PB622" s="1"/>
      <c r="PC622" s="1"/>
      <c r="PD622" s="1"/>
      <c r="PE622" s="1"/>
      <c r="PF622" s="1"/>
      <c r="PG622" s="1"/>
      <c r="PH622" s="1"/>
      <c r="PI622" s="1"/>
      <c r="PJ622" s="1"/>
      <c r="PK622" s="1"/>
      <c r="PL622" s="1"/>
      <c r="PM622" s="1"/>
      <c r="PN622" s="1"/>
      <c r="PO622" s="1"/>
      <c r="PP622" s="1"/>
      <c r="PQ622" s="1"/>
      <c r="PR622" s="1"/>
      <c r="PS622" s="1"/>
      <c r="PT622" s="1"/>
      <c r="PU622" s="1"/>
      <c r="PV622" s="1"/>
      <c r="PW622" s="1"/>
      <c r="PX622" s="1"/>
      <c r="PY622" s="1"/>
      <c r="PZ622" s="1"/>
      <c r="QA622" s="1"/>
      <c r="QB622" s="1"/>
      <c r="QC622" s="1"/>
      <c r="QD622" s="1"/>
      <c r="QE622" s="1"/>
      <c r="QF622" s="1"/>
      <c r="QG622" s="1"/>
      <c r="QH622" s="1"/>
      <c r="QI622" s="1"/>
      <c r="QJ622" s="1"/>
      <c r="QK622" s="1"/>
      <c r="QL622" s="1"/>
      <c r="QM622" s="1"/>
      <c r="QN622" s="1"/>
      <c r="QO622" s="1"/>
      <c r="QP622" s="1"/>
      <c r="QQ622" s="1"/>
      <c r="QR622" s="1"/>
      <c r="QS622" s="1"/>
      <c r="QT622" s="1"/>
      <c r="QU622" s="1"/>
      <c r="QV622" s="1"/>
      <c r="QW622" s="1"/>
      <c r="QX622" s="1"/>
      <c r="QY622" s="1"/>
      <c r="QZ622" s="1"/>
      <c r="RA622" s="1"/>
      <c r="RB622" s="1"/>
      <c r="RC622" s="1"/>
      <c r="RD622" s="1"/>
      <c r="RE622" s="1"/>
      <c r="RF622" s="1"/>
      <c r="RG622" s="1"/>
      <c r="RH622" s="1"/>
      <c r="RI622" s="1"/>
      <c r="RJ622" s="1"/>
      <c r="RK622" s="1"/>
      <c r="RL622" s="1"/>
      <c r="RM622" s="1"/>
      <c r="RN622" s="1"/>
      <c r="RO622" s="1"/>
      <c r="RP622" s="1"/>
      <c r="RQ622" s="1"/>
      <c r="RR622" s="1"/>
      <c r="RS622" s="1"/>
      <c r="RT622" s="1"/>
      <c r="RU622" s="1"/>
      <c r="RV622" s="1"/>
      <c r="RW622" s="1"/>
      <c r="RX622" s="1"/>
      <c r="RY622" s="1"/>
      <c r="RZ622" s="1"/>
      <c r="SA622" s="1"/>
      <c r="SB622" s="1"/>
      <c r="SC622" s="1"/>
      <c r="SD622" s="1"/>
      <c r="SE622" s="1"/>
      <c r="SF622" s="1"/>
      <c r="SG622" s="1"/>
      <c r="SH622" s="1"/>
      <c r="SI622" s="1"/>
      <c r="SJ622" s="1"/>
      <c r="SK622" s="1"/>
      <c r="SL622" s="1"/>
      <c r="SM622" s="1"/>
      <c r="SN622" s="1"/>
      <c r="SO622" s="1"/>
      <c r="SP622" s="1"/>
      <c r="SQ622" s="1"/>
      <c r="SR622" s="1"/>
      <c r="SS622" s="1"/>
      <c r="ST622" s="1"/>
      <c r="SU622" s="1"/>
      <c r="SV622" s="1"/>
      <c r="SW622" s="1"/>
      <c r="SX622" s="1"/>
      <c r="SY622" s="1"/>
      <c r="SZ622" s="1"/>
      <c r="TA622" s="1"/>
      <c r="TB622" s="1"/>
      <c r="TC622" s="1"/>
      <c r="TD622" s="1"/>
      <c r="TE622" s="1"/>
      <c r="TF622" s="1"/>
      <c r="TG622" s="1"/>
      <c r="TH622" s="1"/>
      <c r="TI622" s="1"/>
      <c r="TJ622" s="1"/>
      <c r="TK622" s="1"/>
      <c r="TL622" s="1"/>
      <c r="TM622" s="1"/>
      <c r="TN622" s="1"/>
      <c r="TO622" s="1"/>
      <c r="TP622" s="1"/>
      <c r="TQ622" s="1"/>
      <c r="TR622" s="1"/>
      <c r="TS622" s="1"/>
      <c r="TT622" s="1"/>
      <c r="TU622" s="1"/>
      <c r="TV622" s="1"/>
      <c r="TW622" s="1"/>
      <c r="TX622" s="1"/>
      <c r="TY622" s="1"/>
      <c r="TZ622" s="1"/>
      <c r="UA622" s="1"/>
      <c r="UB622" s="1"/>
      <c r="UC622" s="1"/>
      <c r="UD622" s="1"/>
      <c r="UE622" s="1"/>
      <c r="UF622" s="1"/>
      <c r="UG622" s="1"/>
      <c r="UH622" s="1"/>
      <c r="UI622" s="1"/>
      <c r="UJ622" s="1"/>
      <c r="UK622" s="1"/>
      <c r="UL622" s="1"/>
      <c r="UM622" s="1"/>
      <c r="UN622" s="1"/>
      <c r="UO622" s="1"/>
      <c r="UP622" s="1"/>
      <c r="UQ622" s="1"/>
      <c r="UR622" s="1"/>
      <c r="US622" s="1"/>
      <c r="UT622" s="1"/>
      <c r="UU622" s="1"/>
      <c r="UV622" s="1"/>
      <c r="UW622" s="1"/>
      <c r="UX622" s="1"/>
      <c r="UY622" s="1"/>
      <c r="UZ622" s="1"/>
      <c r="VA622" s="1"/>
      <c r="VB622" s="1"/>
      <c r="VC622" s="1"/>
      <c r="VD622" s="1"/>
      <c r="VE622" s="1"/>
      <c r="VF622" s="1"/>
      <c r="VG622" s="1"/>
      <c r="VH622" s="1"/>
      <c r="VI622" s="1"/>
      <c r="VJ622" s="1"/>
      <c r="VK622" s="1"/>
      <c r="VL622" s="1"/>
      <c r="VM622" s="1"/>
      <c r="VN622" s="1"/>
      <c r="VO622" s="1"/>
      <c r="VP622" s="1"/>
      <c r="VQ622" s="1"/>
      <c r="VR622" s="1"/>
      <c r="VS622" s="1"/>
      <c r="VT622" s="1"/>
      <c r="VU622" s="1"/>
      <c r="VV622" s="1"/>
      <c r="VW622" s="1"/>
      <c r="VX622" s="1"/>
      <c r="VY622" s="1"/>
      <c r="VZ622" s="1"/>
      <c r="WA622" s="1"/>
      <c r="WB622" s="1"/>
      <c r="WC622" s="1"/>
      <c r="WD622" s="1"/>
      <c r="WE622" s="1"/>
      <c r="WF622" s="1"/>
      <c r="WG622" s="1"/>
      <c r="WH622" s="1"/>
      <c r="WI622" s="1"/>
      <c r="WJ622" s="1"/>
      <c r="WK622" s="1"/>
      <c r="WL622" s="1"/>
      <c r="WM622" s="1"/>
      <c r="WN622" s="1"/>
      <c r="WO622" s="1"/>
      <c r="WP622" s="1"/>
      <c r="WQ622" s="1"/>
      <c r="WR622" s="1"/>
      <c r="WS622" s="1"/>
      <c r="WT622" s="1"/>
      <c r="WU622" s="1"/>
      <c r="WV622" s="1"/>
      <c r="WW622" s="1"/>
      <c r="WX622" s="1"/>
      <c r="WY622" s="1"/>
      <c r="WZ622" s="1"/>
      <c r="XA622" s="1"/>
      <c r="XB622" s="1"/>
      <c r="XC622" s="1"/>
      <c r="XD622" s="1"/>
      <c r="XE622" s="1"/>
      <c r="XF622" s="1"/>
      <c r="XG622" s="1"/>
      <c r="XH622" s="1"/>
      <c r="XI622" s="1"/>
      <c r="XJ622" s="1"/>
      <c r="XK622" s="1"/>
      <c r="XL622" s="1"/>
      <c r="XM622" s="1"/>
      <c r="XN622" s="1"/>
      <c r="XO622" s="1"/>
      <c r="XP622" s="1"/>
      <c r="XQ622" s="1"/>
      <c r="XR622" s="1"/>
      <c r="XS622" s="1"/>
      <c r="XT622" s="1"/>
      <c r="XU622" s="1"/>
      <c r="XV622" s="1"/>
      <c r="XW622" s="1"/>
      <c r="XX622" s="1"/>
      <c r="XY622" s="1"/>
      <c r="XZ622" s="1"/>
      <c r="YA622" s="1"/>
      <c r="YB622" s="1"/>
      <c r="YC622" s="1"/>
      <c r="YD622" s="1"/>
      <c r="YE622" s="1"/>
      <c r="YF622" s="1"/>
      <c r="YG622" s="1"/>
      <c r="YH622" s="1"/>
      <c r="YI622" s="1"/>
      <c r="YJ622" s="1"/>
      <c r="YK622" s="1"/>
      <c r="YL622" s="1"/>
      <c r="YM622" s="1"/>
      <c r="YN622" s="1"/>
      <c r="YO622" s="1"/>
      <c r="YP622" s="1"/>
      <c r="YQ622" s="1"/>
      <c r="YR622" s="1"/>
      <c r="YS622" s="1"/>
      <c r="YT622" s="1"/>
      <c r="YU622" s="1"/>
      <c r="YV622" s="1"/>
      <c r="YW622" s="1"/>
      <c r="YX622" s="1"/>
      <c r="YY622" s="1"/>
      <c r="YZ622" s="1"/>
      <c r="ZA622" s="1"/>
      <c r="ZB622" s="1"/>
      <c r="ZC622" s="1"/>
      <c r="ZD622" s="1"/>
      <c r="ZE622" s="1"/>
      <c r="ZF622" s="1"/>
      <c r="ZG622" s="1"/>
      <c r="ZH622" s="1"/>
      <c r="ZI622" s="1"/>
      <c r="ZJ622" s="1"/>
      <c r="ZK622" s="1"/>
      <c r="ZL622" s="1"/>
      <c r="ZM622" s="1"/>
      <c r="ZN622" s="1"/>
      <c r="ZO622" s="1"/>
      <c r="ZP622" s="1"/>
      <c r="ZQ622" s="1"/>
      <c r="ZR622" s="1"/>
      <c r="ZS622" s="1"/>
      <c r="ZT622" s="1"/>
      <c r="ZU622" s="1"/>
      <c r="ZV622" s="1"/>
      <c r="ZW622" s="1"/>
      <c r="ZX622" s="1"/>
      <c r="ZY622" s="1"/>
      <c r="ZZ622" s="1"/>
      <c r="AAA622" s="1"/>
      <c r="AAB622" s="1"/>
      <c r="AAC622" s="1"/>
      <c r="AAD622" s="1"/>
      <c r="AAE622" s="1"/>
      <c r="AAF622" s="1"/>
      <c r="AAG622" s="1"/>
      <c r="AAH622" s="1"/>
      <c r="AAI622" s="1"/>
      <c r="AAJ622" s="1"/>
      <c r="AAK622" s="1"/>
      <c r="AAL622" s="1"/>
      <c r="AAM622" s="1"/>
      <c r="AAN622" s="1"/>
      <c r="AAO622" s="1"/>
      <c r="AAP622" s="1"/>
      <c r="AAQ622" s="1"/>
      <c r="AAR622" s="1"/>
      <c r="AAS622" s="1"/>
      <c r="AAT622" s="1"/>
      <c r="AAU622" s="1"/>
      <c r="AAV622" s="1"/>
      <c r="AAW622" s="1"/>
      <c r="AAX622" s="1"/>
      <c r="AAY622" s="1"/>
      <c r="AAZ622" s="1"/>
      <c r="ABA622" s="1"/>
      <c r="ABB622" s="1"/>
      <c r="ABC622" s="1"/>
      <c r="ABD622" s="1"/>
      <c r="ABE622" s="1"/>
      <c r="ABF622" s="1"/>
      <c r="ABG622" s="1"/>
      <c r="ABH622" s="1"/>
      <c r="ABI622" s="1"/>
      <c r="ABJ622" s="1"/>
      <c r="ABK622" s="1"/>
      <c r="ABL622" s="1"/>
      <c r="ABM622" s="1"/>
      <c r="ABN622" s="1"/>
      <c r="ABO622" s="1"/>
    </row>
    <row r="623" spans="1:743" x14ac:dyDescent="0.25">
      <c r="B623" s="1"/>
      <c r="C623" s="1"/>
      <c r="D623" s="1"/>
      <c r="E623" s="1"/>
      <c r="F623" s="1"/>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c r="JX623" s="3"/>
      <c r="JY623" s="3"/>
      <c r="JZ623" s="3"/>
      <c r="KA623" s="3"/>
      <c r="KB623" s="3"/>
      <c r="KC623" s="3"/>
      <c r="KD623" s="3"/>
      <c r="KE623" s="3"/>
      <c r="KF623" s="3"/>
      <c r="KG623" s="3"/>
      <c r="KH623" s="3"/>
      <c r="KI623" s="3"/>
      <c r="KJ623" s="3"/>
      <c r="KK623" s="3"/>
      <c r="KL623" s="3"/>
      <c r="KM623" s="3"/>
      <c r="KN623" s="3"/>
      <c r="KO623" s="3"/>
      <c r="KP623" s="3"/>
      <c r="KQ623" s="3"/>
      <c r="KR623" s="3"/>
      <c r="KS623" s="3"/>
      <c r="KT623" s="3"/>
      <c r="KU623" s="3"/>
      <c r="KV623" s="3"/>
      <c r="KW623" s="3"/>
      <c r="KX623" s="3"/>
      <c r="KY623" s="3"/>
      <c r="KZ623" s="3"/>
      <c r="LA623" s="3"/>
      <c r="LB623" s="3"/>
      <c r="LC623" s="3"/>
      <c r="LD623" s="3"/>
      <c r="LE623" s="3"/>
      <c r="LF623" s="3"/>
      <c r="LG623" s="3"/>
      <c r="LH623" s="3"/>
      <c r="LI623" s="3"/>
      <c r="LJ623" s="3"/>
      <c r="LK623" s="3"/>
      <c r="LL623" s="3"/>
      <c r="LM623" s="3"/>
      <c r="LN623" s="3"/>
      <c r="LO623" s="3"/>
      <c r="LP623" s="3"/>
      <c r="LQ623" s="3"/>
      <c r="LR623" s="3"/>
      <c r="LS623" s="3"/>
      <c r="LT623" s="3"/>
      <c r="LU623" s="3"/>
      <c r="LV623" s="3"/>
      <c r="LW623" s="3"/>
      <c r="LX623" s="3"/>
      <c r="LY623" s="3"/>
      <c r="LZ623" s="3"/>
      <c r="MA623" s="3"/>
      <c r="MB623" s="3"/>
      <c r="MC623" s="3"/>
      <c r="MD623" s="3"/>
      <c r="ME623" s="3"/>
      <c r="MF623" s="3"/>
      <c r="MG623" s="3"/>
      <c r="MH623" s="3"/>
      <c r="MI623" s="3"/>
      <c r="MJ623" s="3"/>
      <c r="MK623" s="3"/>
      <c r="ML623" s="3"/>
      <c r="MM623" s="3"/>
      <c r="MN623" s="3"/>
      <c r="MO623" s="3"/>
      <c r="MP623" s="3"/>
      <c r="MQ623" s="3"/>
      <c r="MR623" s="3"/>
      <c r="MS623" s="3"/>
      <c r="MT623" s="3"/>
      <c r="MU623" s="3"/>
      <c r="MV623" s="3"/>
      <c r="MW623" s="3"/>
      <c r="MX623" s="3"/>
      <c r="MY623" s="3"/>
      <c r="MZ623" s="3"/>
      <c r="NA623" s="3"/>
      <c r="NB623" s="3"/>
      <c r="NC623" s="3"/>
      <c r="ND623" s="3"/>
      <c r="NE623" s="3"/>
      <c r="NF623" s="3"/>
      <c r="NG623" s="3"/>
      <c r="NH623" s="3"/>
      <c r="NI623" s="3"/>
      <c r="NJ623" s="3"/>
      <c r="NK623" s="3"/>
      <c r="NL623" s="3"/>
      <c r="NM623" s="3"/>
      <c r="NN623" s="3"/>
      <c r="NO623" s="3"/>
      <c r="NP623" s="3"/>
      <c r="NQ623" s="3"/>
      <c r="NR623" s="3"/>
      <c r="NS623" s="3"/>
      <c r="NT623" s="3"/>
      <c r="NU623" s="3"/>
      <c r="NV623" s="3"/>
      <c r="NW623" s="3"/>
      <c r="NX623" s="3"/>
      <c r="NY623" s="3"/>
      <c r="NZ623" s="3"/>
      <c r="OA623" s="3"/>
      <c r="OB623" s="3"/>
      <c r="OC623" s="3"/>
      <c r="OD623" s="3"/>
      <c r="OE623" s="3"/>
      <c r="OF623" s="3"/>
      <c r="OG623" s="3"/>
      <c r="OH623" s="3"/>
      <c r="OI623" s="3"/>
      <c r="OJ623" s="3"/>
      <c r="OK623" s="3"/>
      <c r="OL623" s="3"/>
      <c r="OM623" s="3"/>
      <c r="ON623" s="3"/>
      <c r="OO623" s="3"/>
      <c r="OP623" s="3"/>
      <c r="OQ623" s="3"/>
      <c r="OR623" s="3"/>
      <c r="OS623" s="3"/>
      <c r="OT623" s="3"/>
      <c r="OU623" s="3"/>
      <c r="OV623" s="3"/>
      <c r="OW623" s="3"/>
      <c r="OX623" s="3"/>
      <c r="OY623" s="3"/>
      <c r="OZ623" s="3"/>
      <c r="PA623" s="3"/>
      <c r="PB623" s="1"/>
      <c r="PC623" s="1"/>
      <c r="PD623" s="1"/>
      <c r="PE623" s="1"/>
      <c r="PF623" s="1"/>
      <c r="PG623" s="1"/>
      <c r="PH623" s="1"/>
      <c r="PI623" s="1"/>
      <c r="PJ623" s="1"/>
      <c r="PK623" s="1"/>
      <c r="PL623" s="1"/>
      <c r="PM623" s="1"/>
      <c r="PN623" s="1"/>
      <c r="PO623" s="1"/>
      <c r="PP623" s="1"/>
      <c r="PQ623" s="1"/>
      <c r="PR623" s="1"/>
      <c r="PS623" s="1"/>
      <c r="PT623" s="1"/>
      <c r="PU623" s="1"/>
      <c r="PV623" s="1"/>
      <c r="PW623" s="1"/>
      <c r="PX623" s="1"/>
      <c r="PY623" s="1"/>
      <c r="PZ623" s="1"/>
      <c r="QA623" s="1"/>
      <c r="QB623" s="1"/>
      <c r="QC623" s="1"/>
      <c r="QD623" s="1"/>
      <c r="QE623" s="1"/>
      <c r="QF623" s="1"/>
      <c r="QG623" s="1"/>
      <c r="QH623" s="1"/>
      <c r="QI623" s="1"/>
      <c r="QJ623" s="1"/>
      <c r="QK623" s="1"/>
      <c r="QL623" s="1"/>
      <c r="QM623" s="1"/>
      <c r="QN623" s="1"/>
      <c r="QO623" s="1"/>
      <c r="QP623" s="1"/>
      <c r="QQ623" s="1"/>
      <c r="QR623" s="1"/>
      <c r="QS623" s="1"/>
      <c r="QT623" s="1"/>
      <c r="QU623" s="1"/>
      <c r="QV623" s="1"/>
      <c r="QW623" s="1"/>
      <c r="QX623" s="1"/>
      <c r="QY623" s="1"/>
      <c r="QZ623" s="1"/>
      <c r="RA623" s="1"/>
      <c r="RB623" s="1"/>
      <c r="RC623" s="1"/>
      <c r="RD623" s="1"/>
      <c r="RE623" s="1"/>
      <c r="RF623" s="1"/>
      <c r="RG623" s="1"/>
      <c r="RH623" s="1"/>
      <c r="RI623" s="1"/>
      <c r="RJ623" s="1"/>
      <c r="RK623" s="1"/>
      <c r="RL623" s="1"/>
      <c r="RM623" s="1"/>
      <c r="RN623" s="1"/>
      <c r="RO623" s="1"/>
      <c r="RP623" s="1"/>
      <c r="RQ623" s="1"/>
      <c r="RR623" s="1"/>
      <c r="RS623" s="1"/>
      <c r="RT623" s="1"/>
      <c r="RU623" s="1"/>
      <c r="RV623" s="1"/>
      <c r="RW623" s="1"/>
      <c r="RX623" s="1"/>
      <c r="RY623" s="1"/>
      <c r="RZ623" s="1"/>
      <c r="SA623" s="1"/>
      <c r="SB623" s="1"/>
      <c r="SC623" s="1"/>
      <c r="SD623" s="1"/>
      <c r="SE623" s="1"/>
      <c r="SF623" s="1"/>
      <c r="SG623" s="1"/>
      <c r="SH623" s="1"/>
      <c r="SI623" s="1"/>
      <c r="SJ623" s="1"/>
      <c r="SK623" s="1"/>
      <c r="SL623" s="1"/>
      <c r="SM623" s="1"/>
      <c r="SN623" s="1"/>
      <c r="SO623" s="1"/>
      <c r="SP623" s="1"/>
      <c r="SQ623" s="1"/>
      <c r="SR623" s="1"/>
      <c r="SS623" s="1"/>
      <c r="ST623" s="1"/>
      <c r="SU623" s="1"/>
      <c r="SV623" s="1"/>
      <c r="SW623" s="1"/>
      <c r="SX623" s="1"/>
      <c r="SY623" s="1"/>
      <c r="SZ623" s="1"/>
      <c r="TA623" s="1"/>
      <c r="TB623" s="1"/>
      <c r="TC623" s="1"/>
      <c r="TD623" s="1"/>
      <c r="TE623" s="1"/>
      <c r="TF623" s="1"/>
      <c r="TG623" s="1"/>
      <c r="TH623" s="1"/>
      <c r="TI623" s="1"/>
      <c r="TJ623" s="1"/>
      <c r="TK623" s="1"/>
      <c r="TL623" s="1"/>
      <c r="TM623" s="1"/>
      <c r="TN623" s="1"/>
      <c r="TO623" s="1"/>
      <c r="TP623" s="1"/>
      <c r="TQ623" s="1"/>
      <c r="TR623" s="1"/>
      <c r="TS623" s="1"/>
      <c r="TT623" s="1"/>
      <c r="TU623" s="1"/>
      <c r="TV623" s="1"/>
      <c r="TW623" s="1"/>
      <c r="TX623" s="1"/>
      <c r="TY623" s="1"/>
      <c r="TZ623" s="1"/>
      <c r="UA623" s="1"/>
      <c r="UB623" s="1"/>
      <c r="UC623" s="1"/>
      <c r="UD623" s="1"/>
      <c r="UE623" s="1"/>
      <c r="UF623" s="1"/>
      <c r="UG623" s="1"/>
      <c r="UH623" s="1"/>
      <c r="UI623" s="1"/>
      <c r="UJ623" s="1"/>
      <c r="UK623" s="1"/>
      <c r="UL623" s="1"/>
      <c r="UM623" s="1"/>
      <c r="UN623" s="1"/>
      <c r="UO623" s="1"/>
      <c r="UP623" s="1"/>
      <c r="UQ623" s="1"/>
      <c r="UR623" s="1"/>
      <c r="US623" s="1"/>
      <c r="UT623" s="1"/>
      <c r="UU623" s="1"/>
      <c r="UV623" s="1"/>
      <c r="UW623" s="1"/>
      <c r="UX623" s="1"/>
      <c r="UY623" s="1"/>
      <c r="UZ623" s="1"/>
      <c r="VA623" s="1"/>
      <c r="VB623" s="1"/>
      <c r="VC623" s="1"/>
      <c r="VD623" s="1"/>
      <c r="VE623" s="1"/>
      <c r="VF623" s="1"/>
      <c r="VG623" s="1"/>
      <c r="VH623" s="1"/>
      <c r="VI623" s="1"/>
      <c r="VJ623" s="1"/>
      <c r="VK623" s="1"/>
      <c r="VL623" s="1"/>
      <c r="VM623" s="1"/>
      <c r="VN623" s="1"/>
      <c r="VO623" s="1"/>
      <c r="VP623" s="1"/>
      <c r="VQ623" s="1"/>
      <c r="VR623" s="1"/>
      <c r="VS623" s="1"/>
      <c r="VT623" s="1"/>
      <c r="VU623" s="1"/>
      <c r="VV623" s="1"/>
      <c r="VW623" s="1"/>
      <c r="VX623" s="1"/>
      <c r="VY623" s="1"/>
      <c r="VZ623" s="1"/>
      <c r="WA623" s="1"/>
      <c r="WB623" s="1"/>
      <c r="WC623" s="1"/>
      <c r="WD623" s="1"/>
      <c r="WE623" s="1"/>
      <c r="WF623" s="1"/>
      <c r="WG623" s="1"/>
      <c r="WH623" s="1"/>
      <c r="WI623" s="1"/>
      <c r="WJ623" s="1"/>
      <c r="WK623" s="1"/>
      <c r="WL623" s="1"/>
      <c r="WM623" s="1"/>
      <c r="WN623" s="1"/>
      <c r="WO623" s="1"/>
      <c r="WP623" s="1"/>
      <c r="WQ623" s="1"/>
      <c r="WR623" s="1"/>
      <c r="WS623" s="1"/>
      <c r="WT623" s="1"/>
      <c r="WU623" s="1"/>
      <c r="WV623" s="1"/>
      <c r="WW623" s="1"/>
      <c r="WX623" s="1"/>
      <c r="WY623" s="1"/>
      <c r="WZ623" s="1"/>
      <c r="XA623" s="1"/>
      <c r="XB623" s="1"/>
      <c r="XC623" s="1"/>
      <c r="XD623" s="1"/>
      <c r="XE623" s="1"/>
      <c r="XF623" s="1"/>
      <c r="XG623" s="1"/>
      <c r="XH623" s="1"/>
      <c r="XI623" s="1"/>
      <c r="XJ623" s="1"/>
      <c r="XK623" s="1"/>
      <c r="XL623" s="1"/>
      <c r="XM623" s="1"/>
      <c r="XN623" s="1"/>
      <c r="XO623" s="1"/>
      <c r="XP623" s="1"/>
      <c r="XQ623" s="1"/>
      <c r="XR623" s="1"/>
      <c r="XS623" s="1"/>
      <c r="XT623" s="1"/>
      <c r="XU623" s="1"/>
      <c r="XV623" s="1"/>
      <c r="XW623" s="1"/>
      <c r="XX623" s="1"/>
      <c r="XY623" s="1"/>
      <c r="XZ623" s="1"/>
      <c r="YA623" s="1"/>
      <c r="YB623" s="1"/>
      <c r="YC623" s="1"/>
      <c r="YD623" s="1"/>
      <c r="YE623" s="1"/>
      <c r="YF623" s="1"/>
      <c r="YG623" s="1"/>
      <c r="YH623" s="1"/>
      <c r="YI623" s="1"/>
      <c r="YJ623" s="1"/>
      <c r="YK623" s="1"/>
      <c r="YL623" s="1"/>
      <c r="YM623" s="1"/>
      <c r="YN623" s="1"/>
      <c r="YO623" s="1"/>
      <c r="YP623" s="1"/>
      <c r="YQ623" s="1"/>
      <c r="YR623" s="1"/>
      <c r="YS623" s="1"/>
      <c r="YT623" s="1"/>
      <c r="YU623" s="1"/>
      <c r="YV623" s="1"/>
      <c r="YW623" s="1"/>
      <c r="YX623" s="1"/>
      <c r="YY623" s="1"/>
      <c r="YZ623" s="1"/>
      <c r="ZA623" s="1"/>
      <c r="ZB623" s="1"/>
      <c r="ZC623" s="1"/>
      <c r="ZD623" s="1"/>
      <c r="ZE623" s="1"/>
      <c r="ZF623" s="1"/>
      <c r="ZG623" s="1"/>
      <c r="ZH623" s="1"/>
      <c r="ZI623" s="1"/>
      <c r="ZJ623" s="1"/>
      <c r="ZK623" s="1"/>
      <c r="ZL623" s="1"/>
      <c r="ZM623" s="1"/>
      <c r="ZN623" s="1"/>
      <c r="ZO623" s="1"/>
      <c r="ZP623" s="1"/>
      <c r="ZQ623" s="1"/>
      <c r="ZR623" s="1"/>
      <c r="ZS623" s="1"/>
      <c r="ZT623" s="1"/>
      <c r="ZU623" s="1"/>
      <c r="ZV623" s="1"/>
      <c r="ZW623" s="1"/>
      <c r="ZX623" s="1"/>
      <c r="ZY623" s="1"/>
      <c r="ZZ623" s="1"/>
      <c r="AAA623" s="1"/>
      <c r="AAB623" s="1"/>
      <c r="AAC623" s="1"/>
      <c r="AAD623" s="1"/>
      <c r="AAE623" s="1"/>
      <c r="AAF623" s="1"/>
      <c r="AAG623" s="1"/>
      <c r="AAH623" s="1"/>
      <c r="AAI623" s="1"/>
      <c r="AAJ623" s="1"/>
      <c r="AAK623" s="1"/>
      <c r="AAL623" s="1"/>
      <c r="AAM623" s="1"/>
      <c r="AAN623" s="1"/>
      <c r="AAO623" s="1"/>
      <c r="AAP623" s="1"/>
      <c r="AAQ623" s="1"/>
      <c r="AAR623" s="1"/>
      <c r="AAS623" s="1"/>
      <c r="AAT623" s="1"/>
      <c r="AAU623" s="1"/>
      <c r="AAV623" s="1"/>
      <c r="AAW623" s="1"/>
      <c r="AAX623" s="1"/>
      <c r="AAY623" s="1"/>
      <c r="AAZ623" s="1"/>
      <c r="ABA623" s="1"/>
      <c r="ABB623" s="1"/>
      <c r="ABC623" s="1"/>
      <c r="ABD623" s="1"/>
      <c r="ABE623" s="1"/>
      <c r="ABF623" s="1"/>
      <c r="ABG623" s="1"/>
      <c r="ABH623" s="1"/>
      <c r="ABI623" s="1"/>
      <c r="ABJ623" s="1"/>
      <c r="ABK623" s="1"/>
      <c r="ABL623" s="1"/>
      <c r="ABM623" s="1"/>
      <c r="ABN623" s="1"/>
      <c r="ABO623" s="1"/>
    </row>
    <row r="624" spans="1:743" x14ac:dyDescent="0.25">
      <c r="B624" s="1"/>
      <c r="C624" s="1"/>
      <c r="D624" s="1"/>
      <c r="E624" s="1"/>
      <c r="F624" s="1"/>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c r="IS624" s="3"/>
      <c r="IT624" s="3"/>
      <c r="IU624" s="3"/>
      <c r="IV624" s="3"/>
      <c r="IW624" s="3"/>
      <c r="IX624" s="3"/>
      <c r="IY624" s="3"/>
      <c r="IZ624" s="3"/>
      <c r="JA624" s="3"/>
      <c r="JB624" s="3"/>
      <c r="JC624" s="3"/>
      <c r="JD624" s="3"/>
      <c r="JE624" s="3"/>
      <c r="JF624" s="3"/>
      <c r="JG624" s="3"/>
      <c r="JH624" s="3"/>
      <c r="JI624" s="3"/>
      <c r="JJ624" s="3"/>
      <c r="JK624" s="3"/>
      <c r="JL624" s="3"/>
      <c r="JM624" s="3"/>
      <c r="JN624" s="3"/>
      <c r="JO624" s="3"/>
      <c r="JP624" s="3"/>
      <c r="JQ624" s="3"/>
      <c r="JR624" s="3"/>
      <c r="JS624" s="3"/>
      <c r="JT624" s="3"/>
      <c r="JU624" s="3"/>
      <c r="JV624" s="3"/>
      <c r="JW624" s="3"/>
      <c r="JX624" s="3"/>
      <c r="JY624" s="3"/>
      <c r="JZ624" s="3"/>
      <c r="KA624" s="3"/>
      <c r="KB624" s="3"/>
      <c r="KC624" s="3"/>
      <c r="KD624" s="3"/>
      <c r="KE624" s="3"/>
      <c r="KF624" s="3"/>
      <c r="KG624" s="3"/>
      <c r="KH624" s="3"/>
      <c r="KI624" s="3"/>
      <c r="KJ624" s="3"/>
      <c r="KK624" s="3"/>
      <c r="KL624" s="3"/>
      <c r="KM624" s="3"/>
      <c r="KN624" s="3"/>
      <c r="KO624" s="3"/>
      <c r="KP624" s="3"/>
      <c r="KQ624" s="3"/>
      <c r="KR624" s="3"/>
      <c r="KS624" s="3"/>
      <c r="KT624" s="3"/>
      <c r="KU624" s="3"/>
      <c r="KV624" s="3"/>
      <c r="KW624" s="3"/>
      <c r="KX624" s="3"/>
      <c r="KY624" s="3"/>
      <c r="KZ624" s="3"/>
      <c r="LA624" s="3"/>
      <c r="LB624" s="3"/>
      <c r="LC624" s="3"/>
      <c r="LD624" s="3"/>
      <c r="LE624" s="3"/>
      <c r="LF624" s="3"/>
      <c r="LG624" s="3"/>
      <c r="LH624" s="3"/>
      <c r="LI624" s="3"/>
      <c r="LJ624" s="3"/>
      <c r="LK624" s="3"/>
      <c r="LL624" s="3"/>
      <c r="LM624" s="3"/>
      <c r="LN624" s="3"/>
      <c r="LO624" s="3"/>
      <c r="LP624" s="3"/>
      <c r="LQ624" s="3"/>
      <c r="LR624" s="3"/>
      <c r="LS624" s="3"/>
      <c r="LT624" s="3"/>
      <c r="LU624" s="3"/>
      <c r="LV624" s="3"/>
      <c r="LW624" s="3"/>
      <c r="LX624" s="3"/>
      <c r="LY624" s="3"/>
      <c r="LZ624" s="3"/>
      <c r="MA624" s="3"/>
      <c r="MB624" s="3"/>
      <c r="MC624" s="3"/>
      <c r="MD624" s="3"/>
      <c r="ME624" s="3"/>
      <c r="MF624" s="3"/>
      <c r="MG624" s="3"/>
      <c r="MH624" s="3"/>
      <c r="MI624" s="3"/>
      <c r="MJ624" s="3"/>
      <c r="MK624" s="3"/>
      <c r="ML624" s="3"/>
      <c r="MM624" s="3"/>
      <c r="MN624" s="3"/>
      <c r="MO624" s="3"/>
      <c r="MP624" s="3"/>
      <c r="MQ624" s="3"/>
      <c r="MR624" s="3"/>
      <c r="MS624" s="3"/>
      <c r="MT624" s="3"/>
      <c r="MU624" s="3"/>
      <c r="MV624" s="3"/>
      <c r="MW624" s="3"/>
      <c r="MX624" s="3"/>
      <c r="MY624" s="3"/>
      <c r="MZ624" s="3"/>
      <c r="NA624" s="3"/>
      <c r="NB624" s="3"/>
      <c r="NC624" s="3"/>
      <c r="ND624" s="3"/>
      <c r="NE624" s="3"/>
      <c r="NF624" s="3"/>
      <c r="NG624" s="3"/>
      <c r="NH624" s="3"/>
      <c r="NI624" s="3"/>
      <c r="NJ624" s="3"/>
      <c r="NK624" s="3"/>
      <c r="NL624" s="3"/>
      <c r="NM624" s="3"/>
      <c r="NN624" s="3"/>
      <c r="NO624" s="3"/>
      <c r="NP624" s="3"/>
      <c r="NQ624" s="3"/>
      <c r="NR624" s="3"/>
      <c r="NS624" s="3"/>
      <c r="NT624" s="3"/>
      <c r="NU624" s="3"/>
      <c r="NV624" s="3"/>
      <c r="NW624" s="3"/>
      <c r="NX624" s="3"/>
      <c r="NY624" s="3"/>
      <c r="NZ624" s="3"/>
      <c r="OA624" s="3"/>
      <c r="OB624" s="3"/>
      <c r="OC624" s="3"/>
      <c r="OD624" s="3"/>
      <c r="OE624" s="3"/>
      <c r="OF624" s="3"/>
      <c r="OG624" s="3"/>
      <c r="OH624" s="3"/>
      <c r="OI624" s="3"/>
      <c r="OJ624" s="3"/>
      <c r="OK624" s="3"/>
      <c r="OL624" s="3"/>
      <c r="OM624" s="3"/>
      <c r="ON624" s="3"/>
      <c r="OO624" s="3"/>
      <c r="OP624" s="3"/>
      <c r="OQ624" s="3"/>
      <c r="OR624" s="3"/>
      <c r="OS624" s="3"/>
      <c r="OT624" s="3"/>
      <c r="OU624" s="3"/>
      <c r="OV624" s="3"/>
      <c r="OW624" s="3"/>
      <c r="OX624" s="3"/>
      <c r="OY624" s="3"/>
      <c r="OZ624" s="3"/>
      <c r="PA624" s="3"/>
      <c r="PB624" s="1"/>
      <c r="PC624" s="1"/>
      <c r="PD624" s="1"/>
      <c r="PE624" s="1"/>
      <c r="PF624" s="1"/>
      <c r="PG624" s="1"/>
      <c r="PH624" s="1"/>
      <c r="PI624" s="1"/>
      <c r="PJ624" s="1"/>
      <c r="PK624" s="1"/>
      <c r="PL624" s="1"/>
      <c r="PM624" s="1"/>
      <c r="PN624" s="1"/>
      <c r="PO624" s="1"/>
      <c r="PP624" s="1"/>
      <c r="PQ624" s="1"/>
      <c r="PR624" s="1"/>
      <c r="PS624" s="1"/>
      <c r="PT624" s="1"/>
      <c r="PU624" s="1"/>
      <c r="PV624" s="1"/>
      <c r="PW624" s="1"/>
      <c r="PX624" s="1"/>
      <c r="PY624" s="1"/>
      <c r="PZ624" s="1"/>
      <c r="QA624" s="1"/>
      <c r="QB624" s="1"/>
      <c r="QC624" s="1"/>
      <c r="QD624" s="1"/>
      <c r="QE624" s="1"/>
      <c r="QF624" s="1"/>
      <c r="QG624" s="1"/>
      <c r="QH624" s="1"/>
      <c r="QI624" s="1"/>
      <c r="QJ624" s="1"/>
      <c r="QK624" s="1"/>
      <c r="QL624" s="1"/>
      <c r="QM624" s="1"/>
      <c r="QN624" s="1"/>
      <c r="QO624" s="1"/>
      <c r="QP624" s="1"/>
      <c r="QQ624" s="1"/>
      <c r="QR624" s="1"/>
      <c r="QS624" s="1"/>
      <c r="QT624" s="1"/>
      <c r="QU624" s="1"/>
      <c r="QV624" s="1"/>
      <c r="QW624" s="1"/>
      <c r="QX624" s="1"/>
      <c r="QY624" s="1"/>
      <c r="QZ624" s="1"/>
      <c r="RA624" s="1"/>
      <c r="RB624" s="1"/>
      <c r="RC624" s="1"/>
      <c r="RD624" s="1"/>
      <c r="RE624" s="1"/>
      <c r="RF624" s="1"/>
      <c r="RG624" s="1"/>
      <c r="RH624" s="1"/>
      <c r="RI624" s="1"/>
      <c r="RJ624" s="1"/>
      <c r="RK624" s="1"/>
      <c r="RL624" s="1"/>
      <c r="RM624" s="1"/>
      <c r="RN624" s="1"/>
      <c r="RO624" s="1"/>
      <c r="RP624" s="1"/>
      <c r="RQ624" s="1"/>
      <c r="RR624" s="1"/>
      <c r="RS624" s="1"/>
      <c r="RT624" s="1"/>
      <c r="RU624" s="1"/>
      <c r="RV624" s="1"/>
      <c r="RW624" s="1"/>
      <c r="RX624" s="1"/>
      <c r="RY624" s="1"/>
      <c r="RZ624" s="1"/>
      <c r="SA624" s="1"/>
      <c r="SB624" s="1"/>
      <c r="SC624" s="1"/>
      <c r="SD624" s="1"/>
      <c r="SE624" s="1"/>
      <c r="SF624" s="1"/>
      <c r="SG624" s="1"/>
      <c r="SH624" s="1"/>
      <c r="SI624" s="1"/>
      <c r="SJ624" s="1"/>
      <c r="SK624" s="1"/>
      <c r="SL624" s="1"/>
      <c r="SM624" s="1"/>
      <c r="SN624" s="1"/>
      <c r="SO624" s="1"/>
      <c r="SP624" s="1"/>
      <c r="SQ624" s="1"/>
      <c r="SR624" s="1"/>
      <c r="SS624" s="1"/>
      <c r="ST624" s="1"/>
      <c r="SU624" s="1"/>
      <c r="SV624" s="1"/>
      <c r="SW624" s="1"/>
      <c r="SX624" s="1"/>
      <c r="SY624" s="1"/>
      <c r="SZ624" s="1"/>
      <c r="TA624" s="1"/>
      <c r="TB624" s="1"/>
      <c r="TC624" s="1"/>
      <c r="TD624" s="1"/>
      <c r="TE624" s="1"/>
      <c r="TF624" s="1"/>
      <c r="TG624" s="1"/>
      <c r="TH624" s="1"/>
      <c r="TI624" s="1"/>
      <c r="TJ624" s="1"/>
      <c r="TK624" s="1"/>
      <c r="TL624" s="1"/>
      <c r="TM624" s="1"/>
      <c r="TN624" s="1"/>
      <c r="TO624" s="1"/>
      <c r="TP624" s="1"/>
      <c r="TQ624" s="1"/>
      <c r="TR624" s="1"/>
      <c r="TS624" s="1"/>
      <c r="TT624" s="1"/>
      <c r="TU624" s="1"/>
      <c r="TV624" s="1"/>
      <c r="TW624" s="1"/>
      <c r="TX624" s="1"/>
      <c r="TY624" s="1"/>
      <c r="TZ624" s="1"/>
      <c r="UA624" s="1"/>
      <c r="UB624" s="1"/>
      <c r="UC624" s="1"/>
      <c r="UD624" s="1"/>
      <c r="UE624" s="1"/>
      <c r="UF624" s="1"/>
      <c r="UG624" s="1"/>
      <c r="UH624" s="1"/>
      <c r="UI624" s="1"/>
      <c r="UJ624" s="1"/>
      <c r="UK624" s="1"/>
      <c r="UL624" s="1"/>
      <c r="UM624" s="1"/>
      <c r="UN624" s="1"/>
      <c r="UO624" s="1"/>
      <c r="UP624" s="1"/>
      <c r="UQ624" s="1"/>
      <c r="UR624" s="1"/>
      <c r="US624" s="1"/>
      <c r="UT624" s="1"/>
      <c r="UU624" s="1"/>
      <c r="UV624" s="1"/>
      <c r="UW624" s="1"/>
      <c r="UX624" s="1"/>
      <c r="UY624" s="1"/>
      <c r="UZ624" s="1"/>
      <c r="VA624" s="1"/>
      <c r="VB624" s="1"/>
      <c r="VC624" s="1"/>
      <c r="VD624" s="1"/>
      <c r="VE624" s="1"/>
      <c r="VF624" s="1"/>
      <c r="VG624" s="1"/>
      <c r="VH624" s="1"/>
      <c r="VI624" s="1"/>
      <c r="VJ624" s="1"/>
      <c r="VK624" s="1"/>
      <c r="VL624" s="1"/>
      <c r="VM624" s="1"/>
      <c r="VN624" s="1"/>
      <c r="VO624" s="1"/>
      <c r="VP624" s="1"/>
      <c r="VQ624" s="1"/>
      <c r="VR624" s="1"/>
      <c r="VS624" s="1"/>
      <c r="VT624" s="1"/>
      <c r="VU624" s="1"/>
      <c r="VV624" s="1"/>
      <c r="VW624" s="1"/>
      <c r="VX624" s="1"/>
      <c r="VY624" s="1"/>
      <c r="VZ624" s="1"/>
      <c r="WA624" s="1"/>
      <c r="WB624" s="1"/>
      <c r="WC624" s="1"/>
      <c r="WD624" s="1"/>
      <c r="WE624" s="1"/>
      <c r="WF624" s="1"/>
      <c r="WG624" s="1"/>
      <c r="WH624" s="1"/>
      <c r="WI624" s="1"/>
      <c r="WJ624" s="1"/>
      <c r="WK624" s="1"/>
      <c r="WL624" s="1"/>
      <c r="WM624" s="1"/>
      <c r="WN624" s="1"/>
      <c r="WO624" s="1"/>
      <c r="WP624" s="1"/>
      <c r="WQ624" s="1"/>
      <c r="WR624" s="1"/>
      <c r="WS624" s="1"/>
      <c r="WT624" s="1"/>
      <c r="WU624" s="1"/>
      <c r="WV624" s="1"/>
      <c r="WW624" s="1"/>
      <c r="WX624" s="1"/>
      <c r="WY624" s="1"/>
      <c r="WZ624" s="1"/>
      <c r="XA624" s="1"/>
      <c r="XB624" s="1"/>
      <c r="XC624" s="1"/>
      <c r="XD624" s="1"/>
      <c r="XE624" s="1"/>
      <c r="XF624" s="1"/>
      <c r="XG624" s="1"/>
      <c r="XH624" s="1"/>
      <c r="XI624" s="1"/>
      <c r="XJ624" s="1"/>
      <c r="XK624" s="1"/>
      <c r="XL624" s="1"/>
      <c r="XM624" s="1"/>
      <c r="XN624" s="1"/>
      <c r="XO624" s="1"/>
      <c r="XP624" s="1"/>
      <c r="XQ624" s="1"/>
      <c r="XR624" s="1"/>
      <c r="XS624" s="1"/>
      <c r="XT624" s="1"/>
      <c r="XU624" s="1"/>
      <c r="XV624" s="1"/>
      <c r="XW624" s="1"/>
      <c r="XX624" s="1"/>
      <c r="XY624" s="1"/>
      <c r="XZ624" s="1"/>
      <c r="YA624" s="1"/>
      <c r="YB624" s="1"/>
      <c r="YC624" s="1"/>
      <c r="YD624" s="1"/>
      <c r="YE624" s="1"/>
      <c r="YF624" s="1"/>
      <c r="YG624" s="1"/>
      <c r="YH624" s="1"/>
      <c r="YI624" s="1"/>
      <c r="YJ624" s="1"/>
      <c r="YK624" s="1"/>
      <c r="YL624" s="1"/>
      <c r="YM624" s="1"/>
      <c r="YN624" s="1"/>
      <c r="YO624" s="1"/>
      <c r="YP624" s="1"/>
      <c r="YQ624" s="1"/>
      <c r="YR624" s="1"/>
      <c r="YS624" s="1"/>
      <c r="YT624" s="1"/>
      <c r="YU624" s="1"/>
      <c r="YV624" s="1"/>
      <c r="YW624" s="1"/>
      <c r="YX624" s="1"/>
      <c r="YY624" s="1"/>
      <c r="YZ624" s="1"/>
      <c r="ZA624" s="1"/>
      <c r="ZB624" s="1"/>
      <c r="ZC624" s="1"/>
      <c r="ZD624" s="1"/>
      <c r="ZE624" s="1"/>
      <c r="ZF624" s="1"/>
      <c r="ZG624" s="1"/>
      <c r="ZH624" s="1"/>
      <c r="ZI624" s="1"/>
      <c r="ZJ624" s="1"/>
      <c r="ZK624" s="1"/>
      <c r="ZL624" s="1"/>
      <c r="ZM624" s="1"/>
      <c r="ZN624" s="1"/>
      <c r="ZO624" s="1"/>
      <c r="ZP624" s="1"/>
      <c r="ZQ624" s="1"/>
      <c r="ZR624" s="1"/>
      <c r="ZS624" s="1"/>
      <c r="ZT624" s="1"/>
      <c r="ZU624" s="1"/>
      <c r="ZV624" s="1"/>
      <c r="ZW624" s="1"/>
      <c r="ZX624" s="1"/>
      <c r="ZY624" s="1"/>
      <c r="ZZ624" s="1"/>
      <c r="AAA624" s="1"/>
      <c r="AAB624" s="1"/>
      <c r="AAC624" s="1"/>
      <c r="AAD624" s="1"/>
      <c r="AAE624" s="1"/>
      <c r="AAF624" s="1"/>
      <c r="AAG624" s="1"/>
      <c r="AAH624" s="1"/>
      <c r="AAI624" s="1"/>
      <c r="AAJ624" s="1"/>
      <c r="AAK624" s="1"/>
      <c r="AAL624" s="1"/>
      <c r="AAM624" s="1"/>
      <c r="AAN624" s="1"/>
      <c r="AAO624" s="1"/>
      <c r="AAP624" s="1"/>
      <c r="AAQ624" s="1"/>
      <c r="AAR624" s="1"/>
      <c r="AAS624" s="1"/>
      <c r="AAT624" s="1"/>
      <c r="AAU624" s="1"/>
      <c r="AAV624" s="1"/>
      <c r="AAW624" s="1"/>
      <c r="AAX624" s="1"/>
      <c r="AAY624" s="1"/>
      <c r="AAZ624" s="1"/>
      <c r="ABA624" s="1"/>
      <c r="ABB624" s="1"/>
      <c r="ABC624" s="1"/>
      <c r="ABD624" s="1"/>
      <c r="ABE624" s="1"/>
      <c r="ABF624" s="1"/>
      <c r="ABG624" s="1"/>
      <c r="ABH624" s="1"/>
      <c r="ABI624" s="1"/>
      <c r="ABJ624" s="1"/>
      <c r="ABK624" s="1"/>
      <c r="ABL624" s="1"/>
      <c r="ABM624" s="1"/>
      <c r="ABN624" s="1"/>
      <c r="ABO624" s="1"/>
    </row>
    <row r="625" spans="2:743" x14ac:dyDescent="0.25">
      <c r="B625" s="1"/>
      <c r="C625" s="1"/>
      <c r="D625" s="1"/>
      <c r="E625" s="1"/>
      <c r="F625" s="1"/>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c r="JX625" s="3"/>
      <c r="JY625" s="3"/>
      <c r="JZ625" s="3"/>
      <c r="KA625" s="3"/>
      <c r="KB625" s="3"/>
      <c r="KC625" s="3"/>
      <c r="KD625" s="3"/>
      <c r="KE625" s="3"/>
      <c r="KF625" s="3"/>
      <c r="KG625" s="3"/>
      <c r="KH625" s="3"/>
      <c r="KI625" s="3"/>
      <c r="KJ625" s="3"/>
      <c r="KK625" s="3"/>
      <c r="KL625" s="3"/>
      <c r="KM625" s="3"/>
      <c r="KN625" s="3"/>
      <c r="KO625" s="3"/>
      <c r="KP625" s="3"/>
      <c r="KQ625" s="3"/>
      <c r="KR625" s="3"/>
      <c r="KS625" s="3"/>
      <c r="KT625" s="3"/>
      <c r="KU625" s="3"/>
      <c r="KV625" s="3"/>
      <c r="KW625" s="3"/>
      <c r="KX625" s="3"/>
      <c r="KY625" s="3"/>
      <c r="KZ625" s="3"/>
      <c r="LA625" s="3"/>
      <c r="LB625" s="3"/>
      <c r="LC625" s="3"/>
      <c r="LD625" s="3"/>
      <c r="LE625" s="3"/>
      <c r="LF625" s="3"/>
      <c r="LG625" s="3"/>
      <c r="LH625" s="3"/>
      <c r="LI625" s="3"/>
      <c r="LJ625" s="3"/>
      <c r="LK625" s="3"/>
      <c r="LL625" s="3"/>
      <c r="LM625" s="3"/>
      <c r="LN625" s="3"/>
      <c r="LO625" s="3"/>
      <c r="LP625" s="3"/>
      <c r="LQ625" s="3"/>
      <c r="LR625" s="3"/>
      <c r="LS625" s="3"/>
      <c r="LT625" s="3"/>
      <c r="LU625" s="3"/>
      <c r="LV625" s="3"/>
      <c r="LW625" s="3"/>
      <c r="LX625" s="3"/>
      <c r="LY625" s="3"/>
      <c r="LZ625" s="3"/>
      <c r="MA625" s="3"/>
      <c r="MB625" s="3"/>
      <c r="MC625" s="3"/>
      <c r="MD625" s="3"/>
      <c r="ME625" s="3"/>
      <c r="MF625" s="3"/>
      <c r="MG625" s="3"/>
      <c r="MH625" s="3"/>
      <c r="MI625" s="3"/>
      <c r="MJ625" s="3"/>
      <c r="MK625" s="3"/>
      <c r="ML625" s="3"/>
      <c r="MM625" s="3"/>
      <c r="MN625" s="3"/>
      <c r="MO625" s="3"/>
      <c r="MP625" s="3"/>
      <c r="MQ625" s="3"/>
      <c r="MR625" s="3"/>
      <c r="MS625" s="3"/>
      <c r="MT625" s="3"/>
      <c r="MU625" s="3"/>
      <c r="MV625" s="3"/>
      <c r="MW625" s="3"/>
      <c r="MX625" s="3"/>
      <c r="MY625" s="3"/>
      <c r="MZ625" s="3"/>
      <c r="NA625" s="3"/>
      <c r="NB625" s="3"/>
      <c r="NC625" s="3"/>
      <c r="ND625" s="3"/>
      <c r="NE625" s="3"/>
      <c r="NF625" s="3"/>
      <c r="NG625" s="3"/>
      <c r="NH625" s="3"/>
      <c r="NI625" s="3"/>
      <c r="NJ625" s="3"/>
      <c r="NK625" s="3"/>
      <c r="NL625" s="3"/>
      <c r="NM625" s="3"/>
      <c r="NN625" s="3"/>
      <c r="NO625" s="3"/>
      <c r="NP625" s="3"/>
      <c r="NQ625" s="3"/>
      <c r="NR625" s="3"/>
      <c r="NS625" s="3"/>
      <c r="NT625" s="3"/>
      <c r="NU625" s="3"/>
      <c r="NV625" s="3"/>
      <c r="NW625" s="3"/>
      <c r="NX625" s="3"/>
      <c r="NY625" s="3"/>
      <c r="NZ625" s="3"/>
      <c r="OA625" s="3"/>
      <c r="OB625" s="3"/>
      <c r="OC625" s="3"/>
      <c r="OD625" s="3"/>
      <c r="OE625" s="3"/>
      <c r="OF625" s="3"/>
      <c r="OG625" s="3"/>
      <c r="OH625" s="3"/>
      <c r="OI625" s="3"/>
      <c r="OJ625" s="3"/>
      <c r="OK625" s="3"/>
      <c r="OL625" s="3"/>
      <c r="OM625" s="3"/>
      <c r="ON625" s="3"/>
      <c r="OO625" s="3"/>
      <c r="OP625" s="3"/>
      <c r="OQ625" s="3"/>
      <c r="OR625" s="3"/>
      <c r="OS625" s="3"/>
      <c r="OT625" s="3"/>
      <c r="OU625" s="3"/>
      <c r="OV625" s="3"/>
      <c r="OW625" s="3"/>
      <c r="OX625" s="3"/>
      <c r="OY625" s="3"/>
      <c r="OZ625" s="3"/>
      <c r="PA625" s="3"/>
      <c r="PB625" s="1"/>
      <c r="PC625" s="1"/>
      <c r="PD625" s="1"/>
      <c r="PE625" s="1"/>
      <c r="PF625" s="1"/>
      <c r="PG625" s="1"/>
      <c r="PH625" s="1"/>
      <c r="PI625" s="1"/>
      <c r="PJ625" s="1"/>
      <c r="PK625" s="1"/>
      <c r="PL625" s="1"/>
      <c r="PM625" s="1"/>
      <c r="PN625" s="1"/>
      <c r="PO625" s="1"/>
      <c r="PP625" s="1"/>
      <c r="PQ625" s="1"/>
      <c r="PR625" s="1"/>
      <c r="PS625" s="1"/>
      <c r="PT625" s="1"/>
      <c r="PU625" s="1"/>
      <c r="PV625" s="1"/>
      <c r="PW625" s="1"/>
      <c r="PX625" s="1"/>
      <c r="PY625" s="1"/>
      <c r="PZ625" s="1"/>
      <c r="QA625" s="1"/>
      <c r="QB625" s="1"/>
      <c r="QC625" s="1"/>
      <c r="QD625" s="1"/>
      <c r="QE625" s="1"/>
      <c r="QF625" s="1"/>
      <c r="QG625" s="1"/>
      <c r="QH625" s="1"/>
      <c r="QI625" s="1"/>
      <c r="QJ625" s="1"/>
      <c r="QK625" s="1"/>
      <c r="QL625" s="1"/>
      <c r="QM625" s="1"/>
      <c r="QN625" s="1"/>
      <c r="QO625" s="1"/>
      <c r="QP625" s="1"/>
      <c r="QQ625" s="1"/>
      <c r="QR625" s="1"/>
      <c r="QS625" s="1"/>
      <c r="QT625" s="1"/>
      <c r="QU625" s="1"/>
      <c r="QV625" s="1"/>
      <c r="QW625" s="1"/>
      <c r="QX625" s="1"/>
      <c r="QY625" s="1"/>
      <c r="QZ625" s="1"/>
      <c r="RA625" s="1"/>
      <c r="RB625" s="1"/>
      <c r="RC625" s="1"/>
      <c r="RD625" s="1"/>
      <c r="RE625" s="1"/>
      <c r="RF625" s="1"/>
      <c r="RG625" s="1"/>
      <c r="RH625" s="1"/>
      <c r="RI625" s="1"/>
      <c r="RJ625" s="1"/>
      <c r="RK625" s="1"/>
      <c r="RL625" s="1"/>
      <c r="RM625" s="1"/>
      <c r="RN625" s="1"/>
      <c r="RO625" s="1"/>
      <c r="RP625" s="1"/>
      <c r="RQ625" s="1"/>
      <c r="RR625" s="1"/>
      <c r="RS625" s="1"/>
      <c r="RT625" s="1"/>
      <c r="RU625" s="1"/>
      <c r="RV625" s="1"/>
      <c r="RW625" s="1"/>
      <c r="RX625" s="1"/>
      <c r="RY625" s="1"/>
      <c r="RZ625" s="1"/>
      <c r="SA625" s="1"/>
      <c r="SB625" s="1"/>
      <c r="SC625" s="1"/>
      <c r="SD625" s="1"/>
      <c r="SE625" s="1"/>
      <c r="SF625" s="1"/>
      <c r="SG625" s="1"/>
      <c r="SH625" s="1"/>
      <c r="SI625" s="1"/>
      <c r="SJ625" s="1"/>
      <c r="SK625" s="1"/>
      <c r="SL625" s="1"/>
      <c r="SM625" s="1"/>
      <c r="SN625" s="1"/>
      <c r="SO625" s="1"/>
      <c r="SP625" s="1"/>
      <c r="SQ625" s="1"/>
      <c r="SR625" s="1"/>
      <c r="SS625" s="1"/>
      <c r="ST625" s="1"/>
      <c r="SU625" s="1"/>
      <c r="SV625" s="1"/>
      <c r="SW625" s="1"/>
      <c r="SX625" s="1"/>
      <c r="SY625" s="1"/>
      <c r="SZ625" s="1"/>
      <c r="TA625" s="1"/>
      <c r="TB625" s="1"/>
      <c r="TC625" s="1"/>
      <c r="TD625" s="1"/>
      <c r="TE625" s="1"/>
      <c r="TF625" s="1"/>
      <c r="TG625" s="1"/>
      <c r="TH625" s="1"/>
      <c r="TI625" s="1"/>
      <c r="TJ625" s="1"/>
      <c r="TK625" s="1"/>
      <c r="TL625" s="1"/>
      <c r="TM625" s="1"/>
      <c r="TN625" s="1"/>
      <c r="TO625" s="1"/>
      <c r="TP625" s="1"/>
      <c r="TQ625" s="1"/>
      <c r="TR625" s="1"/>
      <c r="TS625" s="1"/>
      <c r="TT625" s="1"/>
      <c r="TU625" s="1"/>
      <c r="TV625" s="1"/>
      <c r="TW625" s="1"/>
      <c r="TX625" s="1"/>
      <c r="TY625" s="1"/>
      <c r="TZ625" s="1"/>
      <c r="UA625" s="1"/>
      <c r="UB625" s="1"/>
      <c r="UC625" s="1"/>
      <c r="UD625" s="1"/>
      <c r="UE625" s="1"/>
      <c r="UF625" s="1"/>
      <c r="UG625" s="1"/>
      <c r="UH625" s="1"/>
      <c r="UI625" s="1"/>
      <c r="UJ625" s="1"/>
      <c r="UK625" s="1"/>
      <c r="UL625" s="1"/>
      <c r="UM625" s="1"/>
      <c r="UN625" s="1"/>
      <c r="UO625" s="1"/>
      <c r="UP625" s="1"/>
      <c r="UQ625" s="1"/>
      <c r="UR625" s="1"/>
      <c r="US625" s="1"/>
      <c r="UT625" s="1"/>
      <c r="UU625" s="1"/>
      <c r="UV625" s="1"/>
      <c r="UW625" s="1"/>
      <c r="UX625" s="1"/>
      <c r="UY625" s="1"/>
      <c r="UZ625" s="1"/>
      <c r="VA625" s="1"/>
      <c r="VB625" s="1"/>
      <c r="VC625" s="1"/>
      <c r="VD625" s="1"/>
      <c r="VE625" s="1"/>
      <c r="VF625" s="1"/>
      <c r="VG625" s="1"/>
      <c r="VH625" s="1"/>
      <c r="VI625" s="1"/>
      <c r="VJ625" s="1"/>
      <c r="VK625" s="1"/>
      <c r="VL625" s="1"/>
      <c r="VM625" s="1"/>
      <c r="VN625" s="1"/>
      <c r="VO625" s="1"/>
      <c r="VP625" s="1"/>
      <c r="VQ625" s="1"/>
      <c r="VR625" s="1"/>
      <c r="VS625" s="1"/>
      <c r="VT625" s="1"/>
      <c r="VU625" s="1"/>
      <c r="VV625" s="1"/>
      <c r="VW625" s="1"/>
      <c r="VX625" s="1"/>
      <c r="VY625" s="1"/>
      <c r="VZ625" s="1"/>
      <c r="WA625" s="1"/>
      <c r="WB625" s="1"/>
      <c r="WC625" s="1"/>
      <c r="WD625" s="1"/>
      <c r="WE625" s="1"/>
      <c r="WF625" s="1"/>
      <c r="WG625" s="1"/>
      <c r="WH625" s="1"/>
      <c r="WI625" s="1"/>
      <c r="WJ625" s="1"/>
      <c r="WK625" s="1"/>
      <c r="WL625" s="1"/>
      <c r="WM625" s="1"/>
      <c r="WN625" s="1"/>
      <c r="WO625" s="1"/>
      <c r="WP625" s="1"/>
      <c r="WQ625" s="1"/>
      <c r="WR625" s="1"/>
      <c r="WS625" s="1"/>
      <c r="WT625" s="1"/>
      <c r="WU625" s="1"/>
      <c r="WV625" s="1"/>
      <c r="WW625" s="1"/>
      <c r="WX625" s="1"/>
      <c r="WY625" s="1"/>
      <c r="WZ625" s="1"/>
      <c r="XA625" s="1"/>
      <c r="XB625" s="1"/>
      <c r="XC625" s="1"/>
      <c r="XD625" s="1"/>
      <c r="XE625" s="1"/>
      <c r="XF625" s="1"/>
      <c r="XG625" s="1"/>
      <c r="XH625" s="1"/>
      <c r="XI625" s="1"/>
      <c r="XJ625" s="1"/>
      <c r="XK625" s="1"/>
      <c r="XL625" s="1"/>
      <c r="XM625" s="1"/>
      <c r="XN625" s="1"/>
      <c r="XO625" s="1"/>
      <c r="XP625" s="1"/>
      <c r="XQ625" s="1"/>
      <c r="XR625" s="1"/>
      <c r="XS625" s="1"/>
      <c r="XT625" s="1"/>
      <c r="XU625" s="1"/>
      <c r="XV625" s="1"/>
      <c r="XW625" s="1"/>
      <c r="XX625" s="1"/>
      <c r="XY625" s="1"/>
      <c r="XZ625" s="1"/>
      <c r="YA625" s="1"/>
      <c r="YB625" s="1"/>
      <c r="YC625" s="1"/>
      <c r="YD625" s="1"/>
      <c r="YE625" s="1"/>
      <c r="YF625" s="1"/>
      <c r="YG625" s="1"/>
      <c r="YH625" s="1"/>
      <c r="YI625" s="1"/>
      <c r="YJ625" s="1"/>
      <c r="YK625" s="1"/>
      <c r="YL625" s="1"/>
      <c r="YM625" s="1"/>
      <c r="YN625" s="1"/>
      <c r="YO625" s="1"/>
      <c r="YP625" s="1"/>
      <c r="YQ625" s="1"/>
      <c r="YR625" s="1"/>
      <c r="YS625" s="1"/>
      <c r="YT625" s="1"/>
      <c r="YU625" s="1"/>
      <c r="YV625" s="1"/>
      <c r="YW625" s="1"/>
      <c r="YX625" s="1"/>
      <c r="YY625" s="1"/>
      <c r="YZ625" s="1"/>
      <c r="ZA625" s="1"/>
      <c r="ZB625" s="1"/>
      <c r="ZC625" s="1"/>
      <c r="ZD625" s="1"/>
      <c r="ZE625" s="1"/>
      <c r="ZF625" s="1"/>
      <c r="ZG625" s="1"/>
      <c r="ZH625" s="1"/>
      <c r="ZI625" s="1"/>
      <c r="ZJ625" s="1"/>
      <c r="ZK625" s="1"/>
      <c r="ZL625" s="1"/>
      <c r="ZM625" s="1"/>
      <c r="ZN625" s="1"/>
      <c r="ZO625" s="1"/>
      <c r="ZP625" s="1"/>
      <c r="ZQ625" s="1"/>
      <c r="ZR625" s="1"/>
      <c r="ZS625" s="1"/>
      <c r="ZT625" s="1"/>
      <c r="ZU625" s="1"/>
      <c r="ZV625" s="1"/>
      <c r="ZW625" s="1"/>
      <c r="ZX625" s="1"/>
      <c r="ZY625" s="1"/>
      <c r="ZZ625" s="1"/>
      <c r="AAA625" s="1"/>
      <c r="AAB625" s="1"/>
      <c r="AAC625" s="1"/>
      <c r="AAD625" s="1"/>
      <c r="AAE625" s="1"/>
      <c r="AAF625" s="1"/>
      <c r="AAG625" s="1"/>
      <c r="AAH625" s="1"/>
      <c r="AAI625" s="1"/>
      <c r="AAJ625" s="1"/>
      <c r="AAK625" s="1"/>
      <c r="AAL625" s="1"/>
      <c r="AAM625" s="1"/>
      <c r="AAN625" s="1"/>
      <c r="AAO625" s="1"/>
      <c r="AAP625" s="1"/>
      <c r="AAQ625" s="1"/>
      <c r="AAR625" s="1"/>
      <c r="AAS625" s="1"/>
      <c r="AAT625" s="1"/>
      <c r="AAU625" s="1"/>
      <c r="AAV625" s="1"/>
      <c r="AAW625" s="1"/>
      <c r="AAX625" s="1"/>
      <c r="AAY625" s="1"/>
      <c r="AAZ625" s="1"/>
      <c r="ABA625" s="1"/>
      <c r="ABB625" s="1"/>
      <c r="ABC625" s="1"/>
      <c r="ABD625" s="1"/>
      <c r="ABE625" s="1"/>
      <c r="ABF625" s="1"/>
      <c r="ABG625" s="1"/>
      <c r="ABH625" s="1"/>
      <c r="ABI625" s="1"/>
      <c r="ABJ625" s="1"/>
      <c r="ABK625" s="1"/>
      <c r="ABL625" s="1"/>
      <c r="ABM625" s="1"/>
      <c r="ABN625" s="1"/>
      <c r="ABO625" s="1"/>
    </row>
    <row r="626" spans="2:743" x14ac:dyDescent="0.25">
      <c r="B626" s="1"/>
      <c r="C626" s="1"/>
      <c r="D626" s="1"/>
      <c r="E626" s="1"/>
      <c r="F626" s="1"/>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c r="IF626" s="3"/>
      <c r="IG626" s="3"/>
      <c r="IH626" s="3"/>
      <c r="II626" s="3"/>
      <c r="IJ626" s="3"/>
      <c r="IK626" s="3"/>
      <c r="IL626" s="3"/>
      <c r="IM626" s="3"/>
      <c r="IN626" s="3"/>
      <c r="IO626" s="3"/>
      <c r="IP626" s="3"/>
      <c r="IQ626" s="3"/>
      <c r="IR626" s="3"/>
      <c r="IS626" s="3"/>
      <c r="IT626" s="3"/>
      <c r="IU626" s="3"/>
      <c r="IV626" s="3"/>
      <c r="IW626" s="3"/>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c r="JX626" s="3"/>
      <c r="JY626" s="3"/>
      <c r="JZ626" s="3"/>
      <c r="KA626" s="3"/>
      <c r="KB626" s="3"/>
      <c r="KC626" s="3"/>
      <c r="KD626" s="3"/>
      <c r="KE626" s="3"/>
      <c r="KF626" s="3"/>
      <c r="KG626" s="3"/>
      <c r="KH626" s="3"/>
      <c r="KI626" s="3"/>
      <c r="KJ626" s="3"/>
      <c r="KK626" s="3"/>
      <c r="KL626" s="3"/>
      <c r="KM626" s="3"/>
      <c r="KN626" s="3"/>
      <c r="KO626" s="3"/>
      <c r="KP626" s="3"/>
      <c r="KQ626" s="3"/>
      <c r="KR626" s="3"/>
      <c r="KS626" s="3"/>
      <c r="KT626" s="3"/>
      <c r="KU626" s="3"/>
      <c r="KV626" s="3"/>
      <c r="KW626" s="3"/>
      <c r="KX626" s="3"/>
      <c r="KY626" s="3"/>
      <c r="KZ626" s="3"/>
      <c r="LA626" s="3"/>
      <c r="LB626" s="3"/>
      <c r="LC626" s="3"/>
      <c r="LD626" s="3"/>
      <c r="LE626" s="3"/>
      <c r="LF626" s="3"/>
      <c r="LG626" s="3"/>
      <c r="LH626" s="3"/>
      <c r="LI626" s="3"/>
      <c r="LJ626" s="3"/>
      <c r="LK626" s="3"/>
      <c r="LL626" s="3"/>
      <c r="LM626" s="3"/>
      <c r="LN626" s="3"/>
      <c r="LO626" s="3"/>
      <c r="LP626" s="3"/>
      <c r="LQ626" s="3"/>
      <c r="LR626" s="3"/>
      <c r="LS626" s="3"/>
      <c r="LT626" s="3"/>
      <c r="LU626" s="3"/>
      <c r="LV626" s="3"/>
      <c r="LW626" s="3"/>
      <c r="LX626" s="3"/>
      <c r="LY626" s="3"/>
      <c r="LZ626" s="3"/>
      <c r="MA626" s="3"/>
      <c r="MB626" s="3"/>
      <c r="MC626" s="3"/>
      <c r="MD626" s="3"/>
      <c r="ME626" s="3"/>
      <c r="MF626" s="3"/>
      <c r="MG626" s="3"/>
      <c r="MH626" s="3"/>
      <c r="MI626" s="3"/>
      <c r="MJ626" s="3"/>
      <c r="MK626" s="3"/>
      <c r="ML626" s="3"/>
      <c r="MM626" s="3"/>
      <c r="MN626" s="3"/>
      <c r="MO626" s="3"/>
      <c r="MP626" s="3"/>
      <c r="MQ626" s="3"/>
      <c r="MR626" s="3"/>
      <c r="MS626" s="3"/>
      <c r="MT626" s="3"/>
      <c r="MU626" s="3"/>
      <c r="MV626" s="3"/>
      <c r="MW626" s="3"/>
      <c r="MX626" s="3"/>
      <c r="MY626" s="3"/>
      <c r="MZ626" s="3"/>
      <c r="NA626" s="3"/>
      <c r="NB626" s="3"/>
      <c r="NC626" s="3"/>
      <c r="ND626" s="3"/>
      <c r="NE626" s="3"/>
      <c r="NF626" s="3"/>
      <c r="NG626" s="3"/>
      <c r="NH626" s="3"/>
      <c r="NI626" s="3"/>
      <c r="NJ626" s="3"/>
      <c r="NK626" s="3"/>
      <c r="NL626" s="3"/>
      <c r="NM626" s="3"/>
      <c r="NN626" s="3"/>
      <c r="NO626" s="3"/>
      <c r="NP626" s="3"/>
      <c r="NQ626" s="3"/>
      <c r="NR626" s="3"/>
      <c r="NS626" s="3"/>
      <c r="NT626" s="3"/>
      <c r="NU626" s="3"/>
      <c r="NV626" s="3"/>
      <c r="NW626" s="3"/>
      <c r="NX626" s="3"/>
      <c r="NY626" s="3"/>
      <c r="NZ626" s="3"/>
      <c r="OA626" s="3"/>
      <c r="OB626" s="3"/>
      <c r="OC626" s="3"/>
      <c r="OD626" s="3"/>
      <c r="OE626" s="3"/>
      <c r="OF626" s="3"/>
      <c r="OG626" s="3"/>
      <c r="OH626" s="3"/>
      <c r="OI626" s="3"/>
      <c r="OJ626" s="3"/>
      <c r="OK626" s="3"/>
      <c r="OL626" s="3"/>
      <c r="OM626" s="3"/>
      <c r="ON626" s="3"/>
      <c r="OO626" s="3"/>
      <c r="OP626" s="3"/>
      <c r="OQ626" s="3"/>
      <c r="OR626" s="3"/>
      <c r="OS626" s="3"/>
      <c r="OT626" s="3"/>
      <c r="OU626" s="3"/>
      <c r="OV626" s="3"/>
      <c r="OW626" s="3"/>
      <c r="OX626" s="3"/>
      <c r="OY626" s="3"/>
      <c r="OZ626" s="3"/>
      <c r="PA626" s="3"/>
      <c r="PB626" s="1"/>
      <c r="PC626" s="1"/>
      <c r="PD626" s="1"/>
      <c r="PE626" s="1"/>
      <c r="PF626" s="1"/>
      <c r="PG626" s="1"/>
      <c r="PH626" s="1"/>
      <c r="PI626" s="1"/>
      <c r="PJ626" s="1"/>
      <c r="PK626" s="1"/>
      <c r="PL626" s="1"/>
      <c r="PM626" s="1"/>
      <c r="PN626" s="1"/>
      <c r="PO626" s="1"/>
      <c r="PP626" s="1"/>
      <c r="PQ626" s="1"/>
      <c r="PR626" s="1"/>
      <c r="PS626" s="1"/>
      <c r="PT626" s="1"/>
      <c r="PU626" s="1"/>
      <c r="PV626" s="1"/>
      <c r="PW626" s="1"/>
      <c r="PX626" s="1"/>
      <c r="PY626" s="1"/>
      <c r="PZ626" s="1"/>
      <c r="QA626" s="1"/>
      <c r="QB626" s="1"/>
      <c r="QC626" s="1"/>
      <c r="QD626" s="1"/>
      <c r="QE626" s="1"/>
      <c r="QF626" s="1"/>
      <c r="QG626" s="1"/>
      <c r="QH626" s="1"/>
      <c r="QI626" s="1"/>
      <c r="QJ626" s="1"/>
      <c r="QK626" s="1"/>
      <c r="QL626" s="1"/>
      <c r="QM626" s="1"/>
      <c r="QN626" s="1"/>
      <c r="QO626" s="1"/>
      <c r="QP626" s="1"/>
      <c r="QQ626" s="1"/>
      <c r="QR626" s="1"/>
      <c r="QS626" s="1"/>
      <c r="QT626" s="1"/>
      <c r="QU626" s="1"/>
      <c r="QV626" s="1"/>
      <c r="QW626" s="1"/>
      <c r="QX626" s="1"/>
      <c r="QY626" s="1"/>
      <c r="QZ626" s="1"/>
      <c r="RA626" s="1"/>
      <c r="RB626" s="1"/>
      <c r="RC626" s="1"/>
      <c r="RD626" s="1"/>
      <c r="RE626" s="1"/>
      <c r="RF626" s="1"/>
      <c r="RG626" s="1"/>
      <c r="RH626" s="1"/>
      <c r="RI626" s="1"/>
      <c r="RJ626" s="1"/>
      <c r="RK626" s="1"/>
      <c r="RL626" s="1"/>
      <c r="RM626" s="1"/>
      <c r="RN626" s="1"/>
      <c r="RO626" s="1"/>
      <c r="RP626" s="1"/>
      <c r="RQ626" s="1"/>
      <c r="RR626" s="1"/>
      <c r="RS626" s="1"/>
      <c r="RT626" s="1"/>
      <c r="RU626" s="1"/>
      <c r="RV626" s="1"/>
      <c r="RW626" s="1"/>
      <c r="RX626" s="1"/>
      <c r="RY626" s="1"/>
      <c r="RZ626" s="1"/>
      <c r="SA626" s="1"/>
      <c r="SB626" s="1"/>
      <c r="SC626" s="1"/>
      <c r="SD626" s="1"/>
      <c r="SE626" s="1"/>
      <c r="SF626" s="1"/>
      <c r="SG626" s="1"/>
      <c r="SH626" s="1"/>
      <c r="SI626" s="1"/>
      <c r="SJ626" s="1"/>
      <c r="SK626" s="1"/>
      <c r="SL626" s="1"/>
      <c r="SM626" s="1"/>
      <c r="SN626" s="1"/>
      <c r="SO626" s="1"/>
      <c r="SP626" s="1"/>
      <c r="SQ626" s="1"/>
      <c r="SR626" s="1"/>
      <c r="SS626" s="1"/>
      <c r="ST626" s="1"/>
      <c r="SU626" s="1"/>
      <c r="SV626" s="1"/>
      <c r="SW626" s="1"/>
      <c r="SX626" s="1"/>
      <c r="SY626" s="1"/>
      <c r="SZ626" s="1"/>
      <c r="TA626" s="1"/>
      <c r="TB626" s="1"/>
      <c r="TC626" s="1"/>
      <c r="TD626" s="1"/>
      <c r="TE626" s="1"/>
      <c r="TF626" s="1"/>
      <c r="TG626" s="1"/>
      <c r="TH626" s="1"/>
      <c r="TI626" s="1"/>
      <c r="TJ626" s="1"/>
      <c r="TK626" s="1"/>
      <c r="TL626" s="1"/>
      <c r="TM626" s="1"/>
      <c r="TN626" s="1"/>
      <c r="TO626" s="1"/>
      <c r="TP626" s="1"/>
      <c r="TQ626" s="1"/>
      <c r="TR626" s="1"/>
      <c r="TS626" s="1"/>
      <c r="TT626" s="1"/>
      <c r="TU626" s="1"/>
      <c r="TV626" s="1"/>
      <c r="TW626" s="1"/>
      <c r="TX626" s="1"/>
      <c r="TY626" s="1"/>
      <c r="TZ626" s="1"/>
      <c r="UA626" s="1"/>
      <c r="UB626" s="1"/>
      <c r="UC626" s="1"/>
      <c r="UD626" s="1"/>
      <c r="UE626" s="1"/>
      <c r="UF626" s="1"/>
      <c r="UG626" s="1"/>
      <c r="UH626" s="1"/>
      <c r="UI626" s="1"/>
      <c r="UJ626" s="1"/>
      <c r="UK626" s="1"/>
      <c r="UL626" s="1"/>
      <c r="UM626" s="1"/>
      <c r="UN626" s="1"/>
      <c r="UO626" s="1"/>
      <c r="UP626" s="1"/>
      <c r="UQ626" s="1"/>
      <c r="UR626" s="1"/>
      <c r="US626" s="1"/>
      <c r="UT626" s="1"/>
      <c r="UU626" s="1"/>
      <c r="UV626" s="1"/>
      <c r="UW626" s="1"/>
      <c r="UX626" s="1"/>
      <c r="UY626" s="1"/>
      <c r="UZ626" s="1"/>
      <c r="VA626" s="1"/>
      <c r="VB626" s="1"/>
      <c r="VC626" s="1"/>
      <c r="VD626" s="1"/>
      <c r="VE626" s="1"/>
      <c r="VF626" s="1"/>
      <c r="VG626" s="1"/>
      <c r="VH626" s="1"/>
      <c r="VI626" s="1"/>
      <c r="VJ626" s="1"/>
      <c r="VK626" s="1"/>
      <c r="VL626" s="1"/>
      <c r="VM626" s="1"/>
      <c r="VN626" s="1"/>
      <c r="VO626" s="1"/>
      <c r="VP626" s="1"/>
      <c r="VQ626" s="1"/>
      <c r="VR626" s="1"/>
      <c r="VS626" s="1"/>
      <c r="VT626" s="1"/>
      <c r="VU626" s="1"/>
      <c r="VV626" s="1"/>
      <c r="VW626" s="1"/>
      <c r="VX626" s="1"/>
      <c r="VY626" s="1"/>
      <c r="VZ626" s="1"/>
      <c r="WA626" s="1"/>
      <c r="WB626" s="1"/>
      <c r="WC626" s="1"/>
      <c r="WD626" s="1"/>
      <c r="WE626" s="1"/>
      <c r="WF626" s="1"/>
      <c r="WG626" s="1"/>
      <c r="WH626" s="1"/>
      <c r="WI626" s="1"/>
      <c r="WJ626" s="1"/>
      <c r="WK626" s="1"/>
      <c r="WL626" s="1"/>
      <c r="WM626" s="1"/>
      <c r="WN626" s="1"/>
      <c r="WO626" s="1"/>
      <c r="WP626" s="1"/>
      <c r="WQ626" s="1"/>
      <c r="WR626" s="1"/>
      <c r="WS626" s="1"/>
      <c r="WT626" s="1"/>
      <c r="WU626" s="1"/>
      <c r="WV626" s="1"/>
      <c r="WW626" s="1"/>
      <c r="WX626" s="1"/>
      <c r="WY626" s="1"/>
      <c r="WZ626" s="1"/>
      <c r="XA626" s="1"/>
      <c r="XB626" s="1"/>
      <c r="XC626" s="1"/>
      <c r="XD626" s="1"/>
      <c r="XE626" s="1"/>
      <c r="XF626" s="1"/>
      <c r="XG626" s="1"/>
      <c r="XH626" s="1"/>
      <c r="XI626" s="1"/>
      <c r="XJ626" s="1"/>
      <c r="XK626" s="1"/>
      <c r="XL626" s="1"/>
      <c r="XM626" s="1"/>
      <c r="XN626" s="1"/>
      <c r="XO626" s="1"/>
      <c r="XP626" s="1"/>
      <c r="XQ626" s="1"/>
      <c r="XR626" s="1"/>
      <c r="XS626" s="1"/>
      <c r="XT626" s="1"/>
      <c r="XU626" s="1"/>
      <c r="XV626" s="1"/>
      <c r="XW626" s="1"/>
      <c r="XX626" s="1"/>
      <c r="XY626" s="1"/>
      <c r="XZ626" s="1"/>
      <c r="YA626" s="1"/>
      <c r="YB626" s="1"/>
      <c r="YC626" s="1"/>
      <c r="YD626" s="1"/>
      <c r="YE626" s="1"/>
      <c r="YF626" s="1"/>
      <c r="YG626" s="1"/>
      <c r="YH626" s="1"/>
      <c r="YI626" s="1"/>
      <c r="YJ626" s="1"/>
      <c r="YK626" s="1"/>
      <c r="YL626" s="1"/>
      <c r="YM626" s="1"/>
      <c r="YN626" s="1"/>
      <c r="YO626" s="1"/>
      <c r="YP626" s="1"/>
      <c r="YQ626" s="1"/>
      <c r="YR626" s="1"/>
      <c r="YS626" s="1"/>
      <c r="YT626" s="1"/>
      <c r="YU626" s="1"/>
      <c r="YV626" s="1"/>
      <c r="YW626" s="1"/>
      <c r="YX626" s="1"/>
      <c r="YY626" s="1"/>
      <c r="YZ626" s="1"/>
      <c r="ZA626" s="1"/>
      <c r="ZB626" s="1"/>
      <c r="ZC626" s="1"/>
      <c r="ZD626" s="1"/>
      <c r="ZE626" s="1"/>
      <c r="ZF626" s="1"/>
      <c r="ZG626" s="1"/>
      <c r="ZH626" s="1"/>
      <c r="ZI626" s="1"/>
      <c r="ZJ626" s="1"/>
      <c r="ZK626" s="1"/>
      <c r="ZL626" s="1"/>
      <c r="ZM626" s="1"/>
      <c r="ZN626" s="1"/>
      <c r="ZO626" s="1"/>
      <c r="ZP626" s="1"/>
      <c r="ZQ626" s="1"/>
      <c r="ZR626" s="1"/>
      <c r="ZS626" s="1"/>
      <c r="ZT626" s="1"/>
      <c r="ZU626" s="1"/>
      <c r="ZV626" s="1"/>
      <c r="ZW626" s="1"/>
      <c r="ZX626" s="1"/>
      <c r="ZY626" s="1"/>
      <c r="ZZ626" s="1"/>
      <c r="AAA626" s="1"/>
      <c r="AAB626" s="1"/>
      <c r="AAC626" s="1"/>
      <c r="AAD626" s="1"/>
      <c r="AAE626" s="1"/>
      <c r="AAF626" s="1"/>
      <c r="AAG626" s="1"/>
      <c r="AAH626" s="1"/>
      <c r="AAI626" s="1"/>
      <c r="AAJ626" s="1"/>
      <c r="AAK626" s="1"/>
      <c r="AAL626" s="1"/>
      <c r="AAM626" s="1"/>
      <c r="AAN626" s="1"/>
      <c r="AAO626" s="1"/>
      <c r="AAP626" s="1"/>
      <c r="AAQ626" s="1"/>
      <c r="AAR626" s="1"/>
      <c r="AAS626" s="1"/>
      <c r="AAT626" s="1"/>
      <c r="AAU626" s="1"/>
      <c r="AAV626" s="1"/>
      <c r="AAW626" s="1"/>
      <c r="AAX626" s="1"/>
      <c r="AAY626" s="1"/>
      <c r="AAZ626" s="1"/>
      <c r="ABA626" s="1"/>
      <c r="ABB626" s="1"/>
      <c r="ABC626" s="1"/>
      <c r="ABD626" s="1"/>
      <c r="ABE626" s="1"/>
      <c r="ABF626" s="1"/>
      <c r="ABG626" s="1"/>
      <c r="ABH626" s="1"/>
      <c r="ABI626" s="1"/>
      <c r="ABJ626" s="1"/>
      <c r="ABK626" s="1"/>
      <c r="ABL626" s="1"/>
      <c r="ABM626" s="1"/>
      <c r="ABN626" s="1"/>
      <c r="ABO626" s="1"/>
    </row>
    <row r="627" spans="2:743" x14ac:dyDescent="0.25">
      <c r="B627" s="1"/>
      <c r="C627" s="1"/>
      <c r="D627" s="1"/>
      <c r="E627" s="1"/>
      <c r="F627" s="1"/>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c r="IS627" s="3"/>
      <c r="IT627" s="3"/>
      <c r="IU627" s="3"/>
      <c r="IV627" s="3"/>
      <c r="IW627" s="3"/>
      <c r="IX627" s="3"/>
      <c r="IY627" s="3"/>
      <c r="IZ627" s="3"/>
      <c r="JA627" s="3"/>
      <c r="JB627" s="3"/>
      <c r="JC627" s="3"/>
      <c r="JD627" s="3"/>
      <c r="JE627" s="3"/>
      <c r="JF627" s="3"/>
      <c r="JG627" s="3"/>
      <c r="JH627" s="3"/>
      <c r="JI627" s="3"/>
      <c r="JJ627" s="3"/>
      <c r="JK627" s="3"/>
      <c r="JL627" s="3"/>
      <c r="JM627" s="3"/>
      <c r="JN627" s="3"/>
      <c r="JO627" s="3"/>
      <c r="JP627" s="3"/>
      <c r="JQ627" s="3"/>
      <c r="JR627" s="3"/>
      <c r="JS627" s="3"/>
      <c r="JT627" s="3"/>
      <c r="JU627" s="3"/>
      <c r="JV627" s="3"/>
      <c r="JW627" s="3"/>
      <c r="JX627" s="3"/>
      <c r="JY627" s="3"/>
      <c r="JZ627" s="3"/>
      <c r="KA627" s="3"/>
      <c r="KB627" s="3"/>
      <c r="KC627" s="3"/>
      <c r="KD627" s="3"/>
      <c r="KE627" s="3"/>
      <c r="KF627" s="3"/>
      <c r="KG627" s="3"/>
      <c r="KH627" s="3"/>
      <c r="KI627" s="3"/>
      <c r="KJ627" s="3"/>
      <c r="KK627" s="3"/>
      <c r="KL627" s="3"/>
      <c r="KM627" s="3"/>
      <c r="KN627" s="3"/>
      <c r="KO627" s="3"/>
      <c r="KP627" s="3"/>
      <c r="KQ627" s="3"/>
      <c r="KR627" s="3"/>
      <c r="KS627" s="3"/>
      <c r="KT627" s="3"/>
      <c r="KU627" s="3"/>
      <c r="KV627" s="3"/>
      <c r="KW627" s="3"/>
      <c r="KX627" s="3"/>
      <c r="KY627" s="3"/>
      <c r="KZ627" s="3"/>
      <c r="LA627" s="3"/>
      <c r="LB627" s="3"/>
      <c r="LC627" s="3"/>
      <c r="LD627" s="3"/>
      <c r="LE627" s="3"/>
      <c r="LF627" s="3"/>
      <c r="LG627" s="3"/>
      <c r="LH627" s="3"/>
      <c r="LI627" s="3"/>
      <c r="LJ627" s="3"/>
      <c r="LK627" s="3"/>
      <c r="LL627" s="3"/>
      <c r="LM627" s="3"/>
      <c r="LN627" s="3"/>
      <c r="LO627" s="3"/>
      <c r="LP627" s="3"/>
      <c r="LQ627" s="3"/>
      <c r="LR627" s="3"/>
      <c r="LS627" s="3"/>
      <c r="LT627" s="3"/>
      <c r="LU627" s="3"/>
      <c r="LV627" s="3"/>
      <c r="LW627" s="3"/>
      <c r="LX627" s="3"/>
      <c r="LY627" s="3"/>
      <c r="LZ627" s="3"/>
      <c r="MA627" s="3"/>
      <c r="MB627" s="3"/>
      <c r="MC627" s="3"/>
      <c r="MD627" s="3"/>
      <c r="ME627" s="3"/>
      <c r="MF627" s="3"/>
      <c r="MG627" s="3"/>
      <c r="MH627" s="3"/>
      <c r="MI627" s="3"/>
      <c r="MJ627" s="3"/>
      <c r="MK627" s="3"/>
      <c r="ML627" s="3"/>
      <c r="MM627" s="3"/>
      <c r="MN627" s="3"/>
      <c r="MO627" s="3"/>
      <c r="MP627" s="3"/>
      <c r="MQ627" s="3"/>
      <c r="MR627" s="3"/>
      <c r="MS627" s="3"/>
      <c r="MT627" s="3"/>
      <c r="MU627" s="3"/>
      <c r="MV627" s="3"/>
      <c r="MW627" s="3"/>
      <c r="MX627" s="3"/>
      <c r="MY627" s="3"/>
      <c r="MZ627" s="3"/>
      <c r="NA627" s="3"/>
      <c r="NB627" s="3"/>
      <c r="NC627" s="3"/>
      <c r="ND627" s="3"/>
      <c r="NE627" s="3"/>
      <c r="NF627" s="3"/>
      <c r="NG627" s="3"/>
      <c r="NH627" s="3"/>
      <c r="NI627" s="3"/>
      <c r="NJ627" s="3"/>
      <c r="NK627" s="3"/>
      <c r="NL627" s="3"/>
      <c r="NM627" s="3"/>
      <c r="NN627" s="3"/>
      <c r="NO627" s="3"/>
      <c r="NP627" s="3"/>
      <c r="NQ627" s="3"/>
      <c r="NR627" s="3"/>
      <c r="NS627" s="3"/>
      <c r="NT627" s="3"/>
      <c r="NU627" s="3"/>
      <c r="NV627" s="3"/>
      <c r="NW627" s="3"/>
      <c r="NX627" s="3"/>
      <c r="NY627" s="3"/>
      <c r="NZ627" s="3"/>
      <c r="OA627" s="3"/>
      <c r="OB627" s="3"/>
      <c r="OC627" s="3"/>
      <c r="OD627" s="3"/>
      <c r="OE627" s="3"/>
      <c r="OF627" s="3"/>
      <c r="OG627" s="3"/>
      <c r="OH627" s="3"/>
      <c r="OI627" s="3"/>
      <c r="OJ627" s="3"/>
      <c r="OK627" s="3"/>
      <c r="OL627" s="3"/>
      <c r="OM627" s="3"/>
      <c r="ON627" s="3"/>
      <c r="OO627" s="3"/>
      <c r="OP627" s="3"/>
      <c r="OQ627" s="3"/>
      <c r="OR627" s="3"/>
      <c r="OS627" s="3"/>
      <c r="OT627" s="3"/>
      <c r="OU627" s="3"/>
      <c r="OV627" s="3"/>
      <c r="OW627" s="3"/>
      <c r="OX627" s="3"/>
      <c r="OY627" s="3"/>
      <c r="OZ627" s="3"/>
      <c r="PA627" s="3"/>
      <c r="PB627" s="1"/>
      <c r="PC627" s="1"/>
      <c r="PD627" s="1"/>
      <c r="PE627" s="1"/>
      <c r="PF627" s="1"/>
      <c r="PG627" s="1"/>
      <c r="PH627" s="1"/>
      <c r="PI627" s="1"/>
      <c r="PJ627" s="1"/>
      <c r="PK627" s="1"/>
      <c r="PL627" s="1"/>
      <c r="PM627" s="1"/>
      <c r="PN627" s="1"/>
      <c r="PO627" s="1"/>
      <c r="PP627" s="1"/>
      <c r="PQ627" s="1"/>
      <c r="PR627" s="1"/>
      <c r="PS627" s="1"/>
      <c r="PT627" s="1"/>
      <c r="PU627" s="1"/>
      <c r="PV627" s="1"/>
      <c r="PW627" s="1"/>
      <c r="PX627" s="1"/>
      <c r="PY627" s="1"/>
      <c r="PZ627" s="1"/>
      <c r="QA627" s="1"/>
      <c r="QB627" s="1"/>
      <c r="QC627" s="1"/>
      <c r="QD627" s="1"/>
      <c r="QE627" s="1"/>
      <c r="QF627" s="1"/>
      <c r="QG627" s="1"/>
      <c r="QH627" s="1"/>
      <c r="QI627" s="1"/>
      <c r="QJ627" s="1"/>
      <c r="QK627" s="1"/>
      <c r="QL627" s="1"/>
      <c r="QM627" s="1"/>
      <c r="QN627" s="1"/>
      <c r="QO627" s="1"/>
      <c r="QP627" s="1"/>
      <c r="QQ627" s="1"/>
      <c r="QR627" s="1"/>
      <c r="QS627" s="1"/>
      <c r="QT627" s="1"/>
      <c r="QU627" s="1"/>
      <c r="QV627" s="1"/>
      <c r="QW627" s="1"/>
      <c r="QX627" s="1"/>
      <c r="QY627" s="1"/>
      <c r="QZ627" s="1"/>
      <c r="RA627" s="1"/>
      <c r="RB627" s="1"/>
      <c r="RC627" s="1"/>
      <c r="RD627" s="1"/>
      <c r="RE627" s="1"/>
      <c r="RF627" s="1"/>
      <c r="RG627" s="1"/>
      <c r="RH627" s="1"/>
      <c r="RI627" s="1"/>
      <c r="RJ627" s="1"/>
      <c r="RK627" s="1"/>
      <c r="RL627" s="1"/>
      <c r="RM627" s="1"/>
      <c r="RN627" s="1"/>
      <c r="RO627" s="1"/>
      <c r="RP627" s="1"/>
      <c r="RQ627" s="1"/>
      <c r="RR627" s="1"/>
      <c r="RS627" s="1"/>
      <c r="RT627" s="1"/>
      <c r="RU627" s="1"/>
      <c r="RV627" s="1"/>
      <c r="RW627" s="1"/>
      <c r="RX627" s="1"/>
      <c r="RY627" s="1"/>
      <c r="RZ627" s="1"/>
      <c r="SA627" s="1"/>
      <c r="SB627" s="1"/>
      <c r="SC627" s="1"/>
      <c r="SD627" s="1"/>
      <c r="SE627" s="1"/>
      <c r="SF627" s="1"/>
      <c r="SG627" s="1"/>
      <c r="SH627" s="1"/>
      <c r="SI627" s="1"/>
      <c r="SJ627" s="1"/>
      <c r="SK627" s="1"/>
      <c r="SL627" s="1"/>
      <c r="SM627" s="1"/>
      <c r="SN627" s="1"/>
      <c r="SO627" s="1"/>
      <c r="SP627" s="1"/>
      <c r="SQ627" s="1"/>
      <c r="SR627" s="1"/>
      <c r="SS627" s="1"/>
      <c r="ST627" s="1"/>
      <c r="SU627" s="1"/>
      <c r="SV627" s="1"/>
      <c r="SW627" s="1"/>
      <c r="SX627" s="1"/>
      <c r="SY627" s="1"/>
      <c r="SZ627" s="1"/>
      <c r="TA627" s="1"/>
      <c r="TB627" s="1"/>
      <c r="TC627" s="1"/>
      <c r="TD627" s="1"/>
      <c r="TE627" s="1"/>
      <c r="TF627" s="1"/>
      <c r="TG627" s="1"/>
      <c r="TH627" s="1"/>
      <c r="TI627" s="1"/>
      <c r="TJ627" s="1"/>
      <c r="TK627" s="1"/>
      <c r="TL627" s="1"/>
      <c r="TM627" s="1"/>
      <c r="TN627" s="1"/>
      <c r="TO627" s="1"/>
      <c r="TP627" s="1"/>
      <c r="TQ627" s="1"/>
      <c r="TR627" s="1"/>
      <c r="TS627" s="1"/>
      <c r="TT627" s="1"/>
      <c r="TU627" s="1"/>
      <c r="TV627" s="1"/>
      <c r="TW627" s="1"/>
      <c r="TX627" s="1"/>
      <c r="TY627" s="1"/>
      <c r="TZ627" s="1"/>
      <c r="UA627" s="1"/>
      <c r="UB627" s="1"/>
      <c r="UC627" s="1"/>
      <c r="UD627" s="1"/>
      <c r="UE627" s="1"/>
      <c r="UF627" s="1"/>
      <c r="UG627" s="1"/>
      <c r="UH627" s="1"/>
      <c r="UI627" s="1"/>
      <c r="UJ627" s="1"/>
      <c r="UK627" s="1"/>
      <c r="UL627" s="1"/>
      <c r="UM627" s="1"/>
      <c r="UN627" s="1"/>
      <c r="UO627" s="1"/>
      <c r="UP627" s="1"/>
      <c r="UQ627" s="1"/>
      <c r="UR627" s="1"/>
      <c r="US627" s="1"/>
      <c r="UT627" s="1"/>
      <c r="UU627" s="1"/>
      <c r="UV627" s="1"/>
      <c r="UW627" s="1"/>
      <c r="UX627" s="1"/>
      <c r="UY627" s="1"/>
      <c r="UZ627" s="1"/>
      <c r="VA627" s="1"/>
      <c r="VB627" s="1"/>
      <c r="VC627" s="1"/>
      <c r="VD627" s="1"/>
      <c r="VE627" s="1"/>
      <c r="VF627" s="1"/>
      <c r="VG627" s="1"/>
      <c r="VH627" s="1"/>
      <c r="VI627" s="1"/>
      <c r="VJ627" s="1"/>
      <c r="VK627" s="1"/>
      <c r="VL627" s="1"/>
      <c r="VM627" s="1"/>
      <c r="VN627" s="1"/>
      <c r="VO627" s="1"/>
      <c r="VP627" s="1"/>
      <c r="VQ627" s="1"/>
      <c r="VR627" s="1"/>
      <c r="VS627" s="1"/>
      <c r="VT627" s="1"/>
      <c r="VU627" s="1"/>
      <c r="VV627" s="1"/>
      <c r="VW627" s="1"/>
      <c r="VX627" s="1"/>
      <c r="VY627" s="1"/>
      <c r="VZ627" s="1"/>
      <c r="WA627" s="1"/>
      <c r="WB627" s="1"/>
      <c r="WC627" s="1"/>
      <c r="WD627" s="1"/>
      <c r="WE627" s="1"/>
      <c r="WF627" s="1"/>
      <c r="WG627" s="1"/>
      <c r="WH627" s="1"/>
      <c r="WI627" s="1"/>
      <c r="WJ627" s="1"/>
      <c r="WK627" s="1"/>
      <c r="WL627" s="1"/>
      <c r="WM627" s="1"/>
      <c r="WN627" s="1"/>
      <c r="WO627" s="1"/>
      <c r="WP627" s="1"/>
      <c r="WQ627" s="1"/>
      <c r="WR627" s="1"/>
      <c r="WS627" s="1"/>
      <c r="WT627" s="1"/>
      <c r="WU627" s="1"/>
      <c r="WV627" s="1"/>
      <c r="WW627" s="1"/>
      <c r="WX627" s="1"/>
      <c r="WY627" s="1"/>
      <c r="WZ627" s="1"/>
      <c r="XA627" s="1"/>
      <c r="XB627" s="1"/>
      <c r="XC627" s="1"/>
      <c r="XD627" s="1"/>
      <c r="XE627" s="1"/>
      <c r="XF627" s="1"/>
      <c r="XG627" s="1"/>
      <c r="XH627" s="1"/>
      <c r="XI627" s="1"/>
      <c r="XJ627" s="1"/>
      <c r="XK627" s="1"/>
      <c r="XL627" s="1"/>
      <c r="XM627" s="1"/>
      <c r="XN627" s="1"/>
      <c r="XO627" s="1"/>
      <c r="XP627" s="1"/>
      <c r="XQ627" s="1"/>
      <c r="XR627" s="1"/>
      <c r="XS627" s="1"/>
      <c r="XT627" s="1"/>
      <c r="XU627" s="1"/>
      <c r="XV627" s="1"/>
      <c r="XW627" s="1"/>
      <c r="XX627" s="1"/>
      <c r="XY627" s="1"/>
      <c r="XZ627" s="1"/>
      <c r="YA627" s="1"/>
      <c r="YB627" s="1"/>
      <c r="YC627" s="1"/>
      <c r="YD627" s="1"/>
      <c r="YE627" s="1"/>
      <c r="YF627" s="1"/>
      <c r="YG627" s="1"/>
      <c r="YH627" s="1"/>
      <c r="YI627" s="1"/>
      <c r="YJ627" s="1"/>
      <c r="YK627" s="1"/>
      <c r="YL627" s="1"/>
      <c r="YM627" s="1"/>
      <c r="YN627" s="1"/>
      <c r="YO627" s="1"/>
      <c r="YP627" s="1"/>
      <c r="YQ627" s="1"/>
      <c r="YR627" s="1"/>
      <c r="YS627" s="1"/>
      <c r="YT627" s="1"/>
      <c r="YU627" s="1"/>
      <c r="YV627" s="1"/>
      <c r="YW627" s="1"/>
      <c r="YX627" s="1"/>
      <c r="YY627" s="1"/>
      <c r="YZ627" s="1"/>
      <c r="ZA627" s="1"/>
      <c r="ZB627" s="1"/>
      <c r="ZC627" s="1"/>
      <c r="ZD627" s="1"/>
      <c r="ZE627" s="1"/>
      <c r="ZF627" s="1"/>
      <c r="ZG627" s="1"/>
      <c r="ZH627" s="1"/>
      <c r="ZI627" s="1"/>
      <c r="ZJ627" s="1"/>
      <c r="ZK627" s="1"/>
      <c r="ZL627" s="1"/>
      <c r="ZM627" s="1"/>
      <c r="ZN627" s="1"/>
      <c r="ZO627" s="1"/>
      <c r="ZP627" s="1"/>
      <c r="ZQ627" s="1"/>
      <c r="ZR627" s="1"/>
      <c r="ZS627" s="1"/>
      <c r="ZT627" s="1"/>
      <c r="ZU627" s="1"/>
      <c r="ZV627" s="1"/>
      <c r="ZW627" s="1"/>
      <c r="ZX627" s="1"/>
      <c r="ZY627" s="1"/>
      <c r="ZZ627" s="1"/>
      <c r="AAA627" s="1"/>
      <c r="AAB627" s="1"/>
      <c r="AAC627" s="1"/>
      <c r="AAD627" s="1"/>
      <c r="AAE627" s="1"/>
      <c r="AAF627" s="1"/>
      <c r="AAG627" s="1"/>
      <c r="AAH627" s="1"/>
      <c r="AAI627" s="1"/>
      <c r="AAJ627" s="1"/>
      <c r="AAK627" s="1"/>
      <c r="AAL627" s="1"/>
      <c r="AAM627" s="1"/>
      <c r="AAN627" s="1"/>
      <c r="AAO627" s="1"/>
      <c r="AAP627" s="1"/>
      <c r="AAQ627" s="1"/>
      <c r="AAR627" s="1"/>
      <c r="AAS627" s="1"/>
      <c r="AAT627" s="1"/>
      <c r="AAU627" s="1"/>
      <c r="AAV627" s="1"/>
      <c r="AAW627" s="1"/>
      <c r="AAX627" s="1"/>
      <c r="AAY627" s="1"/>
      <c r="AAZ627" s="1"/>
      <c r="ABA627" s="1"/>
      <c r="ABB627" s="1"/>
      <c r="ABC627" s="1"/>
      <c r="ABD627" s="1"/>
      <c r="ABE627" s="1"/>
      <c r="ABF627" s="1"/>
      <c r="ABG627" s="1"/>
      <c r="ABH627" s="1"/>
      <c r="ABI627" s="1"/>
      <c r="ABJ627" s="1"/>
      <c r="ABK627" s="1"/>
      <c r="ABL627" s="1"/>
      <c r="ABM627" s="1"/>
      <c r="ABN627" s="1"/>
      <c r="ABO627" s="1"/>
    </row>
    <row r="628" spans="2:743" x14ac:dyDescent="0.25">
      <c r="B628" s="1"/>
      <c r="C628" s="1"/>
      <c r="D628" s="1"/>
      <c r="E628" s="1"/>
      <c r="F628" s="1"/>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c r="IF628" s="3"/>
      <c r="IG628" s="3"/>
      <c r="IH628" s="3"/>
      <c r="II628" s="3"/>
      <c r="IJ628" s="3"/>
      <c r="IK628" s="3"/>
      <c r="IL628" s="3"/>
      <c r="IM628" s="3"/>
      <c r="IN628" s="3"/>
      <c r="IO628" s="3"/>
      <c r="IP628" s="3"/>
      <c r="IQ628" s="3"/>
      <c r="IR628" s="3"/>
      <c r="IS628" s="3"/>
      <c r="IT628" s="3"/>
      <c r="IU628" s="3"/>
      <c r="IV628" s="3"/>
      <c r="IW628" s="3"/>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c r="JX628" s="3"/>
      <c r="JY628" s="3"/>
      <c r="JZ628" s="3"/>
      <c r="KA628" s="3"/>
      <c r="KB628" s="3"/>
      <c r="KC628" s="3"/>
      <c r="KD628" s="3"/>
      <c r="KE628" s="3"/>
      <c r="KF628" s="3"/>
      <c r="KG628" s="3"/>
      <c r="KH628" s="3"/>
      <c r="KI628" s="3"/>
      <c r="KJ628" s="3"/>
      <c r="KK628" s="3"/>
      <c r="KL628" s="3"/>
      <c r="KM628" s="3"/>
      <c r="KN628" s="3"/>
      <c r="KO628" s="3"/>
      <c r="KP628" s="3"/>
      <c r="KQ628" s="3"/>
      <c r="KR628" s="3"/>
      <c r="KS628" s="3"/>
      <c r="KT628" s="3"/>
      <c r="KU628" s="3"/>
      <c r="KV628" s="3"/>
      <c r="KW628" s="3"/>
      <c r="KX628" s="3"/>
      <c r="KY628" s="3"/>
      <c r="KZ628" s="3"/>
      <c r="LA628" s="3"/>
      <c r="LB628" s="3"/>
      <c r="LC628" s="3"/>
      <c r="LD628" s="3"/>
      <c r="LE628" s="3"/>
      <c r="LF628" s="3"/>
      <c r="LG628" s="3"/>
      <c r="LH628" s="3"/>
      <c r="LI628" s="3"/>
      <c r="LJ628" s="3"/>
      <c r="LK628" s="3"/>
      <c r="LL628" s="3"/>
      <c r="LM628" s="3"/>
      <c r="LN628" s="3"/>
      <c r="LO628" s="3"/>
      <c r="LP628" s="3"/>
      <c r="LQ628" s="3"/>
      <c r="LR628" s="3"/>
      <c r="LS628" s="3"/>
      <c r="LT628" s="3"/>
      <c r="LU628" s="3"/>
      <c r="LV628" s="3"/>
      <c r="LW628" s="3"/>
      <c r="LX628" s="3"/>
      <c r="LY628" s="3"/>
      <c r="LZ628" s="3"/>
      <c r="MA628" s="3"/>
      <c r="MB628" s="3"/>
      <c r="MC628" s="3"/>
      <c r="MD628" s="3"/>
      <c r="ME628" s="3"/>
      <c r="MF628" s="3"/>
      <c r="MG628" s="3"/>
      <c r="MH628" s="3"/>
      <c r="MI628" s="3"/>
      <c r="MJ628" s="3"/>
      <c r="MK628" s="3"/>
      <c r="ML628" s="3"/>
      <c r="MM628" s="3"/>
      <c r="MN628" s="3"/>
      <c r="MO628" s="3"/>
      <c r="MP628" s="3"/>
      <c r="MQ628" s="3"/>
      <c r="MR628" s="3"/>
      <c r="MS628" s="3"/>
      <c r="MT628" s="3"/>
      <c r="MU628" s="3"/>
      <c r="MV628" s="3"/>
      <c r="MW628" s="3"/>
      <c r="MX628" s="3"/>
      <c r="MY628" s="3"/>
      <c r="MZ628" s="3"/>
      <c r="NA628" s="3"/>
      <c r="NB628" s="3"/>
      <c r="NC628" s="3"/>
      <c r="ND628" s="3"/>
      <c r="NE628" s="3"/>
      <c r="NF628" s="3"/>
      <c r="NG628" s="3"/>
      <c r="NH628" s="3"/>
      <c r="NI628" s="3"/>
      <c r="NJ628" s="3"/>
      <c r="NK628" s="3"/>
      <c r="NL628" s="3"/>
      <c r="NM628" s="3"/>
      <c r="NN628" s="3"/>
      <c r="NO628" s="3"/>
      <c r="NP628" s="3"/>
      <c r="NQ628" s="3"/>
      <c r="NR628" s="3"/>
      <c r="NS628" s="3"/>
      <c r="NT628" s="3"/>
      <c r="NU628" s="3"/>
      <c r="NV628" s="3"/>
      <c r="NW628" s="3"/>
      <c r="NX628" s="3"/>
      <c r="NY628" s="3"/>
      <c r="NZ628" s="3"/>
      <c r="OA628" s="3"/>
      <c r="OB628" s="3"/>
      <c r="OC628" s="3"/>
      <c r="OD628" s="3"/>
      <c r="OE628" s="3"/>
      <c r="OF628" s="3"/>
      <c r="OG628" s="3"/>
      <c r="OH628" s="3"/>
      <c r="OI628" s="3"/>
      <c r="OJ628" s="3"/>
      <c r="OK628" s="3"/>
      <c r="OL628" s="3"/>
      <c r="OM628" s="3"/>
      <c r="ON628" s="3"/>
      <c r="OO628" s="3"/>
      <c r="OP628" s="3"/>
      <c r="OQ628" s="3"/>
      <c r="OR628" s="3"/>
      <c r="OS628" s="3"/>
      <c r="OT628" s="3"/>
      <c r="OU628" s="3"/>
      <c r="OV628" s="3"/>
      <c r="OW628" s="3"/>
      <c r="OX628" s="3"/>
      <c r="OY628" s="3"/>
      <c r="OZ628" s="3"/>
      <c r="PA628" s="3"/>
      <c r="PB628" s="1"/>
      <c r="PC628" s="1"/>
      <c r="PD628" s="1"/>
      <c r="PE628" s="1"/>
      <c r="PF628" s="1"/>
      <c r="PG628" s="1"/>
      <c r="PH628" s="1"/>
      <c r="PI628" s="1"/>
      <c r="PJ628" s="1"/>
      <c r="PK628" s="1"/>
      <c r="PL628" s="1"/>
      <c r="PM628" s="1"/>
      <c r="PN628" s="1"/>
      <c r="PO628" s="1"/>
      <c r="PP628" s="1"/>
      <c r="PQ628" s="1"/>
      <c r="PR628" s="1"/>
      <c r="PS628" s="1"/>
      <c r="PT628" s="1"/>
      <c r="PU628" s="1"/>
      <c r="PV628" s="1"/>
      <c r="PW628" s="1"/>
      <c r="PX628" s="1"/>
      <c r="PY628" s="1"/>
      <c r="PZ628" s="1"/>
      <c r="QA628" s="1"/>
      <c r="QB628" s="1"/>
      <c r="QC628" s="1"/>
      <c r="QD628" s="1"/>
      <c r="QE628" s="1"/>
      <c r="QF628" s="1"/>
      <c r="QG628" s="1"/>
      <c r="QH628" s="1"/>
      <c r="QI628" s="1"/>
      <c r="QJ628" s="1"/>
      <c r="QK628" s="1"/>
      <c r="QL628" s="1"/>
      <c r="QM628" s="1"/>
      <c r="QN628" s="1"/>
      <c r="QO628" s="1"/>
      <c r="QP628" s="1"/>
      <c r="QQ628" s="1"/>
      <c r="QR628" s="1"/>
      <c r="QS628" s="1"/>
      <c r="QT628" s="1"/>
      <c r="QU628" s="1"/>
      <c r="QV628" s="1"/>
      <c r="QW628" s="1"/>
      <c r="QX628" s="1"/>
      <c r="QY628" s="1"/>
      <c r="QZ628" s="1"/>
      <c r="RA628" s="1"/>
      <c r="RB628" s="1"/>
      <c r="RC628" s="1"/>
      <c r="RD628" s="1"/>
      <c r="RE628" s="1"/>
      <c r="RF628" s="1"/>
      <c r="RG628" s="1"/>
      <c r="RH628" s="1"/>
      <c r="RI628" s="1"/>
      <c r="RJ628" s="1"/>
      <c r="RK628" s="1"/>
      <c r="RL628" s="1"/>
      <c r="RM628" s="1"/>
      <c r="RN628" s="1"/>
      <c r="RO628" s="1"/>
      <c r="RP628" s="1"/>
      <c r="RQ628" s="1"/>
      <c r="RR628" s="1"/>
      <c r="RS628" s="1"/>
      <c r="RT628" s="1"/>
      <c r="RU628" s="1"/>
      <c r="RV628" s="1"/>
      <c r="RW628" s="1"/>
      <c r="RX628" s="1"/>
      <c r="RY628" s="1"/>
      <c r="RZ628" s="1"/>
      <c r="SA628" s="1"/>
      <c r="SB628" s="1"/>
      <c r="SC628" s="1"/>
      <c r="SD628" s="1"/>
      <c r="SE628" s="1"/>
      <c r="SF628" s="1"/>
      <c r="SG628" s="1"/>
      <c r="SH628" s="1"/>
      <c r="SI628" s="1"/>
      <c r="SJ628" s="1"/>
      <c r="SK628" s="1"/>
      <c r="SL628" s="1"/>
      <c r="SM628" s="1"/>
      <c r="SN628" s="1"/>
      <c r="SO628" s="1"/>
      <c r="SP628" s="1"/>
      <c r="SQ628" s="1"/>
      <c r="SR628" s="1"/>
      <c r="SS628" s="1"/>
      <c r="ST628" s="1"/>
      <c r="SU628" s="1"/>
      <c r="SV628" s="1"/>
      <c r="SW628" s="1"/>
      <c r="SX628" s="1"/>
      <c r="SY628" s="1"/>
      <c r="SZ628" s="1"/>
      <c r="TA628" s="1"/>
      <c r="TB628" s="1"/>
      <c r="TC628" s="1"/>
      <c r="TD628" s="1"/>
      <c r="TE628" s="1"/>
      <c r="TF628" s="1"/>
      <c r="TG628" s="1"/>
      <c r="TH628" s="1"/>
      <c r="TI628" s="1"/>
      <c r="TJ628" s="1"/>
      <c r="TK628" s="1"/>
      <c r="TL628" s="1"/>
      <c r="TM628" s="1"/>
      <c r="TN628" s="1"/>
      <c r="TO628" s="1"/>
      <c r="TP628" s="1"/>
      <c r="TQ628" s="1"/>
      <c r="TR628" s="1"/>
      <c r="TS628" s="1"/>
      <c r="TT628" s="1"/>
      <c r="TU628" s="1"/>
      <c r="TV628" s="1"/>
      <c r="TW628" s="1"/>
      <c r="TX628" s="1"/>
      <c r="TY628" s="1"/>
      <c r="TZ628" s="1"/>
      <c r="UA628" s="1"/>
      <c r="UB628" s="1"/>
      <c r="UC628" s="1"/>
      <c r="UD628" s="1"/>
      <c r="UE628" s="1"/>
      <c r="UF628" s="1"/>
      <c r="UG628" s="1"/>
      <c r="UH628" s="1"/>
      <c r="UI628" s="1"/>
      <c r="UJ628" s="1"/>
      <c r="UK628" s="1"/>
      <c r="UL628" s="1"/>
      <c r="UM628" s="1"/>
      <c r="UN628" s="1"/>
      <c r="UO628" s="1"/>
      <c r="UP628" s="1"/>
      <c r="UQ628" s="1"/>
      <c r="UR628" s="1"/>
      <c r="US628" s="1"/>
      <c r="UT628" s="1"/>
      <c r="UU628" s="1"/>
      <c r="UV628" s="1"/>
      <c r="UW628" s="1"/>
      <c r="UX628" s="1"/>
      <c r="UY628" s="1"/>
      <c r="UZ628" s="1"/>
      <c r="VA628" s="1"/>
      <c r="VB628" s="1"/>
      <c r="VC628" s="1"/>
      <c r="VD628" s="1"/>
      <c r="VE628" s="1"/>
      <c r="VF628" s="1"/>
      <c r="VG628" s="1"/>
      <c r="VH628" s="1"/>
      <c r="VI628" s="1"/>
      <c r="VJ628" s="1"/>
      <c r="VK628" s="1"/>
      <c r="VL628" s="1"/>
      <c r="VM628" s="1"/>
      <c r="VN628" s="1"/>
      <c r="VO628" s="1"/>
      <c r="VP628" s="1"/>
      <c r="VQ628" s="1"/>
      <c r="VR628" s="1"/>
      <c r="VS628" s="1"/>
      <c r="VT628" s="1"/>
      <c r="VU628" s="1"/>
      <c r="VV628" s="1"/>
      <c r="VW628" s="1"/>
      <c r="VX628" s="1"/>
      <c r="VY628" s="1"/>
      <c r="VZ628" s="1"/>
      <c r="WA628" s="1"/>
      <c r="WB628" s="1"/>
      <c r="WC628" s="1"/>
      <c r="WD628" s="1"/>
      <c r="WE628" s="1"/>
      <c r="WF628" s="1"/>
      <c r="WG628" s="1"/>
      <c r="WH628" s="1"/>
      <c r="WI628" s="1"/>
      <c r="WJ628" s="1"/>
      <c r="WK628" s="1"/>
      <c r="WL628" s="1"/>
      <c r="WM628" s="1"/>
      <c r="WN628" s="1"/>
      <c r="WO628" s="1"/>
      <c r="WP628" s="1"/>
      <c r="WQ628" s="1"/>
      <c r="WR628" s="1"/>
      <c r="WS628" s="1"/>
      <c r="WT628" s="1"/>
      <c r="WU628" s="1"/>
      <c r="WV628" s="1"/>
      <c r="WW628" s="1"/>
      <c r="WX628" s="1"/>
      <c r="WY628" s="1"/>
      <c r="WZ628" s="1"/>
      <c r="XA628" s="1"/>
      <c r="XB628" s="1"/>
      <c r="XC628" s="1"/>
      <c r="XD628" s="1"/>
      <c r="XE628" s="1"/>
      <c r="XF628" s="1"/>
      <c r="XG628" s="1"/>
      <c r="XH628" s="1"/>
      <c r="XI628" s="1"/>
      <c r="XJ628" s="1"/>
      <c r="XK628" s="1"/>
      <c r="XL628" s="1"/>
      <c r="XM628" s="1"/>
      <c r="XN628" s="1"/>
      <c r="XO628" s="1"/>
      <c r="XP628" s="1"/>
      <c r="XQ628" s="1"/>
      <c r="XR628" s="1"/>
      <c r="XS628" s="1"/>
      <c r="XT628" s="1"/>
      <c r="XU628" s="1"/>
      <c r="XV628" s="1"/>
      <c r="XW628" s="1"/>
      <c r="XX628" s="1"/>
      <c r="XY628" s="1"/>
      <c r="XZ628" s="1"/>
      <c r="YA628" s="1"/>
      <c r="YB628" s="1"/>
      <c r="YC628" s="1"/>
      <c r="YD628" s="1"/>
      <c r="YE628" s="1"/>
      <c r="YF628" s="1"/>
      <c r="YG628" s="1"/>
      <c r="YH628" s="1"/>
      <c r="YI628" s="1"/>
      <c r="YJ628" s="1"/>
      <c r="YK628" s="1"/>
      <c r="YL628" s="1"/>
      <c r="YM628" s="1"/>
      <c r="YN628" s="1"/>
      <c r="YO628" s="1"/>
      <c r="YP628" s="1"/>
      <c r="YQ628" s="1"/>
      <c r="YR628" s="1"/>
      <c r="YS628" s="1"/>
      <c r="YT628" s="1"/>
      <c r="YU628" s="1"/>
      <c r="YV628" s="1"/>
      <c r="YW628" s="1"/>
      <c r="YX628" s="1"/>
      <c r="YY628" s="1"/>
      <c r="YZ628" s="1"/>
      <c r="ZA628" s="1"/>
      <c r="ZB628" s="1"/>
      <c r="ZC628" s="1"/>
      <c r="ZD628" s="1"/>
      <c r="ZE628" s="1"/>
      <c r="ZF628" s="1"/>
      <c r="ZG628" s="1"/>
      <c r="ZH628" s="1"/>
      <c r="ZI628" s="1"/>
      <c r="ZJ628" s="1"/>
      <c r="ZK628" s="1"/>
      <c r="ZL628" s="1"/>
      <c r="ZM628" s="1"/>
      <c r="ZN628" s="1"/>
      <c r="ZO628" s="1"/>
      <c r="ZP628" s="1"/>
      <c r="ZQ628" s="1"/>
      <c r="ZR628" s="1"/>
      <c r="ZS628" s="1"/>
      <c r="ZT628" s="1"/>
      <c r="ZU628" s="1"/>
      <c r="ZV628" s="1"/>
      <c r="ZW628" s="1"/>
      <c r="ZX628" s="1"/>
      <c r="ZY628" s="1"/>
      <c r="ZZ628" s="1"/>
      <c r="AAA628" s="1"/>
      <c r="AAB628" s="1"/>
      <c r="AAC628" s="1"/>
      <c r="AAD628" s="1"/>
      <c r="AAE628" s="1"/>
      <c r="AAF628" s="1"/>
      <c r="AAG628" s="1"/>
      <c r="AAH628" s="1"/>
      <c r="AAI628" s="1"/>
      <c r="AAJ628" s="1"/>
      <c r="AAK628" s="1"/>
      <c r="AAL628" s="1"/>
      <c r="AAM628" s="1"/>
      <c r="AAN628" s="1"/>
      <c r="AAO628" s="1"/>
      <c r="AAP628" s="1"/>
      <c r="AAQ628" s="1"/>
      <c r="AAR628" s="1"/>
      <c r="AAS628" s="1"/>
      <c r="AAT628" s="1"/>
      <c r="AAU628" s="1"/>
      <c r="AAV628" s="1"/>
      <c r="AAW628" s="1"/>
      <c r="AAX628" s="1"/>
      <c r="AAY628" s="1"/>
      <c r="AAZ628" s="1"/>
      <c r="ABA628" s="1"/>
      <c r="ABB628" s="1"/>
      <c r="ABC628" s="1"/>
      <c r="ABD628" s="1"/>
      <c r="ABE628" s="1"/>
      <c r="ABF628" s="1"/>
      <c r="ABG628" s="1"/>
      <c r="ABH628" s="1"/>
      <c r="ABI628" s="1"/>
      <c r="ABJ628" s="1"/>
      <c r="ABK628" s="1"/>
      <c r="ABL628" s="1"/>
      <c r="ABM628" s="1"/>
      <c r="ABN628" s="1"/>
      <c r="ABO628" s="1"/>
    </row>
    <row r="629" spans="2:743" x14ac:dyDescent="0.25">
      <c r="B629" s="1"/>
      <c r="C629" s="1"/>
      <c r="D629" s="1"/>
      <c r="E629" s="1"/>
      <c r="F629" s="1"/>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c r="IS629" s="3"/>
      <c r="IT629" s="3"/>
      <c r="IU629" s="3"/>
      <c r="IV629" s="3"/>
      <c r="IW629" s="3"/>
      <c r="IX629" s="3"/>
      <c r="IY629" s="3"/>
      <c r="IZ629" s="3"/>
      <c r="JA629" s="3"/>
      <c r="JB629" s="3"/>
      <c r="JC629" s="3"/>
      <c r="JD629" s="3"/>
      <c r="JE629" s="3"/>
      <c r="JF629" s="3"/>
      <c r="JG629" s="3"/>
      <c r="JH629" s="3"/>
      <c r="JI629" s="3"/>
      <c r="JJ629" s="3"/>
      <c r="JK629" s="3"/>
      <c r="JL629" s="3"/>
      <c r="JM629" s="3"/>
      <c r="JN629" s="3"/>
      <c r="JO629" s="3"/>
      <c r="JP629" s="3"/>
      <c r="JQ629" s="3"/>
      <c r="JR629" s="3"/>
      <c r="JS629" s="3"/>
      <c r="JT629" s="3"/>
      <c r="JU629" s="3"/>
      <c r="JV629" s="3"/>
      <c r="JW629" s="3"/>
      <c r="JX629" s="3"/>
      <c r="JY629" s="3"/>
      <c r="JZ629" s="3"/>
      <c r="KA629" s="3"/>
      <c r="KB629" s="3"/>
      <c r="KC629" s="3"/>
      <c r="KD629" s="3"/>
      <c r="KE629" s="3"/>
      <c r="KF629" s="3"/>
      <c r="KG629" s="3"/>
      <c r="KH629" s="3"/>
      <c r="KI629" s="3"/>
      <c r="KJ629" s="3"/>
      <c r="KK629" s="3"/>
      <c r="KL629" s="3"/>
      <c r="KM629" s="3"/>
      <c r="KN629" s="3"/>
      <c r="KO629" s="3"/>
      <c r="KP629" s="3"/>
      <c r="KQ629" s="3"/>
      <c r="KR629" s="3"/>
      <c r="KS629" s="3"/>
      <c r="KT629" s="3"/>
      <c r="KU629" s="3"/>
      <c r="KV629" s="3"/>
      <c r="KW629" s="3"/>
      <c r="KX629" s="3"/>
      <c r="KY629" s="3"/>
      <c r="KZ629" s="3"/>
      <c r="LA629" s="3"/>
      <c r="LB629" s="3"/>
      <c r="LC629" s="3"/>
      <c r="LD629" s="3"/>
      <c r="LE629" s="3"/>
      <c r="LF629" s="3"/>
      <c r="LG629" s="3"/>
      <c r="LH629" s="3"/>
      <c r="LI629" s="3"/>
      <c r="LJ629" s="3"/>
      <c r="LK629" s="3"/>
      <c r="LL629" s="3"/>
      <c r="LM629" s="3"/>
      <c r="LN629" s="3"/>
      <c r="LO629" s="3"/>
      <c r="LP629" s="3"/>
      <c r="LQ629" s="3"/>
      <c r="LR629" s="3"/>
      <c r="LS629" s="3"/>
      <c r="LT629" s="3"/>
      <c r="LU629" s="3"/>
      <c r="LV629" s="3"/>
      <c r="LW629" s="3"/>
      <c r="LX629" s="3"/>
      <c r="LY629" s="3"/>
      <c r="LZ629" s="3"/>
      <c r="MA629" s="3"/>
      <c r="MB629" s="3"/>
      <c r="MC629" s="3"/>
      <c r="MD629" s="3"/>
      <c r="ME629" s="3"/>
      <c r="MF629" s="3"/>
      <c r="MG629" s="3"/>
      <c r="MH629" s="3"/>
      <c r="MI629" s="3"/>
      <c r="MJ629" s="3"/>
      <c r="MK629" s="3"/>
      <c r="ML629" s="3"/>
      <c r="MM629" s="3"/>
      <c r="MN629" s="3"/>
      <c r="MO629" s="3"/>
      <c r="MP629" s="3"/>
      <c r="MQ629" s="3"/>
      <c r="MR629" s="3"/>
      <c r="MS629" s="3"/>
      <c r="MT629" s="3"/>
      <c r="MU629" s="3"/>
      <c r="MV629" s="3"/>
      <c r="MW629" s="3"/>
      <c r="MX629" s="3"/>
      <c r="MY629" s="3"/>
      <c r="MZ629" s="3"/>
      <c r="NA629" s="3"/>
      <c r="NB629" s="3"/>
      <c r="NC629" s="3"/>
      <c r="ND629" s="3"/>
      <c r="NE629" s="3"/>
      <c r="NF629" s="3"/>
      <c r="NG629" s="3"/>
      <c r="NH629" s="3"/>
      <c r="NI629" s="3"/>
      <c r="NJ629" s="3"/>
      <c r="NK629" s="3"/>
      <c r="NL629" s="3"/>
      <c r="NM629" s="3"/>
      <c r="NN629" s="3"/>
      <c r="NO629" s="3"/>
      <c r="NP629" s="3"/>
      <c r="NQ629" s="3"/>
      <c r="NR629" s="3"/>
      <c r="NS629" s="3"/>
      <c r="NT629" s="3"/>
      <c r="NU629" s="3"/>
      <c r="NV629" s="3"/>
      <c r="NW629" s="3"/>
      <c r="NX629" s="3"/>
      <c r="NY629" s="3"/>
      <c r="NZ629" s="3"/>
      <c r="OA629" s="3"/>
      <c r="OB629" s="3"/>
      <c r="OC629" s="3"/>
      <c r="OD629" s="3"/>
      <c r="OE629" s="3"/>
      <c r="OF629" s="3"/>
      <c r="OG629" s="3"/>
      <c r="OH629" s="3"/>
      <c r="OI629" s="3"/>
      <c r="OJ629" s="3"/>
      <c r="OK629" s="3"/>
      <c r="OL629" s="3"/>
      <c r="OM629" s="3"/>
      <c r="ON629" s="3"/>
      <c r="OO629" s="3"/>
      <c r="OP629" s="3"/>
      <c r="OQ629" s="3"/>
      <c r="OR629" s="3"/>
      <c r="OS629" s="3"/>
      <c r="OT629" s="3"/>
      <c r="OU629" s="3"/>
      <c r="OV629" s="3"/>
      <c r="OW629" s="3"/>
      <c r="OX629" s="3"/>
      <c r="OY629" s="3"/>
      <c r="OZ629" s="3"/>
      <c r="PA629" s="3"/>
      <c r="PB629" s="1"/>
      <c r="PC629" s="1"/>
      <c r="PD629" s="1"/>
      <c r="PE629" s="1"/>
      <c r="PF629" s="1"/>
      <c r="PG629" s="1"/>
      <c r="PH629" s="1"/>
      <c r="PI629" s="1"/>
      <c r="PJ629" s="1"/>
      <c r="PK629" s="1"/>
      <c r="PL629" s="1"/>
      <c r="PM629" s="1"/>
      <c r="PN629" s="1"/>
      <c r="PO629" s="1"/>
      <c r="PP629" s="1"/>
      <c r="PQ629" s="1"/>
      <c r="PR629" s="1"/>
      <c r="PS629" s="1"/>
      <c r="PT629" s="1"/>
      <c r="PU629" s="1"/>
      <c r="PV629" s="1"/>
      <c r="PW629" s="1"/>
      <c r="PX629" s="1"/>
      <c r="PY629" s="1"/>
      <c r="PZ629" s="1"/>
      <c r="QA629" s="1"/>
      <c r="QB629" s="1"/>
      <c r="QC629" s="1"/>
      <c r="QD629" s="1"/>
      <c r="QE629" s="1"/>
      <c r="QF629" s="1"/>
      <c r="QG629" s="1"/>
      <c r="QH629" s="1"/>
      <c r="QI629" s="1"/>
      <c r="QJ629" s="1"/>
      <c r="QK629" s="1"/>
      <c r="QL629" s="1"/>
      <c r="QM629" s="1"/>
      <c r="QN629" s="1"/>
      <c r="QO629" s="1"/>
      <c r="QP629" s="1"/>
      <c r="QQ629" s="1"/>
      <c r="QR629" s="1"/>
      <c r="QS629" s="1"/>
      <c r="QT629" s="1"/>
      <c r="QU629" s="1"/>
      <c r="QV629" s="1"/>
      <c r="QW629" s="1"/>
      <c r="QX629" s="1"/>
      <c r="QY629" s="1"/>
      <c r="QZ629" s="1"/>
      <c r="RA629" s="1"/>
      <c r="RB629" s="1"/>
      <c r="RC629" s="1"/>
      <c r="RD629" s="1"/>
      <c r="RE629" s="1"/>
      <c r="RF629" s="1"/>
      <c r="RG629" s="1"/>
      <c r="RH629" s="1"/>
      <c r="RI629" s="1"/>
      <c r="RJ629" s="1"/>
      <c r="RK629" s="1"/>
      <c r="RL629" s="1"/>
      <c r="RM629" s="1"/>
      <c r="RN629" s="1"/>
      <c r="RO629" s="1"/>
      <c r="RP629" s="1"/>
      <c r="RQ629" s="1"/>
      <c r="RR629" s="1"/>
      <c r="RS629" s="1"/>
      <c r="RT629" s="1"/>
      <c r="RU629" s="1"/>
      <c r="RV629" s="1"/>
      <c r="RW629" s="1"/>
      <c r="RX629" s="1"/>
      <c r="RY629" s="1"/>
      <c r="RZ629" s="1"/>
      <c r="SA629" s="1"/>
      <c r="SB629" s="1"/>
      <c r="SC629" s="1"/>
      <c r="SD629" s="1"/>
      <c r="SE629" s="1"/>
      <c r="SF629" s="1"/>
      <c r="SG629" s="1"/>
      <c r="SH629" s="1"/>
      <c r="SI629" s="1"/>
      <c r="SJ629" s="1"/>
      <c r="SK629" s="1"/>
      <c r="SL629" s="1"/>
      <c r="SM629" s="1"/>
      <c r="SN629" s="1"/>
      <c r="SO629" s="1"/>
      <c r="SP629" s="1"/>
      <c r="SQ629" s="1"/>
      <c r="SR629" s="1"/>
      <c r="SS629" s="1"/>
      <c r="ST629" s="1"/>
      <c r="SU629" s="1"/>
      <c r="SV629" s="1"/>
      <c r="SW629" s="1"/>
      <c r="SX629" s="1"/>
      <c r="SY629" s="1"/>
      <c r="SZ629" s="1"/>
      <c r="TA629" s="1"/>
      <c r="TB629" s="1"/>
      <c r="TC629" s="1"/>
      <c r="TD629" s="1"/>
      <c r="TE629" s="1"/>
      <c r="TF629" s="1"/>
      <c r="TG629" s="1"/>
      <c r="TH629" s="1"/>
      <c r="TI629" s="1"/>
      <c r="TJ629" s="1"/>
      <c r="TK629" s="1"/>
      <c r="TL629" s="1"/>
      <c r="TM629" s="1"/>
      <c r="TN629" s="1"/>
      <c r="TO629" s="1"/>
      <c r="TP629" s="1"/>
      <c r="TQ629" s="1"/>
      <c r="TR629" s="1"/>
      <c r="TS629" s="1"/>
      <c r="TT629" s="1"/>
      <c r="TU629" s="1"/>
      <c r="TV629" s="1"/>
      <c r="TW629" s="1"/>
      <c r="TX629" s="1"/>
      <c r="TY629" s="1"/>
      <c r="TZ629" s="1"/>
      <c r="UA629" s="1"/>
      <c r="UB629" s="1"/>
      <c r="UC629" s="1"/>
      <c r="UD629" s="1"/>
      <c r="UE629" s="1"/>
      <c r="UF629" s="1"/>
      <c r="UG629" s="1"/>
      <c r="UH629" s="1"/>
      <c r="UI629" s="1"/>
      <c r="UJ629" s="1"/>
      <c r="UK629" s="1"/>
      <c r="UL629" s="1"/>
      <c r="UM629" s="1"/>
      <c r="UN629" s="1"/>
      <c r="UO629" s="1"/>
      <c r="UP629" s="1"/>
      <c r="UQ629" s="1"/>
      <c r="UR629" s="1"/>
      <c r="US629" s="1"/>
      <c r="UT629" s="1"/>
      <c r="UU629" s="1"/>
      <c r="UV629" s="1"/>
      <c r="UW629" s="1"/>
      <c r="UX629" s="1"/>
      <c r="UY629" s="1"/>
      <c r="UZ629" s="1"/>
      <c r="VA629" s="1"/>
      <c r="VB629" s="1"/>
      <c r="VC629" s="1"/>
      <c r="VD629" s="1"/>
      <c r="VE629" s="1"/>
      <c r="VF629" s="1"/>
      <c r="VG629" s="1"/>
      <c r="VH629" s="1"/>
      <c r="VI629" s="1"/>
      <c r="VJ629" s="1"/>
      <c r="VK629" s="1"/>
      <c r="VL629" s="1"/>
      <c r="VM629" s="1"/>
      <c r="VN629" s="1"/>
      <c r="VO629" s="1"/>
      <c r="VP629" s="1"/>
      <c r="VQ629" s="1"/>
      <c r="VR629" s="1"/>
      <c r="VS629" s="1"/>
      <c r="VT629" s="1"/>
      <c r="VU629" s="1"/>
      <c r="VV629" s="1"/>
      <c r="VW629" s="1"/>
      <c r="VX629" s="1"/>
      <c r="VY629" s="1"/>
      <c r="VZ629" s="1"/>
      <c r="WA629" s="1"/>
      <c r="WB629" s="1"/>
      <c r="WC629" s="1"/>
      <c r="WD629" s="1"/>
      <c r="WE629" s="1"/>
      <c r="WF629" s="1"/>
      <c r="WG629" s="1"/>
      <c r="WH629" s="1"/>
      <c r="WI629" s="1"/>
      <c r="WJ629" s="1"/>
      <c r="WK629" s="1"/>
      <c r="WL629" s="1"/>
      <c r="WM629" s="1"/>
      <c r="WN629" s="1"/>
      <c r="WO629" s="1"/>
      <c r="WP629" s="1"/>
      <c r="WQ629" s="1"/>
      <c r="WR629" s="1"/>
      <c r="WS629" s="1"/>
      <c r="WT629" s="1"/>
      <c r="WU629" s="1"/>
      <c r="WV629" s="1"/>
      <c r="WW629" s="1"/>
      <c r="WX629" s="1"/>
      <c r="WY629" s="1"/>
      <c r="WZ629" s="1"/>
      <c r="XA629" s="1"/>
      <c r="XB629" s="1"/>
      <c r="XC629" s="1"/>
      <c r="XD629" s="1"/>
      <c r="XE629" s="1"/>
      <c r="XF629" s="1"/>
      <c r="XG629" s="1"/>
      <c r="XH629" s="1"/>
      <c r="XI629" s="1"/>
      <c r="XJ629" s="1"/>
      <c r="XK629" s="1"/>
      <c r="XL629" s="1"/>
      <c r="XM629" s="1"/>
      <c r="XN629" s="1"/>
      <c r="XO629" s="1"/>
      <c r="XP629" s="1"/>
      <c r="XQ629" s="1"/>
      <c r="XR629" s="1"/>
      <c r="XS629" s="1"/>
      <c r="XT629" s="1"/>
      <c r="XU629" s="1"/>
      <c r="XV629" s="1"/>
      <c r="XW629" s="1"/>
      <c r="XX629" s="1"/>
      <c r="XY629" s="1"/>
      <c r="XZ629" s="1"/>
      <c r="YA629" s="1"/>
      <c r="YB629" s="1"/>
      <c r="YC629" s="1"/>
      <c r="YD629" s="1"/>
      <c r="YE629" s="1"/>
      <c r="YF629" s="1"/>
      <c r="YG629" s="1"/>
      <c r="YH629" s="1"/>
      <c r="YI629" s="1"/>
      <c r="YJ629" s="1"/>
      <c r="YK629" s="1"/>
      <c r="YL629" s="1"/>
      <c r="YM629" s="1"/>
      <c r="YN629" s="1"/>
      <c r="YO629" s="1"/>
      <c r="YP629" s="1"/>
      <c r="YQ629" s="1"/>
      <c r="YR629" s="1"/>
      <c r="YS629" s="1"/>
      <c r="YT629" s="1"/>
      <c r="YU629" s="1"/>
      <c r="YV629" s="1"/>
      <c r="YW629" s="1"/>
      <c r="YX629" s="1"/>
      <c r="YY629" s="1"/>
      <c r="YZ629" s="1"/>
      <c r="ZA629" s="1"/>
      <c r="ZB629" s="1"/>
      <c r="ZC629" s="1"/>
      <c r="ZD629" s="1"/>
      <c r="ZE629" s="1"/>
      <c r="ZF629" s="1"/>
      <c r="ZG629" s="1"/>
      <c r="ZH629" s="1"/>
      <c r="ZI629" s="1"/>
      <c r="ZJ629" s="1"/>
      <c r="ZK629" s="1"/>
      <c r="ZL629" s="1"/>
      <c r="ZM629" s="1"/>
      <c r="ZN629" s="1"/>
      <c r="ZO629" s="1"/>
      <c r="ZP629" s="1"/>
      <c r="ZQ629" s="1"/>
      <c r="ZR629" s="1"/>
      <c r="ZS629" s="1"/>
      <c r="ZT629" s="1"/>
      <c r="ZU629" s="1"/>
      <c r="ZV629" s="1"/>
      <c r="ZW629" s="1"/>
      <c r="ZX629" s="1"/>
      <c r="ZY629" s="1"/>
      <c r="ZZ629" s="1"/>
      <c r="AAA629" s="1"/>
      <c r="AAB629" s="1"/>
      <c r="AAC629" s="1"/>
      <c r="AAD629" s="1"/>
      <c r="AAE629" s="1"/>
      <c r="AAF629" s="1"/>
      <c r="AAG629" s="1"/>
      <c r="AAH629" s="1"/>
      <c r="AAI629" s="1"/>
      <c r="AAJ629" s="1"/>
      <c r="AAK629" s="1"/>
      <c r="AAL629" s="1"/>
      <c r="AAM629" s="1"/>
      <c r="AAN629" s="1"/>
      <c r="AAO629" s="1"/>
      <c r="AAP629" s="1"/>
      <c r="AAQ629" s="1"/>
      <c r="AAR629" s="1"/>
      <c r="AAS629" s="1"/>
      <c r="AAT629" s="1"/>
      <c r="AAU629" s="1"/>
      <c r="AAV629" s="1"/>
      <c r="AAW629" s="1"/>
      <c r="AAX629" s="1"/>
      <c r="AAY629" s="1"/>
      <c r="AAZ629" s="1"/>
      <c r="ABA629" s="1"/>
      <c r="ABB629" s="1"/>
      <c r="ABC629" s="1"/>
      <c r="ABD629" s="1"/>
      <c r="ABE629" s="1"/>
      <c r="ABF629" s="1"/>
      <c r="ABG629" s="1"/>
      <c r="ABH629" s="1"/>
      <c r="ABI629" s="1"/>
      <c r="ABJ629" s="1"/>
      <c r="ABK629" s="1"/>
      <c r="ABL629" s="1"/>
      <c r="ABM629" s="1"/>
      <c r="ABN629" s="1"/>
      <c r="ABO629" s="1"/>
    </row>
    <row r="630" spans="2:743" x14ac:dyDescent="0.25">
      <c r="B630" s="1"/>
      <c r="C630" s="1"/>
      <c r="D630" s="1"/>
      <c r="E630" s="1"/>
      <c r="F630" s="1"/>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c r="JX630" s="3"/>
      <c r="JY630" s="3"/>
      <c r="JZ630" s="3"/>
      <c r="KA630" s="3"/>
      <c r="KB630" s="3"/>
      <c r="KC630" s="3"/>
      <c r="KD630" s="3"/>
      <c r="KE630" s="3"/>
      <c r="KF630" s="3"/>
      <c r="KG630" s="3"/>
      <c r="KH630" s="3"/>
      <c r="KI630" s="3"/>
      <c r="KJ630" s="3"/>
      <c r="KK630" s="3"/>
      <c r="KL630" s="3"/>
      <c r="KM630" s="3"/>
      <c r="KN630" s="3"/>
      <c r="KO630" s="3"/>
      <c r="KP630" s="3"/>
      <c r="KQ630" s="3"/>
      <c r="KR630" s="3"/>
      <c r="KS630" s="3"/>
      <c r="KT630" s="3"/>
      <c r="KU630" s="3"/>
      <c r="KV630" s="3"/>
      <c r="KW630" s="3"/>
      <c r="KX630" s="3"/>
      <c r="KY630" s="3"/>
      <c r="KZ630" s="3"/>
      <c r="LA630" s="3"/>
      <c r="LB630" s="3"/>
      <c r="LC630" s="3"/>
      <c r="LD630" s="3"/>
      <c r="LE630" s="3"/>
      <c r="LF630" s="3"/>
      <c r="LG630" s="3"/>
      <c r="LH630" s="3"/>
      <c r="LI630" s="3"/>
      <c r="LJ630" s="3"/>
      <c r="LK630" s="3"/>
      <c r="LL630" s="3"/>
      <c r="LM630" s="3"/>
      <c r="LN630" s="3"/>
      <c r="LO630" s="3"/>
      <c r="LP630" s="3"/>
      <c r="LQ630" s="3"/>
      <c r="LR630" s="3"/>
      <c r="LS630" s="3"/>
      <c r="LT630" s="3"/>
      <c r="LU630" s="3"/>
      <c r="LV630" s="3"/>
      <c r="LW630" s="3"/>
      <c r="LX630" s="3"/>
      <c r="LY630" s="3"/>
      <c r="LZ630" s="3"/>
      <c r="MA630" s="3"/>
      <c r="MB630" s="3"/>
      <c r="MC630" s="3"/>
      <c r="MD630" s="3"/>
      <c r="ME630" s="3"/>
      <c r="MF630" s="3"/>
      <c r="MG630" s="3"/>
      <c r="MH630" s="3"/>
      <c r="MI630" s="3"/>
      <c r="MJ630" s="3"/>
      <c r="MK630" s="3"/>
      <c r="ML630" s="3"/>
      <c r="MM630" s="3"/>
      <c r="MN630" s="3"/>
      <c r="MO630" s="3"/>
      <c r="MP630" s="3"/>
      <c r="MQ630" s="3"/>
      <c r="MR630" s="3"/>
      <c r="MS630" s="3"/>
      <c r="MT630" s="3"/>
      <c r="MU630" s="3"/>
      <c r="MV630" s="3"/>
      <c r="MW630" s="3"/>
      <c r="MX630" s="3"/>
      <c r="MY630" s="3"/>
      <c r="MZ630" s="3"/>
      <c r="NA630" s="3"/>
      <c r="NB630" s="3"/>
      <c r="NC630" s="3"/>
      <c r="ND630" s="3"/>
      <c r="NE630" s="3"/>
      <c r="NF630" s="3"/>
      <c r="NG630" s="3"/>
      <c r="NH630" s="3"/>
      <c r="NI630" s="3"/>
      <c r="NJ630" s="3"/>
      <c r="NK630" s="3"/>
      <c r="NL630" s="3"/>
      <c r="NM630" s="3"/>
      <c r="NN630" s="3"/>
      <c r="NO630" s="3"/>
      <c r="NP630" s="3"/>
      <c r="NQ630" s="3"/>
      <c r="NR630" s="3"/>
      <c r="NS630" s="3"/>
      <c r="NT630" s="3"/>
      <c r="NU630" s="3"/>
      <c r="NV630" s="3"/>
      <c r="NW630" s="3"/>
      <c r="NX630" s="3"/>
      <c r="NY630" s="3"/>
      <c r="NZ630" s="3"/>
      <c r="OA630" s="3"/>
      <c r="OB630" s="3"/>
      <c r="OC630" s="3"/>
      <c r="OD630" s="3"/>
      <c r="OE630" s="3"/>
      <c r="OF630" s="3"/>
      <c r="OG630" s="3"/>
      <c r="OH630" s="3"/>
      <c r="OI630" s="3"/>
      <c r="OJ630" s="3"/>
      <c r="OK630" s="3"/>
      <c r="OL630" s="3"/>
      <c r="OM630" s="3"/>
      <c r="ON630" s="3"/>
      <c r="OO630" s="3"/>
      <c r="OP630" s="3"/>
      <c r="OQ630" s="3"/>
      <c r="OR630" s="3"/>
      <c r="OS630" s="3"/>
      <c r="OT630" s="3"/>
      <c r="OU630" s="3"/>
      <c r="OV630" s="3"/>
      <c r="OW630" s="3"/>
      <c r="OX630" s="3"/>
      <c r="OY630" s="3"/>
      <c r="OZ630" s="3"/>
      <c r="PA630" s="3"/>
      <c r="PB630" s="1"/>
      <c r="PC630" s="1"/>
      <c r="PD630" s="1"/>
      <c r="PE630" s="1"/>
      <c r="PF630" s="1"/>
      <c r="PG630" s="1"/>
      <c r="PH630" s="1"/>
      <c r="PI630" s="1"/>
      <c r="PJ630" s="1"/>
      <c r="PK630" s="1"/>
      <c r="PL630" s="1"/>
      <c r="PM630" s="1"/>
      <c r="PN630" s="1"/>
      <c r="PO630" s="1"/>
      <c r="PP630" s="1"/>
      <c r="PQ630" s="1"/>
      <c r="PR630" s="1"/>
      <c r="PS630" s="1"/>
      <c r="PT630" s="1"/>
      <c r="PU630" s="1"/>
      <c r="PV630" s="1"/>
      <c r="PW630" s="1"/>
      <c r="PX630" s="1"/>
      <c r="PY630" s="1"/>
      <c r="PZ630" s="1"/>
      <c r="QA630" s="1"/>
      <c r="QB630" s="1"/>
      <c r="QC630" s="1"/>
      <c r="QD630" s="1"/>
      <c r="QE630" s="1"/>
      <c r="QF630" s="1"/>
      <c r="QG630" s="1"/>
      <c r="QH630" s="1"/>
      <c r="QI630" s="1"/>
      <c r="QJ630" s="1"/>
      <c r="QK630" s="1"/>
      <c r="QL630" s="1"/>
      <c r="QM630" s="1"/>
      <c r="QN630" s="1"/>
      <c r="QO630" s="1"/>
      <c r="QP630" s="1"/>
      <c r="QQ630" s="1"/>
      <c r="QR630" s="1"/>
      <c r="QS630" s="1"/>
      <c r="QT630" s="1"/>
      <c r="QU630" s="1"/>
      <c r="QV630" s="1"/>
      <c r="QW630" s="1"/>
      <c r="QX630" s="1"/>
      <c r="QY630" s="1"/>
      <c r="QZ630" s="1"/>
      <c r="RA630" s="1"/>
      <c r="RB630" s="1"/>
      <c r="RC630" s="1"/>
      <c r="RD630" s="1"/>
      <c r="RE630" s="1"/>
      <c r="RF630" s="1"/>
      <c r="RG630" s="1"/>
      <c r="RH630" s="1"/>
      <c r="RI630" s="1"/>
      <c r="RJ630" s="1"/>
      <c r="RK630" s="1"/>
      <c r="RL630" s="1"/>
      <c r="RM630" s="1"/>
      <c r="RN630" s="1"/>
      <c r="RO630" s="1"/>
      <c r="RP630" s="1"/>
      <c r="RQ630" s="1"/>
      <c r="RR630" s="1"/>
      <c r="RS630" s="1"/>
      <c r="RT630" s="1"/>
      <c r="RU630" s="1"/>
      <c r="RV630" s="1"/>
      <c r="RW630" s="1"/>
      <c r="RX630" s="1"/>
      <c r="RY630" s="1"/>
      <c r="RZ630" s="1"/>
      <c r="SA630" s="1"/>
      <c r="SB630" s="1"/>
      <c r="SC630" s="1"/>
      <c r="SD630" s="1"/>
      <c r="SE630" s="1"/>
      <c r="SF630" s="1"/>
      <c r="SG630" s="1"/>
      <c r="SH630" s="1"/>
      <c r="SI630" s="1"/>
      <c r="SJ630" s="1"/>
      <c r="SK630" s="1"/>
      <c r="SL630" s="1"/>
      <c r="SM630" s="1"/>
      <c r="SN630" s="1"/>
      <c r="SO630" s="1"/>
      <c r="SP630" s="1"/>
      <c r="SQ630" s="1"/>
      <c r="SR630" s="1"/>
      <c r="SS630" s="1"/>
      <c r="ST630" s="1"/>
      <c r="SU630" s="1"/>
      <c r="SV630" s="1"/>
      <c r="SW630" s="1"/>
      <c r="SX630" s="1"/>
      <c r="SY630" s="1"/>
      <c r="SZ630" s="1"/>
      <c r="TA630" s="1"/>
      <c r="TB630" s="1"/>
      <c r="TC630" s="1"/>
      <c r="TD630" s="1"/>
      <c r="TE630" s="1"/>
      <c r="TF630" s="1"/>
      <c r="TG630" s="1"/>
      <c r="TH630" s="1"/>
      <c r="TI630" s="1"/>
      <c r="TJ630" s="1"/>
      <c r="TK630" s="1"/>
      <c r="TL630" s="1"/>
      <c r="TM630" s="1"/>
      <c r="TN630" s="1"/>
      <c r="TO630" s="1"/>
      <c r="TP630" s="1"/>
      <c r="TQ630" s="1"/>
      <c r="TR630" s="1"/>
      <c r="TS630" s="1"/>
      <c r="TT630" s="1"/>
      <c r="TU630" s="1"/>
      <c r="TV630" s="1"/>
      <c r="TW630" s="1"/>
      <c r="TX630" s="1"/>
      <c r="TY630" s="1"/>
      <c r="TZ630" s="1"/>
      <c r="UA630" s="1"/>
      <c r="UB630" s="1"/>
      <c r="UC630" s="1"/>
      <c r="UD630" s="1"/>
      <c r="UE630" s="1"/>
      <c r="UF630" s="1"/>
      <c r="UG630" s="1"/>
      <c r="UH630" s="1"/>
      <c r="UI630" s="1"/>
      <c r="UJ630" s="1"/>
      <c r="UK630" s="1"/>
      <c r="UL630" s="1"/>
      <c r="UM630" s="1"/>
      <c r="UN630" s="1"/>
      <c r="UO630" s="1"/>
      <c r="UP630" s="1"/>
      <c r="UQ630" s="1"/>
      <c r="UR630" s="1"/>
      <c r="US630" s="1"/>
      <c r="UT630" s="1"/>
      <c r="UU630" s="1"/>
      <c r="UV630" s="1"/>
      <c r="UW630" s="1"/>
      <c r="UX630" s="1"/>
      <c r="UY630" s="1"/>
      <c r="UZ630" s="1"/>
      <c r="VA630" s="1"/>
      <c r="VB630" s="1"/>
      <c r="VC630" s="1"/>
      <c r="VD630" s="1"/>
      <c r="VE630" s="1"/>
      <c r="VF630" s="1"/>
      <c r="VG630" s="1"/>
      <c r="VH630" s="1"/>
      <c r="VI630" s="1"/>
      <c r="VJ630" s="1"/>
      <c r="VK630" s="1"/>
      <c r="VL630" s="1"/>
      <c r="VM630" s="1"/>
      <c r="VN630" s="1"/>
      <c r="VO630" s="1"/>
      <c r="VP630" s="1"/>
      <c r="VQ630" s="1"/>
      <c r="VR630" s="1"/>
      <c r="VS630" s="1"/>
      <c r="VT630" s="1"/>
      <c r="VU630" s="1"/>
      <c r="VV630" s="1"/>
      <c r="VW630" s="1"/>
      <c r="VX630" s="1"/>
      <c r="VY630" s="1"/>
      <c r="VZ630" s="1"/>
      <c r="WA630" s="1"/>
      <c r="WB630" s="1"/>
      <c r="WC630" s="1"/>
      <c r="WD630" s="1"/>
      <c r="WE630" s="1"/>
      <c r="WF630" s="1"/>
      <c r="WG630" s="1"/>
      <c r="WH630" s="1"/>
      <c r="WI630" s="1"/>
      <c r="WJ630" s="1"/>
      <c r="WK630" s="1"/>
      <c r="WL630" s="1"/>
      <c r="WM630" s="1"/>
      <c r="WN630" s="1"/>
      <c r="WO630" s="1"/>
      <c r="WP630" s="1"/>
      <c r="WQ630" s="1"/>
      <c r="WR630" s="1"/>
      <c r="WS630" s="1"/>
      <c r="WT630" s="1"/>
      <c r="WU630" s="1"/>
      <c r="WV630" s="1"/>
      <c r="WW630" s="1"/>
      <c r="WX630" s="1"/>
      <c r="WY630" s="1"/>
      <c r="WZ630" s="1"/>
      <c r="XA630" s="1"/>
      <c r="XB630" s="1"/>
      <c r="XC630" s="1"/>
      <c r="XD630" s="1"/>
      <c r="XE630" s="1"/>
      <c r="XF630" s="1"/>
      <c r="XG630" s="1"/>
      <c r="XH630" s="1"/>
      <c r="XI630" s="1"/>
      <c r="XJ630" s="1"/>
      <c r="XK630" s="1"/>
      <c r="XL630" s="1"/>
      <c r="XM630" s="1"/>
      <c r="XN630" s="1"/>
      <c r="XO630" s="1"/>
      <c r="XP630" s="1"/>
      <c r="XQ630" s="1"/>
      <c r="XR630" s="1"/>
      <c r="XS630" s="1"/>
      <c r="XT630" s="1"/>
      <c r="XU630" s="1"/>
      <c r="XV630" s="1"/>
      <c r="XW630" s="1"/>
      <c r="XX630" s="1"/>
      <c r="XY630" s="1"/>
      <c r="XZ630" s="1"/>
      <c r="YA630" s="1"/>
      <c r="YB630" s="1"/>
      <c r="YC630" s="1"/>
      <c r="YD630" s="1"/>
      <c r="YE630" s="1"/>
      <c r="YF630" s="1"/>
      <c r="YG630" s="1"/>
      <c r="YH630" s="1"/>
      <c r="YI630" s="1"/>
      <c r="YJ630" s="1"/>
      <c r="YK630" s="1"/>
      <c r="YL630" s="1"/>
      <c r="YM630" s="1"/>
      <c r="YN630" s="1"/>
      <c r="YO630" s="1"/>
      <c r="YP630" s="1"/>
      <c r="YQ630" s="1"/>
      <c r="YR630" s="1"/>
      <c r="YS630" s="1"/>
      <c r="YT630" s="1"/>
      <c r="YU630" s="1"/>
      <c r="YV630" s="1"/>
      <c r="YW630" s="1"/>
      <c r="YX630" s="1"/>
      <c r="YY630" s="1"/>
      <c r="YZ630" s="1"/>
      <c r="ZA630" s="1"/>
      <c r="ZB630" s="1"/>
      <c r="ZC630" s="1"/>
      <c r="ZD630" s="1"/>
      <c r="ZE630" s="1"/>
      <c r="ZF630" s="1"/>
      <c r="ZG630" s="1"/>
      <c r="ZH630" s="1"/>
      <c r="ZI630" s="1"/>
      <c r="ZJ630" s="1"/>
      <c r="ZK630" s="1"/>
      <c r="ZL630" s="1"/>
      <c r="ZM630" s="1"/>
      <c r="ZN630" s="1"/>
      <c r="ZO630" s="1"/>
      <c r="ZP630" s="1"/>
      <c r="ZQ630" s="1"/>
      <c r="ZR630" s="1"/>
      <c r="ZS630" s="1"/>
      <c r="ZT630" s="1"/>
      <c r="ZU630" s="1"/>
      <c r="ZV630" s="1"/>
      <c r="ZW630" s="1"/>
      <c r="ZX630" s="1"/>
      <c r="ZY630" s="1"/>
      <c r="ZZ630" s="1"/>
      <c r="AAA630" s="1"/>
      <c r="AAB630" s="1"/>
      <c r="AAC630" s="1"/>
      <c r="AAD630" s="1"/>
      <c r="AAE630" s="1"/>
      <c r="AAF630" s="1"/>
      <c r="AAG630" s="1"/>
      <c r="AAH630" s="1"/>
      <c r="AAI630" s="1"/>
      <c r="AAJ630" s="1"/>
      <c r="AAK630" s="1"/>
      <c r="AAL630" s="1"/>
      <c r="AAM630" s="1"/>
      <c r="AAN630" s="1"/>
      <c r="AAO630" s="1"/>
      <c r="AAP630" s="1"/>
      <c r="AAQ630" s="1"/>
      <c r="AAR630" s="1"/>
      <c r="AAS630" s="1"/>
      <c r="AAT630" s="1"/>
      <c r="AAU630" s="1"/>
      <c r="AAV630" s="1"/>
      <c r="AAW630" s="1"/>
      <c r="AAX630" s="1"/>
      <c r="AAY630" s="1"/>
      <c r="AAZ630" s="1"/>
      <c r="ABA630" s="1"/>
      <c r="ABB630" s="1"/>
      <c r="ABC630" s="1"/>
      <c r="ABD630" s="1"/>
      <c r="ABE630" s="1"/>
      <c r="ABF630" s="1"/>
      <c r="ABG630" s="1"/>
      <c r="ABH630" s="1"/>
      <c r="ABI630" s="1"/>
      <c r="ABJ630" s="1"/>
      <c r="ABK630" s="1"/>
      <c r="ABL630" s="1"/>
      <c r="ABM630" s="1"/>
      <c r="ABN630" s="1"/>
      <c r="ABO630" s="1"/>
    </row>
    <row r="631" spans="2:743" x14ac:dyDescent="0.25">
      <c r="B631" s="1"/>
      <c r="C631" s="1"/>
      <c r="D631" s="1"/>
      <c r="E631" s="1"/>
      <c r="F631" s="1"/>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c r="JX631" s="3"/>
      <c r="JY631" s="3"/>
      <c r="JZ631" s="3"/>
      <c r="KA631" s="3"/>
      <c r="KB631" s="3"/>
      <c r="KC631" s="3"/>
      <c r="KD631" s="3"/>
      <c r="KE631" s="3"/>
      <c r="KF631" s="3"/>
      <c r="KG631" s="3"/>
      <c r="KH631" s="3"/>
      <c r="KI631" s="3"/>
      <c r="KJ631" s="3"/>
      <c r="KK631" s="3"/>
      <c r="KL631" s="3"/>
      <c r="KM631" s="3"/>
      <c r="KN631" s="3"/>
      <c r="KO631" s="3"/>
      <c r="KP631" s="3"/>
      <c r="KQ631" s="3"/>
      <c r="KR631" s="3"/>
      <c r="KS631" s="3"/>
      <c r="KT631" s="3"/>
      <c r="KU631" s="3"/>
      <c r="KV631" s="3"/>
      <c r="KW631" s="3"/>
      <c r="KX631" s="3"/>
      <c r="KY631" s="3"/>
      <c r="KZ631" s="3"/>
      <c r="LA631" s="3"/>
      <c r="LB631" s="3"/>
      <c r="LC631" s="3"/>
      <c r="LD631" s="3"/>
      <c r="LE631" s="3"/>
      <c r="LF631" s="3"/>
      <c r="LG631" s="3"/>
      <c r="LH631" s="3"/>
      <c r="LI631" s="3"/>
      <c r="LJ631" s="3"/>
      <c r="LK631" s="3"/>
      <c r="LL631" s="3"/>
      <c r="LM631" s="3"/>
      <c r="LN631" s="3"/>
      <c r="LO631" s="3"/>
      <c r="LP631" s="3"/>
      <c r="LQ631" s="3"/>
      <c r="LR631" s="3"/>
      <c r="LS631" s="3"/>
      <c r="LT631" s="3"/>
      <c r="LU631" s="3"/>
      <c r="LV631" s="3"/>
      <c r="LW631" s="3"/>
      <c r="LX631" s="3"/>
      <c r="LY631" s="3"/>
      <c r="LZ631" s="3"/>
      <c r="MA631" s="3"/>
      <c r="MB631" s="3"/>
      <c r="MC631" s="3"/>
      <c r="MD631" s="3"/>
      <c r="ME631" s="3"/>
      <c r="MF631" s="3"/>
      <c r="MG631" s="3"/>
      <c r="MH631" s="3"/>
      <c r="MI631" s="3"/>
      <c r="MJ631" s="3"/>
      <c r="MK631" s="3"/>
      <c r="ML631" s="3"/>
      <c r="MM631" s="3"/>
      <c r="MN631" s="3"/>
      <c r="MO631" s="3"/>
      <c r="MP631" s="3"/>
      <c r="MQ631" s="3"/>
      <c r="MR631" s="3"/>
      <c r="MS631" s="3"/>
      <c r="MT631" s="3"/>
      <c r="MU631" s="3"/>
      <c r="MV631" s="3"/>
      <c r="MW631" s="3"/>
      <c r="MX631" s="3"/>
      <c r="MY631" s="3"/>
      <c r="MZ631" s="3"/>
      <c r="NA631" s="3"/>
      <c r="NB631" s="3"/>
      <c r="NC631" s="3"/>
      <c r="ND631" s="3"/>
      <c r="NE631" s="3"/>
      <c r="NF631" s="3"/>
      <c r="NG631" s="3"/>
      <c r="NH631" s="3"/>
      <c r="NI631" s="3"/>
      <c r="NJ631" s="3"/>
      <c r="NK631" s="3"/>
      <c r="NL631" s="3"/>
      <c r="NM631" s="3"/>
      <c r="NN631" s="3"/>
      <c r="NO631" s="3"/>
      <c r="NP631" s="3"/>
      <c r="NQ631" s="3"/>
      <c r="NR631" s="3"/>
      <c r="NS631" s="3"/>
      <c r="NT631" s="3"/>
      <c r="NU631" s="3"/>
      <c r="NV631" s="3"/>
      <c r="NW631" s="3"/>
      <c r="NX631" s="3"/>
      <c r="NY631" s="3"/>
      <c r="NZ631" s="3"/>
      <c r="OA631" s="3"/>
      <c r="OB631" s="3"/>
      <c r="OC631" s="3"/>
      <c r="OD631" s="3"/>
      <c r="OE631" s="3"/>
      <c r="OF631" s="3"/>
      <c r="OG631" s="3"/>
      <c r="OH631" s="3"/>
      <c r="OI631" s="3"/>
      <c r="OJ631" s="3"/>
      <c r="OK631" s="3"/>
      <c r="OL631" s="3"/>
      <c r="OM631" s="3"/>
      <c r="ON631" s="3"/>
      <c r="OO631" s="3"/>
      <c r="OP631" s="3"/>
      <c r="OQ631" s="3"/>
      <c r="OR631" s="3"/>
      <c r="OS631" s="3"/>
      <c r="OT631" s="3"/>
      <c r="OU631" s="3"/>
      <c r="OV631" s="3"/>
      <c r="OW631" s="3"/>
      <c r="OX631" s="3"/>
      <c r="OY631" s="3"/>
      <c r="OZ631" s="3"/>
      <c r="PA631" s="3"/>
      <c r="PB631" s="1"/>
      <c r="PC631" s="1"/>
      <c r="PD631" s="1"/>
      <c r="PE631" s="1"/>
      <c r="PF631" s="1"/>
      <c r="PG631" s="1"/>
      <c r="PH631" s="1"/>
      <c r="PI631" s="1"/>
      <c r="PJ631" s="1"/>
      <c r="PK631" s="1"/>
      <c r="PL631" s="1"/>
      <c r="PM631" s="1"/>
      <c r="PN631" s="1"/>
      <c r="PO631" s="1"/>
      <c r="PP631" s="1"/>
      <c r="PQ631" s="1"/>
      <c r="PR631" s="1"/>
      <c r="PS631" s="1"/>
      <c r="PT631" s="1"/>
      <c r="PU631" s="1"/>
      <c r="PV631" s="1"/>
      <c r="PW631" s="1"/>
      <c r="PX631" s="1"/>
      <c r="PY631" s="1"/>
      <c r="PZ631" s="1"/>
      <c r="QA631" s="1"/>
      <c r="QB631" s="1"/>
      <c r="QC631" s="1"/>
      <c r="QD631" s="1"/>
      <c r="QE631" s="1"/>
      <c r="QF631" s="1"/>
      <c r="QG631" s="1"/>
      <c r="QH631" s="1"/>
      <c r="QI631" s="1"/>
      <c r="QJ631" s="1"/>
      <c r="QK631" s="1"/>
      <c r="QL631" s="1"/>
      <c r="QM631" s="1"/>
      <c r="QN631" s="1"/>
      <c r="QO631" s="1"/>
      <c r="QP631" s="1"/>
      <c r="QQ631" s="1"/>
      <c r="QR631" s="1"/>
      <c r="QS631" s="1"/>
      <c r="QT631" s="1"/>
      <c r="QU631" s="1"/>
      <c r="QV631" s="1"/>
      <c r="QW631" s="1"/>
      <c r="QX631" s="1"/>
      <c r="QY631" s="1"/>
      <c r="QZ631" s="1"/>
      <c r="RA631" s="1"/>
      <c r="RB631" s="1"/>
      <c r="RC631" s="1"/>
      <c r="RD631" s="1"/>
      <c r="RE631" s="1"/>
      <c r="RF631" s="1"/>
      <c r="RG631" s="1"/>
      <c r="RH631" s="1"/>
      <c r="RI631" s="1"/>
      <c r="RJ631" s="1"/>
      <c r="RK631" s="1"/>
      <c r="RL631" s="1"/>
      <c r="RM631" s="1"/>
      <c r="RN631" s="1"/>
      <c r="RO631" s="1"/>
      <c r="RP631" s="1"/>
      <c r="RQ631" s="1"/>
      <c r="RR631" s="1"/>
      <c r="RS631" s="1"/>
      <c r="RT631" s="1"/>
      <c r="RU631" s="1"/>
      <c r="RV631" s="1"/>
      <c r="RW631" s="1"/>
      <c r="RX631" s="1"/>
      <c r="RY631" s="1"/>
      <c r="RZ631" s="1"/>
      <c r="SA631" s="1"/>
      <c r="SB631" s="1"/>
      <c r="SC631" s="1"/>
      <c r="SD631" s="1"/>
      <c r="SE631" s="1"/>
      <c r="SF631" s="1"/>
      <c r="SG631" s="1"/>
      <c r="SH631" s="1"/>
      <c r="SI631" s="1"/>
      <c r="SJ631" s="1"/>
      <c r="SK631" s="1"/>
      <c r="SL631" s="1"/>
      <c r="SM631" s="1"/>
      <c r="SN631" s="1"/>
      <c r="SO631" s="1"/>
      <c r="SP631" s="1"/>
      <c r="SQ631" s="1"/>
      <c r="SR631" s="1"/>
      <c r="SS631" s="1"/>
      <c r="ST631" s="1"/>
      <c r="SU631" s="1"/>
      <c r="SV631" s="1"/>
      <c r="SW631" s="1"/>
      <c r="SX631" s="1"/>
      <c r="SY631" s="1"/>
      <c r="SZ631" s="1"/>
      <c r="TA631" s="1"/>
      <c r="TB631" s="1"/>
      <c r="TC631" s="1"/>
      <c r="TD631" s="1"/>
      <c r="TE631" s="1"/>
      <c r="TF631" s="1"/>
      <c r="TG631" s="1"/>
      <c r="TH631" s="1"/>
      <c r="TI631" s="1"/>
      <c r="TJ631" s="1"/>
      <c r="TK631" s="1"/>
      <c r="TL631" s="1"/>
      <c r="TM631" s="1"/>
      <c r="TN631" s="1"/>
      <c r="TO631" s="1"/>
      <c r="TP631" s="1"/>
      <c r="TQ631" s="1"/>
      <c r="TR631" s="1"/>
      <c r="TS631" s="1"/>
      <c r="TT631" s="1"/>
      <c r="TU631" s="1"/>
      <c r="TV631" s="1"/>
      <c r="TW631" s="1"/>
      <c r="TX631" s="1"/>
      <c r="TY631" s="1"/>
      <c r="TZ631" s="1"/>
      <c r="UA631" s="1"/>
      <c r="UB631" s="1"/>
      <c r="UC631" s="1"/>
      <c r="UD631" s="1"/>
      <c r="UE631" s="1"/>
      <c r="UF631" s="1"/>
      <c r="UG631" s="1"/>
      <c r="UH631" s="1"/>
      <c r="UI631" s="1"/>
      <c r="UJ631" s="1"/>
      <c r="UK631" s="1"/>
      <c r="UL631" s="1"/>
      <c r="UM631" s="1"/>
      <c r="UN631" s="1"/>
      <c r="UO631" s="1"/>
      <c r="UP631" s="1"/>
      <c r="UQ631" s="1"/>
      <c r="UR631" s="1"/>
      <c r="US631" s="1"/>
      <c r="UT631" s="1"/>
      <c r="UU631" s="1"/>
      <c r="UV631" s="1"/>
      <c r="UW631" s="1"/>
      <c r="UX631" s="1"/>
      <c r="UY631" s="1"/>
      <c r="UZ631" s="1"/>
      <c r="VA631" s="1"/>
      <c r="VB631" s="1"/>
      <c r="VC631" s="1"/>
      <c r="VD631" s="1"/>
      <c r="VE631" s="1"/>
      <c r="VF631" s="1"/>
      <c r="VG631" s="1"/>
      <c r="VH631" s="1"/>
      <c r="VI631" s="1"/>
      <c r="VJ631" s="1"/>
      <c r="VK631" s="1"/>
      <c r="VL631" s="1"/>
      <c r="VM631" s="1"/>
      <c r="VN631" s="1"/>
      <c r="VO631" s="1"/>
      <c r="VP631" s="1"/>
      <c r="VQ631" s="1"/>
      <c r="VR631" s="1"/>
      <c r="VS631" s="1"/>
      <c r="VT631" s="1"/>
      <c r="VU631" s="1"/>
      <c r="VV631" s="1"/>
      <c r="VW631" s="1"/>
      <c r="VX631" s="1"/>
      <c r="VY631" s="1"/>
      <c r="VZ631" s="1"/>
      <c r="WA631" s="1"/>
      <c r="WB631" s="1"/>
      <c r="WC631" s="1"/>
      <c r="WD631" s="1"/>
      <c r="WE631" s="1"/>
      <c r="WF631" s="1"/>
      <c r="WG631" s="1"/>
      <c r="WH631" s="1"/>
      <c r="WI631" s="1"/>
      <c r="WJ631" s="1"/>
      <c r="WK631" s="1"/>
      <c r="WL631" s="1"/>
      <c r="WM631" s="1"/>
      <c r="WN631" s="1"/>
      <c r="WO631" s="1"/>
      <c r="WP631" s="1"/>
      <c r="WQ631" s="1"/>
      <c r="WR631" s="1"/>
      <c r="WS631" s="1"/>
      <c r="WT631" s="1"/>
      <c r="WU631" s="1"/>
      <c r="WV631" s="1"/>
      <c r="WW631" s="1"/>
      <c r="WX631" s="1"/>
      <c r="WY631" s="1"/>
      <c r="WZ631" s="1"/>
      <c r="XA631" s="1"/>
      <c r="XB631" s="1"/>
      <c r="XC631" s="1"/>
      <c r="XD631" s="1"/>
      <c r="XE631" s="1"/>
      <c r="XF631" s="1"/>
      <c r="XG631" s="1"/>
      <c r="XH631" s="1"/>
      <c r="XI631" s="1"/>
      <c r="XJ631" s="1"/>
      <c r="XK631" s="1"/>
      <c r="XL631" s="1"/>
      <c r="XM631" s="1"/>
      <c r="XN631" s="1"/>
      <c r="XO631" s="1"/>
      <c r="XP631" s="1"/>
      <c r="XQ631" s="1"/>
      <c r="XR631" s="1"/>
      <c r="XS631" s="1"/>
      <c r="XT631" s="1"/>
      <c r="XU631" s="1"/>
      <c r="XV631" s="1"/>
      <c r="XW631" s="1"/>
      <c r="XX631" s="1"/>
      <c r="XY631" s="1"/>
      <c r="XZ631" s="1"/>
      <c r="YA631" s="1"/>
      <c r="YB631" s="1"/>
      <c r="YC631" s="1"/>
      <c r="YD631" s="1"/>
      <c r="YE631" s="1"/>
      <c r="YF631" s="1"/>
      <c r="YG631" s="1"/>
      <c r="YH631" s="1"/>
      <c r="YI631" s="1"/>
      <c r="YJ631" s="1"/>
      <c r="YK631" s="1"/>
      <c r="YL631" s="1"/>
      <c r="YM631" s="1"/>
      <c r="YN631" s="1"/>
      <c r="YO631" s="1"/>
      <c r="YP631" s="1"/>
      <c r="YQ631" s="1"/>
      <c r="YR631" s="1"/>
      <c r="YS631" s="1"/>
      <c r="YT631" s="1"/>
      <c r="YU631" s="1"/>
      <c r="YV631" s="1"/>
      <c r="YW631" s="1"/>
      <c r="YX631" s="1"/>
      <c r="YY631" s="1"/>
      <c r="YZ631" s="1"/>
      <c r="ZA631" s="1"/>
      <c r="ZB631" s="1"/>
      <c r="ZC631" s="1"/>
      <c r="ZD631" s="1"/>
      <c r="ZE631" s="1"/>
      <c r="ZF631" s="1"/>
      <c r="ZG631" s="1"/>
      <c r="ZH631" s="1"/>
      <c r="ZI631" s="1"/>
      <c r="ZJ631" s="1"/>
      <c r="ZK631" s="1"/>
      <c r="ZL631" s="1"/>
      <c r="ZM631" s="1"/>
      <c r="ZN631" s="1"/>
      <c r="ZO631" s="1"/>
      <c r="ZP631" s="1"/>
      <c r="ZQ631" s="1"/>
      <c r="ZR631" s="1"/>
      <c r="ZS631" s="1"/>
      <c r="ZT631" s="1"/>
      <c r="ZU631" s="1"/>
      <c r="ZV631" s="1"/>
      <c r="ZW631" s="1"/>
      <c r="ZX631" s="1"/>
      <c r="ZY631" s="1"/>
      <c r="ZZ631" s="1"/>
      <c r="AAA631" s="1"/>
      <c r="AAB631" s="1"/>
      <c r="AAC631" s="1"/>
      <c r="AAD631" s="1"/>
      <c r="AAE631" s="1"/>
      <c r="AAF631" s="1"/>
      <c r="AAG631" s="1"/>
      <c r="AAH631" s="1"/>
      <c r="AAI631" s="1"/>
      <c r="AAJ631" s="1"/>
      <c r="AAK631" s="1"/>
      <c r="AAL631" s="1"/>
      <c r="AAM631" s="1"/>
      <c r="AAN631" s="1"/>
      <c r="AAO631" s="1"/>
      <c r="AAP631" s="1"/>
      <c r="AAQ631" s="1"/>
      <c r="AAR631" s="1"/>
      <c r="AAS631" s="1"/>
      <c r="AAT631" s="1"/>
      <c r="AAU631" s="1"/>
      <c r="AAV631" s="1"/>
      <c r="AAW631" s="1"/>
      <c r="AAX631" s="1"/>
      <c r="AAY631" s="1"/>
      <c r="AAZ631" s="1"/>
      <c r="ABA631" s="1"/>
      <c r="ABB631" s="1"/>
      <c r="ABC631" s="1"/>
      <c r="ABD631" s="1"/>
      <c r="ABE631" s="1"/>
      <c r="ABF631" s="1"/>
      <c r="ABG631" s="1"/>
      <c r="ABH631" s="1"/>
      <c r="ABI631" s="1"/>
      <c r="ABJ631" s="1"/>
      <c r="ABK631" s="1"/>
      <c r="ABL631" s="1"/>
      <c r="ABM631" s="1"/>
      <c r="ABN631" s="1"/>
      <c r="ABO631" s="1"/>
    </row>
    <row r="632" spans="2:743" x14ac:dyDescent="0.25">
      <c r="B632" s="1"/>
      <c r="C632" s="1"/>
      <c r="D632" s="1"/>
      <c r="E632" s="1"/>
      <c r="F632" s="1"/>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c r="JX632" s="3"/>
      <c r="JY632" s="3"/>
      <c r="JZ632" s="3"/>
      <c r="KA632" s="3"/>
      <c r="KB632" s="3"/>
      <c r="KC632" s="3"/>
      <c r="KD632" s="3"/>
      <c r="KE632" s="3"/>
      <c r="KF632" s="3"/>
      <c r="KG632" s="3"/>
      <c r="KH632" s="3"/>
      <c r="KI632" s="3"/>
      <c r="KJ632" s="3"/>
      <c r="KK632" s="3"/>
      <c r="KL632" s="3"/>
      <c r="KM632" s="3"/>
      <c r="KN632" s="3"/>
      <c r="KO632" s="3"/>
      <c r="KP632" s="3"/>
      <c r="KQ632" s="3"/>
      <c r="KR632" s="3"/>
      <c r="KS632" s="3"/>
      <c r="KT632" s="3"/>
      <c r="KU632" s="3"/>
      <c r="KV632" s="3"/>
      <c r="KW632" s="3"/>
      <c r="KX632" s="3"/>
      <c r="KY632" s="3"/>
      <c r="KZ632" s="3"/>
      <c r="LA632" s="3"/>
      <c r="LB632" s="3"/>
      <c r="LC632" s="3"/>
      <c r="LD632" s="3"/>
      <c r="LE632" s="3"/>
      <c r="LF632" s="3"/>
      <c r="LG632" s="3"/>
      <c r="LH632" s="3"/>
      <c r="LI632" s="3"/>
      <c r="LJ632" s="3"/>
      <c r="LK632" s="3"/>
      <c r="LL632" s="3"/>
      <c r="LM632" s="3"/>
      <c r="LN632" s="3"/>
      <c r="LO632" s="3"/>
      <c r="LP632" s="3"/>
      <c r="LQ632" s="3"/>
      <c r="LR632" s="3"/>
      <c r="LS632" s="3"/>
      <c r="LT632" s="3"/>
      <c r="LU632" s="3"/>
      <c r="LV632" s="3"/>
      <c r="LW632" s="3"/>
      <c r="LX632" s="3"/>
      <c r="LY632" s="3"/>
      <c r="LZ632" s="3"/>
      <c r="MA632" s="3"/>
      <c r="MB632" s="3"/>
      <c r="MC632" s="3"/>
      <c r="MD632" s="3"/>
      <c r="ME632" s="3"/>
      <c r="MF632" s="3"/>
      <c r="MG632" s="3"/>
      <c r="MH632" s="3"/>
      <c r="MI632" s="3"/>
      <c r="MJ632" s="3"/>
      <c r="MK632" s="3"/>
      <c r="ML632" s="3"/>
      <c r="MM632" s="3"/>
      <c r="MN632" s="3"/>
      <c r="MO632" s="3"/>
      <c r="MP632" s="3"/>
      <c r="MQ632" s="3"/>
      <c r="MR632" s="3"/>
      <c r="MS632" s="3"/>
      <c r="MT632" s="3"/>
      <c r="MU632" s="3"/>
      <c r="MV632" s="3"/>
      <c r="MW632" s="3"/>
      <c r="MX632" s="3"/>
      <c r="MY632" s="3"/>
      <c r="MZ632" s="3"/>
      <c r="NA632" s="3"/>
      <c r="NB632" s="3"/>
      <c r="NC632" s="3"/>
      <c r="ND632" s="3"/>
      <c r="NE632" s="3"/>
      <c r="NF632" s="3"/>
      <c r="NG632" s="3"/>
      <c r="NH632" s="3"/>
      <c r="NI632" s="3"/>
      <c r="NJ632" s="3"/>
      <c r="NK632" s="3"/>
      <c r="NL632" s="3"/>
      <c r="NM632" s="3"/>
      <c r="NN632" s="3"/>
      <c r="NO632" s="3"/>
      <c r="NP632" s="3"/>
      <c r="NQ632" s="3"/>
      <c r="NR632" s="3"/>
      <c r="NS632" s="3"/>
      <c r="NT632" s="3"/>
      <c r="NU632" s="3"/>
      <c r="NV632" s="3"/>
      <c r="NW632" s="3"/>
      <c r="NX632" s="3"/>
      <c r="NY632" s="3"/>
      <c r="NZ632" s="3"/>
      <c r="OA632" s="3"/>
      <c r="OB632" s="3"/>
      <c r="OC632" s="3"/>
      <c r="OD632" s="3"/>
      <c r="OE632" s="3"/>
      <c r="OF632" s="3"/>
      <c r="OG632" s="3"/>
      <c r="OH632" s="3"/>
      <c r="OI632" s="3"/>
      <c r="OJ632" s="3"/>
      <c r="OK632" s="3"/>
      <c r="OL632" s="3"/>
      <c r="OM632" s="3"/>
      <c r="ON632" s="3"/>
      <c r="OO632" s="3"/>
      <c r="OP632" s="3"/>
      <c r="OQ632" s="3"/>
      <c r="OR632" s="3"/>
      <c r="OS632" s="3"/>
      <c r="OT632" s="3"/>
      <c r="OU632" s="3"/>
      <c r="OV632" s="3"/>
      <c r="OW632" s="3"/>
      <c r="OX632" s="3"/>
      <c r="OY632" s="3"/>
      <c r="OZ632" s="3"/>
      <c r="PA632" s="3"/>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row>
    <row r="633" spans="2:743" x14ac:dyDescent="0.25">
      <c r="B633" s="1"/>
      <c r="C633" s="1"/>
      <c r="D633" s="1"/>
      <c r="E633" s="1"/>
      <c r="F633" s="1"/>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c r="IU633" s="3"/>
      <c r="IV633" s="3"/>
      <c r="IW633" s="3"/>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c r="JX633" s="3"/>
      <c r="JY633" s="3"/>
      <c r="JZ633" s="3"/>
      <c r="KA633" s="3"/>
      <c r="KB633" s="3"/>
      <c r="KC633" s="3"/>
      <c r="KD633" s="3"/>
      <c r="KE633" s="3"/>
      <c r="KF633" s="3"/>
      <c r="KG633" s="3"/>
      <c r="KH633" s="3"/>
      <c r="KI633" s="3"/>
      <c r="KJ633" s="3"/>
      <c r="KK633" s="3"/>
      <c r="KL633" s="3"/>
      <c r="KM633" s="3"/>
      <c r="KN633" s="3"/>
      <c r="KO633" s="3"/>
      <c r="KP633" s="3"/>
      <c r="KQ633" s="3"/>
      <c r="KR633" s="3"/>
      <c r="KS633" s="3"/>
      <c r="KT633" s="3"/>
      <c r="KU633" s="3"/>
      <c r="KV633" s="3"/>
      <c r="KW633" s="3"/>
      <c r="KX633" s="3"/>
      <c r="KY633" s="3"/>
      <c r="KZ633" s="3"/>
      <c r="LA633" s="3"/>
      <c r="LB633" s="3"/>
      <c r="LC633" s="3"/>
      <c r="LD633" s="3"/>
      <c r="LE633" s="3"/>
      <c r="LF633" s="3"/>
      <c r="LG633" s="3"/>
      <c r="LH633" s="3"/>
      <c r="LI633" s="3"/>
      <c r="LJ633" s="3"/>
      <c r="LK633" s="3"/>
      <c r="LL633" s="3"/>
      <c r="LM633" s="3"/>
      <c r="LN633" s="3"/>
      <c r="LO633" s="3"/>
      <c r="LP633" s="3"/>
      <c r="LQ633" s="3"/>
      <c r="LR633" s="3"/>
      <c r="LS633" s="3"/>
      <c r="LT633" s="3"/>
      <c r="LU633" s="3"/>
      <c r="LV633" s="3"/>
      <c r="LW633" s="3"/>
      <c r="LX633" s="3"/>
      <c r="LY633" s="3"/>
      <c r="LZ633" s="3"/>
      <c r="MA633" s="3"/>
      <c r="MB633" s="3"/>
      <c r="MC633" s="3"/>
      <c r="MD633" s="3"/>
      <c r="ME633" s="3"/>
      <c r="MF633" s="3"/>
      <c r="MG633" s="3"/>
      <c r="MH633" s="3"/>
      <c r="MI633" s="3"/>
      <c r="MJ633" s="3"/>
      <c r="MK633" s="3"/>
      <c r="ML633" s="3"/>
      <c r="MM633" s="3"/>
      <c r="MN633" s="3"/>
      <c r="MO633" s="3"/>
      <c r="MP633" s="3"/>
      <c r="MQ633" s="3"/>
      <c r="MR633" s="3"/>
      <c r="MS633" s="3"/>
      <c r="MT633" s="3"/>
      <c r="MU633" s="3"/>
      <c r="MV633" s="3"/>
      <c r="MW633" s="3"/>
      <c r="MX633" s="3"/>
      <c r="MY633" s="3"/>
      <c r="MZ633" s="3"/>
      <c r="NA633" s="3"/>
      <c r="NB633" s="3"/>
      <c r="NC633" s="3"/>
      <c r="ND633" s="3"/>
      <c r="NE633" s="3"/>
      <c r="NF633" s="3"/>
      <c r="NG633" s="3"/>
      <c r="NH633" s="3"/>
      <c r="NI633" s="3"/>
      <c r="NJ633" s="3"/>
      <c r="NK633" s="3"/>
      <c r="NL633" s="3"/>
      <c r="NM633" s="3"/>
      <c r="NN633" s="3"/>
      <c r="NO633" s="3"/>
      <c r="NP633" s="3"/>
      <c r="NQ633" s="3"/>
      <c r="NR633" s="3"/>
      <c r="NS633" s="3"/>
      <c r="NT633" s="3"/>
      <c r="NU633" s="3"/>
      <c r="NV633" s="3"/>
      <c r="NW633" s="3"/>
      <c r="NX633" s="3"/>
      <c r="NY633" s="3"/>
      <c r="NZ633" s="3"/>
      <c r="OA633" s="3"/>
      <c r="OB633" s="3"/>
      <c r="OC633" s="3"/>
      <c r="OD633" s="3"/>
      <c r="OE633" s="3"/>
      <c r="OF633" s="3"/>
      <c r="OG633" s="3"/>
      <c r="OH633" s="3"/>
      <c r="OI633" s="3"/>
      <c r="OJ633" s="3"/>
      <c r="OK633" s="3"/>
      <c r="OL633" s="3"/>
      <c r="OM633" s="3"/>
      <c r="ON633" s="3"/>
      <c r="OO633" s="3"/>
      <c r="OP633" s="3"/>
      <c r="OQ633" s="3"/>
      <c r="OR633" s="3"/>
      <c r="OS633" s="3"/>
      <c r="OT633" s="3"/>
      <c r="OU633" s="3"/>
      <c r="OV633" s="3"/>
      <c r="OW633" s="3"/>
      <c r="OX633" s="3"/>
      <c r="OY633" s="3"/>
      <c r="OZ633" s="3"/>
      <c r="PA633" s="3"/>
      <c r="PB633" s="1"/>
      <c r="PC633" s="1"/>
      <c r="PD633" s="1"/>
      <c r="PE633" s="1"/>
      <c r="PF633" s="1"/>
      <c r="PG633" s="1"/>
      <c r="PH633" s="1"/>
      <c r="PI633" s="1"/>
      <c r="PJ633" s="1"/>
      <c r="PK633" s="1"/>
      <c r="PL633" s="1"/>
      <c r="PM633" s="1"/>
      <c r="PN633" s="1"/>
      <c r="PO633" s="1"/>
      <c r="PP633" s="1"/>
      <c r="PQ633" s="1"/>
      <c r="PR633" s="1"/>
      <c r="PS633" s="1"/>
      <c r="PT633" s="1"/>
      <c r="PU633" s="1"/>
      <c r="PV633" s="1"/>
      <c r="PW633" s="1"/>
      <c r="PX633" s="1"/>
      <c r="PY633" s="1"/>
      <c r="PZ633" s="1"/>
      <c r="QA633" s="1"/>
      <c r="QB633" s="1"/>
      <c r="QC633" s="1"/>
      <c r="QD633" s="1"/>
      <c r="QE633" s="1"/>
      <c r="QF633" s="1"/>
      <c r="QG633" s="1"/>
      <c r="QH633" s="1"/>
      <c r="QI633" s="1"/>
      <c r="QJ633" s="1"/>
      <c r="QK633" s="1"/>
      <c r="QL633" s="1"/>
      <c r="QM633" s="1"/>
      <c r="QN633" s="1"/>
      <c r="QO633" s="1"/>
      <c r="QP633" s="1"/>
      <c r="QQ633" s="1"/>
      <c r="QR633" s="1"/>
      <c r="QS633" s="1"/>
      <c r="QT633" s="1"/>
      <c r="QU633" s="1"/>
      <c r="QV633" s="1"/>
      <c r="QW633" s="1"/>
      <c r="QX633" s="1"/>
      <c r="QY633" s="1"/>
      <c r="QZ633" s="1"/>
      <c r="RA633" s="1"/>
      <c r="RB633" s="1"/>
      <c r="RC633" s="1"/>
      <c r="RD633" s="1"/>
      <c r="RE633" s="1"/>
      <c r="RF633" s="1"/>
      <c r="RG633" s="1"/>
      <c r="RH633" s="1"/>
      <c r="RI633" s="1"/>
      <c r="RJ633" s="1"/>
      <c r="RK633" s="1"/>
      <c r="RL633" s="1"/>
      <c r="RM633" s="1"/>
      <c r="RN633" s="1"/>
      <c r="RO633" s="1"/>
      <c r="RP633" s="1"/>
      <c r="RQ633" s="1"/>
      <c r="RR633" s="1"/>
      <c r="RS633" s="1"/>
      <c r="RT633" s="1"/>
      <c r="RU633" s="1"/>
      <c r="RV633" s="1"/>
      <c r="RW633" s="1"/>
      <c r="RX633" s="1"/>
      <c r="RY633" s="1"/>
      <c r="RZ633" s="1"/>
      <c r="SA633" s="1"/>
      <c r="SB633" s="1"/>
      <c r="SC633" s="1"/>
      <c r="SD633" s="1"/>
      <c r="SE633" s="1"/>
      <c r="SF633" s="1"/>
      <c r="SG633" s="1"/>
      <c r="SH633" s="1"/>
      <c r="SI633" s="1"/>
      <c r="SJ633" s="1"/>
      <c r="SK633" s="1"/>
      <c r="SL633" s="1"/>
      <c r="SM633" s="1"/>
      <c r="SN633" s="1"/>
      <c r="SO633" s="1"/>
      <c r="SP633" s="1"/>
      <c r="SQ633" s="1"/>
      <c r="SR633" s="1"/>
      <c r="SS633" s="1"/>
      <c r="ST633" s="1"/>
      <c r="SU633" s="1"/>
      <c r="SV633" s="1"/>
      <c r="SW633" s="1"/>
      <c r="SX633" s="1"/>
      <c r="SY633" s="1"/>
      <c r="SZ633" s="1"/>
      <c r="TA633" s="1"/>
      <c r="TB633" s="1"/>
      <c r="TC633" s="1"/>
      <c r="TD633" s="1"/>
      <c r="TE633" s="1"/>
      <c r="TF633" s="1"/>
      <c r="TG633" s="1"/>
      <c r="TH633" s="1"/>
      <c r="TI633" s="1"/>
      <c r="TJ633" s="1"/>
      <c r="TK633" s="1"/>
      <c r="TL633" s="1"/>
      <c r="TM633" s="1"/>
      <c r="TN633" s="1"/>
      <c r="TO633" s="1"/>
      <c r="TP633" s="1"/>
      <c r="TQ633" s="1"/>
      <c r="TR633" s="1"/>
      <c r="TS633" s="1"/>
      <c r="TT633" s="1"/>
      <c r="TU633" s="1"/>
      <c r="TV633" s="1"/>
      <c r="TW633" s="1"/>
      <c r="TX633" s="1"/>
      <c r="TY633" s="1"/>
      <c r="TZ633" s="1"/>
      <c r="UA633" s="1"/>
      <c r="UB633" s="1"/>
      <c r="UC633" s="1"/>
      <c r="UD633" s="1"/>
      <c r="UE633" s="1"/>
      <c r="UF633" s="1"/>
      <c r="UG633" s="1"/>
      <c r="UH633" s="1"/>
      <c r="UI633" s="1"/>
      <c r="UJ633" s="1"/>
      <c r="UK633" s="1"/>
      <c r="UL633" s="1"/>
      <c r="UM633" s="1"/>
      <c r="UN633" s="1"/>
      <c r="UO633" s="1"/>
      <c r="UP633" s="1"/>
      <c r="UQ633" s="1"/>
      <c r="UR633" s="1"/>
      <c r="US633" s="1"/>
      <c r="UT633" s="1"/>
      <c r="UU633" s="1"/>
      <c r="UV633" s="1"/>
      <c r="UW633" s="1"/>
      <c r="UX633" s="1"/>
      <c r="UY633" s="1"/>
      <c r="UZ633" s="1"/>
      <c r="VA633" s="1"/>
      <c r="VB633" s="1"/>
      <c r="VC633" s="1"/>
      <c r="VD633" s="1"/>
      <c r="VE633" s="1"/>
      <c r="VF633" s="1"/>
      <c r="VG633" s="1"/>
      <c r="VH633" s="1"/>
      <c r="VI633" s="1"/>
      <c r="VJ633" s="1"/>
      <c r="VK633" s="1"/>
      <c r="VL633" s="1"/>
      <c r="VM633" s="1"/>
      <c r="VN633" s="1"/>
      <c r="VO633" s="1"/>
      <c r="VP633" s="1"/>
      <c r="VQ633" s="1"/>
      <c r="VR633" s="1"/>
      <c r="VS633" s="1"/>
      <c r="VT633" s="1"/>
      <c r="VU633" s="1"/>
      <c r="VV633" s="1"/>
      <c r="VW633" s="1"/>
      <c r="VX633" s="1"/>
      <c r="VY633" s="1"/>
      <c r="VZ633" s="1"/>
      <c r="WA633" s="1"/>
      <c r="WB633" s="1"/>
      <c r="WC633" s="1"/>
      <c r="WD633" s="1"/>
      <c r="WE633" s="1"/>
      <c r="WF633" s="1"/>
      <c r="WG633" s="1"/>
      <c r="WH633" s="1"/>
      <c r="WI633" s="1"/>
      <c r="WJ633" s="1"/>
      <c r="WK633" s="1"/>
      <c r="WL633" s="1"/>
      <c r="WM633" s="1"/>
      <c r="WN633" s="1"/>
      <c r="WO633" s="1"/>
      <c r="WP633" s="1"/>
      <c r="WQ633" s="1"/>
      <c r="WR633" s="1"/>
      <c r="WS633" s="1"/>
      <c r="WT633" s="1"/>
      <c r="WU633" s="1"/>
      <c r="WV633" s="1"/>
      <c r="WW633" s="1"/>
      <c r="WX633" s="1"/>
      <c r="WY633" s="1"/>
      <c r="WZ633" s="1"/>
      <c r="XA633" s="1"/>
      <c r="XB633" s="1"/>
      <c r="XC633" s="1"/>
      <c r="XD633" s="1"/>
      <c r="XE633" s="1"/>
      <c r="XF633" s="1"/>
      <c r="XG633" s="1"/>
      <c r="XH633" s="1"/>
      <c r="XI633" s="1"/>
      <c r="XJ633" s="1"/>
      <c r="XK633" s="1"/>
      <c r="XL633" s="1"/>
      <c r="XM633" s="1"/>
      <c r="XN633" s="1"/>
      <c r="XO633" s="1"/>
      <c r="XP633" s="1"/>
      <c r="XQ633" s="1"/>
      <c r="XR633" s="1"/>
      <c r="XS633" s="1"/>
      <c r="XT633" s="1"/>
      <c r="XU633" s="1"/>
      <c r="XV633" s="1"/>
      <c r="XW633" s="1"/>
      <c r="XX633" s="1"/>
      <c r="XY633" s="1"/>
      <c r="XZ633" s="1"/>
      <c r="YA633" s="1"/>
      <c r="YB633" s="1"/>
      <c r="YC633" s="1"/>
      <c r="YD633" s="1"/>
      <c r="YE633" s="1"/>
      <c r="YF633" s="1"/>
      <c r="YG633" s="1"/>
      <c r="YH633" s="1"/>
      <c r="YI633" s="1"/>
      <c r="YJ633" s="1"/>
      <c r="YK633" s="1"/>
      <c r="YL633" s="1"/>
      <c r="YM633" s="1"/>
      <c r="YN633" s="1"/>
      <c r="YO633" s="1"/>
      <c r="YP633" s="1"/>
      <c r="YQ633" s="1"/>
      <c r="YR633" s="1"/>
      <c r="YS633" s="1"/>
      <c r="YT633" s="1"/>
      <c r="YU633" s="1"/>
      <c r="YV633" s="1"/>
      <c r="YW633" s="1"/>
      <c r="YX633" s="1"/>
      <c r="YY633" s="1"/>
      <c r="YZ633" s="1"/>
      <c r="ZA633" s="1"/>
      <c r="ZB633" s="1"/>
      <c r="ZC633" s="1"/>
      <c r="ZD633" s="1"/>
      <c r="ZE633" s="1"/>
      <c r="ZF633" s="1"/>
      <c r="ZG633" s="1"/>
      <c r="ZH633" s="1"/>
      <c r="ZI633" s="1"/>
      <c r="ZJ633" s="1"/>
      <c r="ZK633" s="1"/>
      <c r="ZL633" s="1"/>
      <c r="ZM633" s="1"/>
      <c r="ZN633" s="1"/>
      <c r="ZO633" s="1"/>
      <c r="ZP633" s="1"/>
      <c r="ZQ633" s="1"/>
      <c r="ZR633" s="1"/>
      <c r="ZS633" s="1"/>
      <c r="ZT633" s="1"/>
      <c r="ZU633" s="1"/>
      <c r="ZV633" s="1"/>
      <c r="ZW633" s="1"/>
      <c r="ZX633" s="1"/>
      <c r="ZY633" s="1"/>
      <c r="ZZ633" s="1"/>
      <c r="AAA633" s="1"/>
      <c r="AAB633" s="1"/>
      <c r="AAC633" s="1"/>
      <c r="AAD633" s="1"/>
      <c r="AAE633" s="1"/>
      <c r="AAF633" s="1"/>
      <c r="AAG633" s="1"/>
      <c r="AAH633" s="1"/>
      <c r="AAI633" s="1"/>
      <c r="AAJ633" s="1"/>
      <c r="AAK633" s="1"/>
      <c r="AAL633" s="1"/>
      <c r="AAM633" s="1"/>
      <c r="AAN633" s="1"/>
      <c r="AAO633" s="1"/>
      <c r="AAP633" s="1"/>
      <c r="AAQ633" s="1"/>
      <c r="AAR633" s="1"/>
      <c r="AAS633" s="1"/>
      <c r="AAT633" s="1"/>
      <c r="AAU633" s="1"/>
      <c r="AAV633" s="1"/>
      <c r="AAW633" s="1"/>
      <c r="AAX633" s="1"/>
      <c r="AAY633" s="1"/>
      <c r="AAZ633" s="1"/>
      <c r="ABA633" s="1"/>
      <c r="ABB633" s="1"/>
      <c r="ABC633" s="1"/>
      <c r="ABD633" s="1"/>
      <c r="ABE633" s="1"/>
      <c r="ABF633" s="1"/>
      <c r="ABG633" s="1"/>
      <c r="ABH633" s="1"/>
      <c r="ABI633" s="1"/>
      <c r="ABJ633" s="1"/>
      <c r="ABK633" s="1"/>
      <c r="ABL633" s="1"/>
      <c r="ABM633" s="1"/>
      <c r="ABN633" s="1"/>
      <c r="ABO633" s="1"/>
    </row>
    <row r="634" spans="2:743" x14ac:dyDescent="0.25">
      <c r="B634" s="1"/>
      <c r="C634" s="1"/>
      <c r="D634" s="1"/>
      <c r="E634" s="1"/>
      <c r="F634" s="1"/>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c r="IF634" s="3"/>
      <c r="IG634" s="3"/>
      <c r="IH634" s="3"/>
      <c r="II634" s="3"/>
      <c r="IJ634" s="3"/>
      <c r="IK634" s="3"/>
      <c r="IL634" s="3"/>
      <c r="IM634" s="3"/>
      <c r="IN634" s="3"/>
      <c r="IO634" s="3"/>
      <c r="IP634" s="3"/>
      <c r="IQ634" s="3"/>
      <c r="IR634" s="3"/>
      <c r="IS634" s="3"/>
      <c r="IT634" s="3"/>
      <c r="IU634" s="3"/>
      <c r="IV634" s="3"/>
      <c r="IW634" s="3"/>
      <c r="IX634" s="3"/>
      <c r="IY634" s="3"/>
      <c r="IZ634" s="3"/>
      <c r="JA634" s="3"/>
      <c r="JB634" s="3"/>
      <c r="JC634" s="3"/>
      <c r="JD634" s="3"/>
      <c r="JE634" s="3"/>
      <c r="JF634" s="3"/>
      <c r="JG634" s="3"/>
      <c r="JH634" s="3"/>
      <c r="JI634" s="3"/>
      <c r="JJ634" s="3"/>
      <c r="JK634" s="3"/>
      <c r="JL634" s="3"/>
      <c r="JM634" s="3"/>
      <c r="JN634" s="3"/>
      <c r="JO634" s="3"/>
      <c r="JP634" s="3"/>
      <c r="JQ634" s="3"/>
      <c r="JR634" s="3"/>
      <c r="JS634" s="3"/>
      <c r="JT634" s="3"/>
      <c r="JU634" s="3"/>
      <c r="JV634" s="3"/>
      <c r="JW634" s="3"/>
      <c r="JX634" s="3"/>
      <c r="JY634" s="3"/>
      <c r="JZ634" s="3"/>
      <c r="KA634" s="3"/>
      <c r="KB634" s="3"/>
      <c r="KC634" s="3"/>
      <c r="KD634" s="3"/>
      <c r="KE634" s="3"/>
      <c r="KF634" s="3"/>
      <c r="KG634" s="3"/>
      <c r="KH634" s="3"/>
      <c r="KI634" s="3"/>
      <c r="KJ634" s="3"/>
      <c r="KK634" s="3"/>
      <c r="KL634" s="3"/>
      <c r="KM634" s="3"/>
      <c r="KN634" s="3"/>
      <c r="KO634" s="3"/>
      <c r="KP634" s="3"/>
      <c r="KQ634" s="3"/>
      <c r="KR634" s="3"/>
      <c r="KS634" s="3"/>
      <c r="KT634" s="3"/>
      <c r="KU634" s="3"/>
      <c r="KV634" s="3"/>
      <c r="KW634" s="3"/>
      <c r="KX634" s="3"/>
      <c r="KY634" s="3"/>
      <c r="KZ634" s="3"/>
      <c r="LA634" s="3"/>
      <c r="LB634" s="3"/>
      <c r="LC634" s="3"/>
      <c r="LD634" s="3"/>
      <c r="LE634" s="3"/>
      <c r="LF634" s="3"/>
      <c r="LG634" s="3"/>
      <c r="LH634" s="3"/>
      <c r="LI634" s="3"/>
      <c r="LJ634" s="3"/>
      <c r="LK634" s="3"/>
      <c r="LL634" s="3"/>
      <c r="LM634" s="3"/>
      <c r="LN634" s="3"/>
      <c r="LO634" s="3"/>
      <c r="LP634" s="3"/>
      <c r="LQ634" s="3"/>
      <c r="LR634" s="3"/>
      <c r="LS634" s="3"/>
      <c r="LT634" s="3"/>
      <c r="LU634" s="3"/>
      <c r="LV634" s="3"/>
      <c r="LW634" s="3"/>
      <c r="LX634" s="3"/>
      <c r="LY634" s="3"/>
      <c r="LZ634" s="3"/>
      <c r="MA634" s="3"/>
      <c r="MB634" s="3"/>
      <c r="MC634" s="3"/>
      <c r="MD634" s="3"/>
      <c r="ME634" s="3"/>
      <c r="MF634" s="3"/>
      <c r="MG634" s="3"/>
      <c r="MH634" s="3"/>
      <c r="MI634" s="3"/>
      <c r="MJ634" s="3"/>
      <c r="MK634" s="3"/>
      <c r="ML634" s="3"/>
      <c r="MM634" s="3"/>
      <c r="MN634" s="3"/>
      <c r="MO634" s="3"/>
      <c r="MP634" s="3"/>
      <c r="MQ634" s="3"/>
      <c r="MR634" s="3"/>
      <c r="MS634" s="3"/>
      <c r="MT634" s="3"/>
      <c r="MU634" s="3"/>
      <c r="MV634" s="3"/>
      <c r="MW634" s="3"/>
      <c r="MX634" s="3"/>
      <c r="MY634" s="3"/>
      <c r="MZ634" s="3"/>
      <c r="NA634" s="3"/>
      <c r="NB634" s="3"/>
      <c r="NC634" s="3"/>
      <c r="ND634" s="3"/>
      <c r="NE634" s="3"/>
      <c r="NF634" s="3"/>
      <c r="NG634" s="3"/>
      <c r="NH634" s="3"/>
      <c r="NI634" s="3"/>
      <c r="NJ634" s="3"/>
      <c r="NK634" s="3"/>
      <c r="NL634" s="3"/>
      <c r="NM634" s="3"/>
      <c r="NN634" s="3"/>
      <c r="NO634" s="3"/>
      <c r="NP634" s="3"/>
      <c r="NQ634" s="3"/>
      <c r="NR634" s="3"/>
      <c r="NS634" s="3"/>
      <c r="NT634" s="3"/>
      <c r="NU634" s="3"/>
      <c r="NV634" s="3"/>
      <c r="NW634" s="3"/>
      <c r="NX634" s="3"/>
      <c r="NY634" s="3"/>
      <c r="NZ634" s="3"/>
      <c r="OA634" s="3"/>
      <c r="OB634" s="3"/>
      <c r="OC634" s="3"/>
      <c r="OD634" s="3"/>
      <c r="OE634" s="3"/>
      <c r="OF634" s="3"/>
      <c r="OG634" s="3"/>
      <c r="OH634" s="3"/>
      <c r="OI634" s="3"/>
      <c r="OJ634" s="3"/>
      <c r="OK634" s="3"/>
      <c r="OL634" s="3"/>
      <c r="OM634" s="3"/>
      <c r="ON634" s="3"/>
      <c r="OO634" s="3"/>
      <c r="OP634" s="3"/>
      <c r="OQ634" s="3"/>
      <c r="OR634" s="3"/>
      <c r="OS634" s="3"/>
      <c r="OT634" s="3"/>
      <c r="OU634" s="3"/>
      <c r="OV634" s="3"/>
      <c r="OW634" s="3"/>
      <c r="OX634" s="3"/>
      <c r="OY634" s="3"/>
      <c r="OZ634" s="3"/>
      <c r="PA634" s="3"/>
      <c r="PB634" s="1"/>
      <c r="PC634" s="1"/>
      <c r="PD634" s="1"/>
      <c r="PE634" s="1"/>
      <c r="PF634" s="1"/>
      <c r="PG634" s="1"/>
      <c r="PH634" s="1"/>
      <c r="PI634" s="1"/>
      <c r="PJ634" s="1"/>
      <c r="PK634" s="1"/>
      <c r="PL634" s="1"/>
      <c r="PM634" s="1"/>
      <c r="PN634" s="1"/>
      <c r="PO634" s="1"/>
      <c r="PP634" s="1"/>
      <c r="PQ634" s="1"/>
      <c r="PR634" s="1"/>
      <c r="PS634" s="1"/>
      <c r="PT634" s="1"/>
      <c r="PU634" s="1"/>
      <c r="PV634" s="1"/>
      <c r="PW634" s="1"/>
      <c r="PX634" s="1"/>
      <c r="PY634" s="1"/>
      <c r="PZ634" s="1"/>
      <c r="QA634" s="1"/>
      <c r="QB634" s="1"/>
      <c r="QC634" s="1"/>
      <c r="QD634" s="1"/>
      <c r="QE634" s="1"/>
      <c r="QF634" s="1"/>
      <c r="QG634" s="1"/>
      <c r="QH634" s="1"/>
      <c r="QI634" s="1"/>
      <c r="QJ634" s="1"/>
      <c r="QK634" s="1"/>
      <c r="QL634" s="1"/>
      <c r="QM634" s="1"/>
      <c r="QN634" s="1"/>
      <c r="QO634" s="1"/>
      <c r="QP634" s="1"/>
      <c r="QQ634" s="1"/>
      <c r="QR634" s="1"/>
      <c r="QS634" s="1"/>
      <c r="QT634" s="1"/>
      <c r="QU634" s="1"/>
      <c r="QV634" s="1"/>
      <c r="QW634" s="1"/>
      <c r="QX634" s="1"/>
      <c r="QY634" s="1"/>
      <c r="QZ634" s="1"/>
      <c r="RA634" s="1"/>
      <c r="RB634" s="1"/>
      <c r="RC634" s="1"/>
      <c r="RD634" s="1"/>
      <c r="RE634" s="1"/>
      <c r="RF634" s="1"/>
      <c r="RG634" s="1"/>
      <c r="RH634" s="1"/>
      <c r="RI634" s="1"/>
      <c r="RJ634" s="1"/>
      <c r="RK634" s="1"/>
      <c r="RL634" s="1"/>
      <c r="RM634" s="1"/>
      <c r="RN634" s="1"/>
      <c r="RO634" s="1"/>
      <c r="RP634" s="1"/>
      <c r="RQ634" s="1"/>
      <c r="RR634" s="1"/>
      <c r="RS634" s="1"/>
      <c r="RT634" s="1"/>
      <c r="RU634" s="1"/>
      <c r="RV634" s="1"/>
      <c r="RW634" s="1"/>
      <c r="RX634" s="1"/>
      <c r="RY634" s="1"/>
      <c r="RZ634" s="1"/>
      <c r="SA634" s="1"/>
      <c r="SB634" s="1"/>
      <c r="SC634" s="1"/>
      <c r="SD634" s="1"/>
      <c r="SE634" s="1"/>
      <c r="SF634" s="1"/>
      <c r="SG634" s="1"/>
      <c r="SH634" s="1"/>
      <c r="SI634" s="1"/>
      <c r="SJ634" s="1"/>
      <c r="SK634" s="1"/>
      <c r="SL634" s="1"/>
      <c r="SM634" s="1"/>
      <c r="SN634" s="1"/>
      <c r="SO634" s="1"/>
      <c r="SP634" s="1"/>
      <c r="SQ634" s="1"/>
      <c r="SR634" s="1"/>
      <c r="SS634" s="1"/>
      <c r="ST634" s="1"/>
      <c r="SU634" s="1"/>
      <c r="SV634" s="1"/>
      <c r="SW634" s="1"/>
      <c r="SX634" s="1"/>
      <c r="SY634" s="1"/>
      <c r="SZ634" s="1"/>
      <c r="TA634" s="1"/>
      <c r="TB634" s="1"/>
      <c r="TC634" s="1"/>
      <c r="TD634" s="1"/>
      <c r="TE634" s="1"/>
      <c r="TF634" s="1"/>
      <c r="TG634" s="1"/>
      <c r="TH634" s="1"/>
      <c r="TI634" s="1"/>
      <c r="TJ634" s="1"/>
      <c r="TK634" s="1"/>
      <c r="TL634" s="1"/>
      <c r="TM634" s="1"/>
      <c r="TN634" s="1"/>
      <c r="TO634" s="1"/>
      <c r="TP634" s="1"/>
      <c r="TQ634" s="1"/>
      <c r="TR634" s="1"/>
      <c r="TS634" s="1"/>
      <c r="TT634" s="1"/>
      <c r="TU634" s="1"/>
      <c r="TV634" s="1"/>
      <c r="TW634" s="1"/>
      <c r="TX634" s="1"/>
      <c r="TY634" s="1"/>
      <c r="TZ634" s="1"/>
      <c r="UA634" s="1"/>
      <c r="UB634" s="1"/>
      <c r="UC634" s="1"/>
      <c r="UD634" s="1"/>
      <c r="UE634" s="1"/>
      <c r="UF634" s="1"/>
      <c r="UG634" s="1"/>
      <c r="UH634" s="1"/>
      <c r="UI634" s="1"/>
      <c r="UJ634" s="1"/>
      <c r="UK634" s="1"/>
      <c r="UL634" s="1"/>
      <c r="UM634" s="1"/>
      <c r="UN634" s="1"/>
      <c r="UO634" s="1"/>
      <c r="UP634" s="1"/>
      <c r="UQ634" s="1"/>
      <c r="UR634" s="1"/>
      <c r="US634" s="1"/>
      <c r="UT634" s="1"/>
      <c r="UU634" s="1"/>
      <c r="UV634" s="1"/>
      <c r="UW634" s="1"/>
      <c r="UX634" s="1"/>
      <c r="UY634" s="1"/>
      <c r="UZ634" s="1"/>
      <c r="VA634" s="1"/>
      <c r="VB634" s="1"/>
      <c r="VC634" s="1"/>
      <c r="VD634" s="1"/>
      <c r="VE634" s="1"/>
      <c r="VF634" s="1"/>
      <c r="VG634" s="1"/>
      <c r="VH634" s="1"/>
      <c r="VI634" s="1"/>
      <c r="VJ634" s="1"/>
      <c r="VK634" s="1"/>
      <c r="VL634" s="1"/>
      <c r="VM634" s="1"/>
      <c r="VN634" s="1"/>
      <c r="VO634" s="1"/>
      <c r="VP634" s="1"/>
      <c r="VQ634" s="1"/>
      <c r="VR634" s="1"/>
      <c r="VS634" s="1"/>
      <c r="VT634" s="1"/>
      <c r="VU634" s="1"/>
      <c r="VV634" s="1"/>
      <c r="VW634" s="1"/>
      <c r="VX634" s="1"/>
      <c r="VY634" s="1"/>
      <c r="VZ634" s="1"/>
      <c r="WA634" s="1"/>
      <c r="WB634" s="1"/>
      <c r="WC634" s="1"/>
      <c r="WD634" s="1"/>
      <c r="WE634" s="1"/>
      <c r="WF634" s="1"/>
      <c r="WG634" s="1"/>
      <c r="WH634" s="1"/>
      <c r="WI634" s="1"/>
      <c r="WJ634" s="1"/>
      <c r="WK634" s="1"/>
      <c r="WL634" s="1"/>
      <c r="WM634" s="1"/>
      <c r="WN634" s="1"/>
      <c r="WO634" s="1"/>
      <c r="WP634" s="1"/>
      <c r="WQ634" s="1"/>
      <c r="WR634" s="1"/>
      <c r="WS634" s="1"/>
      <c r="WT634" s="1"/>
      <c r="WU634" s="1"/>
      <c r="WV634" s="1"/>
      <c r="WW634" s="1"/>
      <c r="WX634" s="1"/>
      <c r="WY634" s="1"/>
      <c r="WZ634" s="1"/>
      <c r="XA634" s="1"/>
      <c r="XB634" s="1"/>
      <c r="XC634" s="1"/>
      <c r="XD634" s="1"/>
      <c r="XE634" s="1"/>
      <c r="XF634" s="1"/>
      <c r="XG634" s="1"/>
      <c r="XH634" s="1"/>
      <c r="XI634" s="1"/>
      <c r="XJ634" s="1"/>
      <c r="XK634" s="1"/>
      <c r="XL634" s="1"/>
      <c r="XM634" s="1"/>
      <c r="XN634" s="1"/>
      <c r="XO634" s="1"/>
      <c r="XP634" s="1"/>
      <c r="XQ634" s="1"/>
      <c r="XR634" s="1"/>
      <c r="XS634" s="1"/>
      <c r="XT634" s="1"/>
      <c r="XU634" s="1"/>
      <c r="XV634" s="1"/>
      <c r="XW634" s="1"/>
      <c r="XX634" s="1"/>
      <c r="XY634" s="1"/>
      <c r="XZ634" s="1"/>
      <c r="YA634" s="1"/>
      <c r="YB634" s="1"/>
      <c r="YC634" s="1"/>
      <c r="YD634" s="1"/>
      <c r="YE634" s="1"/>
      <c r="YF634" s="1"/>
      <c r="YG634" s="1"/>
      <c r="YH634" s="1"/>
      <c r="YI634" s="1"/>
      <c r="YJ634" s="1"/>
      <c r="YK634" s="1"/>
      <c r="YL634" s="1"/>
      <c r="YM634" s="1"/>
      <c r="YN634" s="1"/>
      <c r="YO634" s="1"/>
      <c r="YP634" s="1"/>
      <c r="YQ634" s="1"/>
      <c r="YR634" s="1"/>
      <c r="YS634" s="1"/>
      <c r="YT634" s="1"/>
      <c r="YU634" s="1"/>
      <c r="YV634" s="1"/>
      <c r="YW634" s="1"/>
      <c r="YX634" s="1"/>
      <c r="YY634" s="1"/>
      <c r="YZ634" s="1"/>
      <c r="ZA634" s="1"/>
      <c r="ZB634" s="1"/>
      <c r="ZC634" s="1"/>
      <c r="ZD634" s="1"/>
      <c r="ZE634" s="1"/>
      <c r="ZF634" s="1"/>
      <c r="ZG634" s="1"/>
      <c r="ZH634" s="1"/>
      <c r="ZI634" s="1"/>
      <c r="ZJ634" s="1"/>
      <c r="ZK634" s="1"/>
      <c r="ZL634" s="1"/>
      <c r="ZM634" s="1"/>
      <c r="ZN634" s="1"/>
      <c r="ZO634" s="1"/>
      <c r="ZP634" s="1"/>
      <c r="ZQ634" s="1"/>
      <c r="ZR634" s="1"/>
      <c r="ZS634" s="1"/>
      <c r="ZT634" s="1"/>
      <c r="ZU634" s="1"/>
      <c r="ZV634" s="1"/>
      <c r="ZW634" s="1"/>
      <c r="ZX634" s="1"/>
      <c r="ZY634" s="1"/>
      <c r="ZZ634" s="1"/>
      <c r="AAA634" s="1"/>
      <c r="AAB634" s="1"/>
      <c r="AAC634" s="1"/>
      <c r="AAD634" s="1"/>
      <c r="AAE634" s="1"/>
      <c r="AAF634" s="1"/>
      <c r="AAG634" s="1"/>
      <c r="AAH634" s="1"/>
      <c r="AAI634" s="1"/>
      <c r="AAJ634" s="1"/>
      <c r="AAK634" s="1"/>
      <c r="AAL634" s="1"/>
      <c r="AAM634" s="1"/>
      <c r="AAN634" s="1"/>
      <c r="AAO634" s="1"/>
      <c r="AAP634" s="1"/>
      <c r="AAQ634" s="1"/>
      <c r="AAR634" s="1"/>
      <c r="AAS634" s="1"/>
      <c r="AAT634" s="1"/>
      <c r="AAU634" s="1"/>
      <c r="AAV634" s="1"/>
      <c r="AAW634" s="1"/>
      <c r="AAX634" s="1"/>
      <c r="AAY634" s="1"/>
      <c r="AAZ634" s="1"/>
      <c r="ABA634" s="1"/>
      <c r="ABB634" s="1"/>
      <c r="ABC634" s="1"/>
      <c r="ABD634" s="1"/>
      <c r="ABE634" s="1"/>
      <c r="ABF634" s="1"/>
      <c r="ABG634" s="1"/>
      <c r="ABH634" s="1"/>
      <c r="ABI634" s="1"/>
      <c r="ABJ634" s="1"/>
      <c r="ABK634" s="1"/>
      <c r="ABL634" s="1"/>
      <c r="ABM634" s="1"/>
      <c r="ABN634" s="1"/>
      <c r="ABO634" s="1"/>
    </row>
    <row r="635" spans="2:743" x14ac:dyDescent="0.25">
      <c r="B635" s="1"/>
      <c r="C635" s="1"/>
      <c r="D635" s="1"/>
      <c r="E635" s="1"/>
      <c r="F635" s="1"/>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c r="IS635" s="3"/>
      <c r="IT635" s="3"/>
      <c r="IU635" s="3"/>
      <c r="IV635" s="3"/>
      <c r="IW635" s="3"/>
      <c r="IX635" s="3"/>
      <c r="IY635" s="3"/>
      <c r="IZ635" s="3"/>
      <c r="JA635" s="3"/>
      <c r="JB635" s="3"/>
      <c r="JC635" s="3"/>
      <c r="JD635" s="3"/>
      <c r="JE635" s="3"/>
      <c r="JF635" s="3"/>
      <c r="JG635" s="3"/>
      <c r="JH635" s="3"/>
      <c r="JI635" s="3"/>
      <c r="JJ635" s="3"/>
      <c r="JK635" s="3"/>
      <c r="JL635" s="3"/>
      <c r="JM635" s="3"/>
      <c r="JN635" s="3"/>
      <c r="JO635" s="3"/>
      <c r="JP635" s="3"/>
      <c r="JQ635" s="3"/>
      <c r="JR635" s="3"/>
      <c r="JS635" s="3"/>
      <c r="JT635" s="3"/>
      <c r="JU635" s="3"/>
      <c r="JV635" s="3"/>
      <c r="JW635" s="3"/>
      <c r="JX635" s="3"/>
      <c r="JY635" s="3"/>
      <c r="JZ635" s="3"/>
      <c r="KA635" s="3"/>
      <c r="KB635" s="3"/>
      <c r="KC635" s="3"/>
      <c r="KD635" s="3"/>
      <c r="KE635" s="3"/>
      <c r="KF635" s="3"/>
      <c r="KG635" s="3"/>
      <c r="KH635" s="3"/>
      <c r="KI635" s="3"/>
      <c r="KJ635" s="3"/>
      <c r="KK635" s="3"/>
      <c r="KL635" s="3"/>
      <c r="KM635" s="3"/>
      <c r="KN635" s="3"/>
      <c r="KO635" s="3"/>
      <c r="KP635" s="3"/>
      <c r="KQ635" s="3"/>
      <c r="KR635" s="3"/>
      <c r="KS635" s="3"/>
      <c r="KT635" s="3"/>
      <c r="KU635" s="3"/>
      <c r="KV635" s="3"/>
      <c r="KW635" s="3"/>
      <c r="KX635" s="3"/>
      <c r="KY635" s="3"/>
      <c r="KZ635" s="3"/>
      <c r="LA635" s="3"/>
      <c r="LB635" s="3"/>
      <c r="LC635" s="3"/>
      <c r="LD635" s="3"/>
      <c r="LE635" s="3"/>
      <c r="LF635" s="3"/>
      <c r="LG635" s="3"/>
      <c r="LH635" s="3"/>
      <c r="LI635" s="3"/>
      <c r="LJ635" s="3"/>
      <c r="LK635" s="3"/>
      <c r="LL635" s="3"/>
      <c r="LM635" s="3"/>
      <c r="LN635" s="3"/>
      <c r="LO635" s="3"/>
      <c r="LP635" s="3"/>
      <c r="LQ635" s="3"/>
      <c r="LR635" s="3"/>
      <c r="LS635" s="3"/>
      <c r="LT635" s="3"/>
      <c r="LU635" s="3"/>
      <c r="LV635" s="3"/>
      <c r="LW635" s="3"/>
      <c r="LX635" s="3"/>
      <c r="LY635" s="3"/>
      <c r="LZ635" s="3"/>
      <c r="MA635" s="3"/>
      <c r="MB635" s="3"/>
      <c r="MC635" s="3"/>
      <c r="MD635" s="3"/>
      <c r="ME635" s="3"/>
      <c r="MF635" s="3"/>
      <c r="MG635" s="3"/>
      <c r="MH635" s="3"/>
      <c r="MI635" s="3"/>
      <c r="MJ635" s="3"/>
      <c r="MK635" s="3"/>
      <c r="ML635" s="3"/>
      <c r="MM635" s="3"/>
      <c r="MN635" s="3"/>
      <c r="MO635" s="3"/>
      <c r="MP635" s="3"/>
      <c r="MQ635" s="3"/>
      <c r="MR635" s="3"/>
      <c r="MS635" s="3"/>
      <c r="MT635" s="3"/>
      <c r="MU635" s="3"/>
      <c r="MV635" s="3"/>
      <c r="MW635" s="3"/>
      <c r="MX635" s="3"/>
      <c r="MY635" s="3"/>
      <c r="MZ635" s="3"/>
      <c r="NA635" s="3"/>
      <c r="NB635" s="3"/>
      <c r="NC635" s="3"/>
      <c r="ND635" s="3"/>
      <c r="NE635" s="3"/>
      <c r="NF635" s="3"/>
      <c r="NG635" s="3"/>
      <c r="NH635" s="3"/>
      <c r="NI635" s="3"/>
      <c r="NJ635" s="3"/>
      <c r="NK635" s="3"/>
      <c r="NL635" s="3"/>
      <c r="NM635" s="3"/>
      <c r="NN635" s="3"/>
      <c r="NO635" s="3"/>
      <c r="NP635" s="3"/>
      <c r="NQ635" s="3"/>
      <c r="NR635" s="3"/>
      <c r="NS635" s="3"/>
      <c r="NT635" s="3"/>
      <c r="NU635" s="3"/>
      <c r="NV635" s="3"/>
      <c r="NW635" s="3"/>
      <c r="NX635" s="3"/>
      <c r="NY635" s="3"/>
      <c r="NZ635" s="3"/>
      <c r="OA635" s="3"/>
      <c r="OB635" s="3"/>
      <c r="OC635" s="3"/>
      <c r="OD635" s="3"/>
      <c r="OE635" s="3"/>
      <c r="OF635" s="3"/>
      <c r="OG635" s="3"/>
      <c r="OH635" s="3"/>
      <c r="OI635" s="3"/>
      <c r="OJ635" s="3"/>
      <c r="OK635" s="3"/>
      <c r="OL635" s="3"/>
      <c r="OM635" s="3"/>
      <c r="ON635" s="3"/>
      <c r="OO635" s="3"/>
      <c r="OP635" s="3"/>
      <c r="OQ635" s="3"/>
      <c r="OR635" s="3"/>
      <c r="OS635" s="3"/>
      <c r="OT635" s="3"/>
      <c r="OU635" s="3"/>
      <c r="OV635" s="3"/>
      <c r="OW635" s="3"/>
      <c r="OX635" s="3"/>
      <c r="OY635" s="3"/>
      <c r="OZ635" s="3"/>
      <c r="PA635" s="3"/>
      <c r="PB635" s="1"/>
      <c r="PC635" s="1"/>
      <c r="PD635" s="1"/>
      <c r="PE635" s="1"/>
      <c r="PF635" s="1"/>
      <c r="PG635" s="1"/>
      <c r="PH635" s="1"/>
      <c r="PI635" s="1"/>
      <c r="PJ635" s="1"/>
      <c r="PK635" s="1"/>
      <c r="PL635" s="1"/>
      <c r="PM635" s="1"/>
      <c r="PN635" s="1"/>
      <c r="PO635" s="1"/>
      <c r="PP635" s="1"/>
      <c r="PQ635" s="1"/>
      <c r="PR635" s="1"/>
      <c r="PS635" s="1"/>
      <c r="PT635" s="1"/>
      <c r="PU635" s="1"/>
      <c r="PV635" s="1"/>
      <c r="PW635" s="1"/>
      <c r="PX635" s="1"/>
      <c r="PY635" s="1"/>
      <c r="PZ635" s="1"/>
      <c r="QA635" s="1"/>
      <c r="QB635" s="1"/>
      <c r="QC635" s="1"/>
      <c r="QD635" s="1"/>
      <c r="QE635" s="1"/>
      <c r="QF635" s="1"/>
      <c r="QG635" s="1"/>
      <c r="QH635" s="1"/>
      <c r="QI635" s="1"/>
      <c r="QJ635" s="1"/>
      <c r="QK635" s="1"/>
      <c r="QL635" s="1"/>
      <c r="QM635" s="1"/>
      <c r="QN635" s="1"/>
      <c r="QO635" s="1"/>
      <c r="QP635" s="1"/>
      <c r="QQ635" s="1"/>
      <c r="QR635" s="1"/>
      <c r="QS635" s="1"/>
      <c r="QT635" s="1"/>
      <c r="QU635" s="1"/>
      <c r="QV635" s="1"/>
      <c r="QW635" s="1"/>
      <c r="QX635" s="1"/>
      <c r="QY635" s="1"/>
      <c r="QZ635" s="1"/>
      <c r="RA635" s="1"/>
      <c r="RB635" s="1"/>
      <c r="RC635" s="1"/>
      <c r="RD635" s="1"/>
      <c r="RE635" s="1"/>
      <c r="RF635" s="1"/>
      <c r="RG635" s="1"/>
      <c r="RH635" s="1"/>
      <c r="RI635" s="1"/>
      <c r="RJ635" s="1"/>
      <c r="RK635" s="1"/>
      <c r="RL635" s="1"/>
      <c r="RM635" s="1"/>
      <c r="RN635" s="1"/>
      <c r="RO635" s="1"/>
      <c r="RP635" s="1"/>
      <c r="RQ635" s="1"/>
      <c r="RR635" s="1"/>
      <c r="RS635" s="1"/>
      <c r="RT635" s="1"/>
      <c r="RU635" s="1"/>
      <c r="RV635" s="1"/>
      <c r="RW635" s="1"/>
      <c r="RX635" s="1"/>
      <c r="RY635" s="1"/>
      <c r="RZ635" s="1"/>
      <c r="SA635" s="1"/>
      <c r="SB635" s="1"/>
      <c r="SC635" s="1"/>
      <c r="SD635" s="1"/>
      <c r="SE635" s="1"/>
      <c r="SF635" s="1"/>
      <c r="SG635" s="1"/>
      <c r="SH635" s="1"/>
      <c r="SI635" s="1"/>
      <c r="SJ635" s="1"/>
      <c r="SK635" s="1"/>
      <c r="SL635" s="1"/>
      <c r="SM635" s="1"/>
      <c r="SN635" s="1"/>
      <c r="SO635" s="1"/>
      <c r="SP635" s="1"/>
      <c r="SQ635" s="1"/>
      <c r="SR635" s="1"/>
      <c r="SS635" s="1"/>
      <c r="ST635" s="1"/>
      <c r="SU635" s="1"/>
      <c r="SV635" s="1"/>
      <c r="SW635" s="1"/>
      <c r="SX635" s="1"/>
      <c r="SY635" s="1"/>
      <c r="SZ635" s="1"/>
      <c r="TA635" s="1"/>
      <c r="TB635" s="1"/>
      <c r="TC635" s="1"/>
      <c r="TD635" s="1"/>
      <c r="TE635" s="1"/>
      <c r="TF635" s="1"/>
      <c r="TG635" s="1"/>
      <c r="TH635" s="1"/>
      <c r="TI635" s="1"/>
      <c r="TJ635" s="1"/>
      <c r="TK635" s="1"/>
      <c r="TL635" s="1"/>
      <c r="TM635" s="1"/>
      <c r="TN635" s="1"/>
      <c r="TO635" s="1"/>
      <c r="TP635" s="1"/>
      <c r="TQ635" s="1"/>
      <c r="TR635" s="1"/>
      <c r="TS635" s="1"/>
      <c r="TT635" s="1"/>
      <c r="TU635" s="1"/>
      <c r="TV635" s="1"/>
      <c r="TW635" s="1"/>
      <c r="TX635" s="1"/>
      <c r="TY635" s="1"/>
      <c r="TZ635" s="1"/>
      <c r="UA635" s="1"/>
      <c r="UB635" s="1"/>
      <c r="UC635" s="1"/>
      <c r="UD635" s="1"/>
      <c r="UE635" s="1"/>
      <c r="UF635" s="1"/>
      <c r="UG635" s="1"/>
      <c r="UH635" s="1"/>
      <c r="UI635" s="1"/>
      <c r="UJ635" s="1"/>
      <c r="UK635" s="1"/>
      <c r="UL635" s="1"/>
      <c r="UM635" s="1"/>
      <c r="UN635" s="1"/>
      <c r="UO635" s="1"/>
      <c r="UP635" s="1"/>
      <c r="UQ635" s="1"/>
      <c r="UR635" s="1"/>
      <c r="US635" s="1"/>
      <c r="UT635" s="1"/>
      <c r="UU635" s="1"/>
      <c r="UV635" s="1"/>
      <c r="UW635" s="1"/>
      <c r="UX635" s="1"/>
      <c r="UY635" s="1"/>
      <c r="UZ635" s="1"/>
      <c r="VA635" s="1"/>
      <c r="VB635" s="1"/>
      <c r="VC635" s="1"/>
      <c r="VD635" s="1"/>
      <c r="VE635" s="1"/>
      <c r="VF635" s="1"/>
      <c r="VG635" s="1"/>
      <c r="VH635" s="1"/>
      <c r="VI635" s="1"/>
      <c r="VJ635" s="1"/>
      <c r="VK635" s="1"/>
      <c r="VL635" s="1"/>
      <c r="VM635" s="1"/>
      <c r="VN635" s="1"/>
      <c r="VO635" s="1"/>
      <c r="VP635" s="1"/>
      <c r="VQ635" s="1"/>
      <c r="VR635" s="1"/>
      <c r="VS635" s="1"/>
      <c r="VT635" s="1"/>
      <c r="VU635" s="1"/>
      <c r="VV635" s="1"/>
      <c r="VW635" s="1"/>
      <c r="VX635" s="1"/>
      <c r="VY635" s="1"/>
      <c r="VZ635" s="1"/>
      <c r="WA635" s="1"/>
      <c r="WB635" s="1"/>
      <c r="WC635" s="1"/>
      <c r="WD635" s="1"/>
      <c r="WE635" s="1"/>
      <c r="WF635" s="1"/>
      <c r="WG635" s="1"/>
      <c r="WH635" s="1"/>
      <c r="WI635" s="1"/>
      <c r="WJ635" s="1"/>
      <c r="WK635" s="1"/>
      <c r="WL635" s="1"/>
      <c r="WM635" s="1"/>
      <c r="WN635" s="1"/>
      <c r="WO635" s="1"/>
      <c r="WP635" s="1"/>
      <c r="WQ635" s="1"/>
      <c r="WR635" s="1"/>
      <c r="WS635" s="1"/>
      <c r="WT635" s="1"/>
      <c r="WU635" s="1"/>
      <c r="WV635" s="1"/>
      <c r="WW635" s="1"/>
      <c r="WX635" s="1"/>
      <c r="WY635" s="1"/>
      <c r="WZ635" s="1"/>
      <c r="XA635" s="1"/>
      <c r="XB635" s="1"/>
      <c r="XC635" s="1"/>
      <c r="XD635" s="1"/>
      <c r="XE635" s="1"/>
      <c r="XF635" s="1"/>
      <c r="XG635" s="1"/>
      <c r="XH635" s="1"/>
      <c r="XI635" s="1"/>
      <c r="XJ635" s="1"/>
      <c r="XK635" s="1"/>
      <c r="XL635" s="1"/>
      <c r="XM635" s="1"/>
      <c r="XN635" s="1"/>
      <c r="XO635" s="1"/>
      <c r="XP635" s="1"/>
      <c r="XQ635" s="1"/>
      <c r="XR635" s="1"/>
      <c r="XS635" s="1"/>
      <c r="XT635" s="1"/>
      <c r="XU635" s="1"/>
      <c r="XV635" s="1"/>
      <c r="XW635" s="1"/>
      <c r="XX635" s="1"/>
      <c r="XY635" s="1"/>
      <c r="XZ635" s="1"/>
      <c r="YA635" s="1"/>
      <c r="YB635" s="1"/>
      <c r="YC635" s="1"/>
      <c r="YD635" s="1"/>
      <c r="YE635" s="1"/>
      <c r="YF635" s="1"/>
      <c r="YG635" s="1"/>
      <c r="YH635" s="1"/>
      <c r="YI635" s="1"/>
      <c r="YJ635" s="1"/>
      <c r="YK635" s="1"/>
      <c r="YL635" s="1"/>
      <c r="YM635" s="1"/>
      <c r="YN635" s="1"/>
      <c r="YO635" s="1"/>
      <c r="YP635" s="1"/>
      <c r="YQ635" s="1"/>
      <c r="YR635" s="1"/>
      <c r="YS635" s="1"/>
      <c r="YT635" s="1"/>
      <c r="YU635" s="1"/>
      <c r="YV635" s="1"/>
      <c r="YW635" s="1"/>
      <c r="YX635" s="1"/>
      <c r="YY635" s="1"/>
      <c r="YZ635" s="1"/>
      <c r="ZA635" s="1"/>
      <c r="ZB635" s="1"/>
      <c r="ZC635" s="1"/>
      <c r="ZD635" s="1"/>
      <c r="ZE635" s="1"/>
      <c r="ZF635" s="1"/>
      <c r="ZG635" s="1"/>
      <c r="ZH635" s="1"/>
      <c r="ZI635" s="1"/>
      <c r="ZJ635" s="1"/>
      <c r="ZK635" s="1"/>
      <c r="ZL635" s="1"/>
      <c r="ZM635" s="1"/>
      <c r="ZN635" s="1"/>
      <c r="ZO635" s="1"/>
      <c r="ZP635" s="1"/>
      <c r="ZQ635" s="1"/>
      <c r="ZR635" s="1"/>
      <c r="ZS635" s="1"/>
      <c r="ZT635" s="1"/>
      <c r="ZU635" s="1"/>
      <c r="ZV635" s="1"/>
      <c r="ZW635" s="1"/>
      <c r="ZX635" s="1"/>
      <c r="ZY635" s="1"/>
      <c r="ZZ635" s="1"/>
      <c r="AAA635" s="1"/>
      <c r="AAB635" s="1"/>
      <c r="AAC635" s="1"/>
      <c r="AAD635" s="1"/>
      <c r="AAE635" s="1"/>
      <c r="AAF635" s="1"/>
      <c r="AAG635" s="1"/>
      <c r="AAH635" s="1"/>
      <c r="AAI635" s="1"/>
      <c r="AAJ635" s="1"/>
      <c r="AAK635" s="1"/>
      <c r="AAL635" s="1"/>
      <c r="AAM635" s="1"/>
      <c r="AAN635" s="1"/>
      <c r="AAO635" s="1"/>
      <c r="AAP635" s="1"/>
      <c r="AAQ635" s="1"/>
      <c r="AAR635" s="1"/>
      <c r="AAS635" s="1"/>
      <c r="AAT635" s="1"/>
      <c r="AAU635" s="1"/>
      <c r="AAV635" s="1"/>
      <c r="AAW635" s="1"/>
      <c r="AAX635" s="1"/>
      <c r="AAY635" s="1"/>
      <c r="AAZ635" s="1"/>
      <c r="ABA635" s="1"/>
      <c r="ABB635" s="1"/>
      <c r="ABC635" s="1"/>
      <c r="ABD635" s="1"/>
      <c r="ABE635" s="1"/>
      <c r="ABF635" s="1"/>
      <c r="ABG635" s="1"/>
      <c r="ABH635" s="1"/>
      <c r="ABI635" s="1"/>
      <c r="ABJ635" s="1"/>
      <c r="ABK635" s="1"/>
      <c r="ABL635" s="1"/>
      <c r="ABM635" s="1"/>
      <c r="ABN635" s="1"/>
      <c r="ABO635" s="1"/>
    </row>
    <row r="636" spans="2:743" x14ac:dyDescent="0.25">
      <c r="B636" s="1"/>
      <c r="C636" s="1"/>
      <c r="D636" s="1"/>
      <c r="E636" s="1"/>
      <c r="F636" s="1"/>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c r="JP636" s="3"/>
      <c r="JQ636" s="3"/>
      <c r="JR636" s="3"/>
      <c r="JS636" s="3"/>
      <c r="JT636" s="3"/>
      <c r="JU636" s="3"/>
      <c r="JV636" s="3"/>
      <c r="JW636" s="3"/>
      <c r="JX636" s="3"/>
      <c r="JY636" s="3"/>
      <c r="JZ636" s="3"/>
      <c r="KA636" s="3"/>
      <c r="KB636" s="3"/>
      <c r="KC636" s="3"/>
      <c r="KD636" s="3"/>
      <c r="KE636" s="3"/>
      <c r="KF636" s="3"/>
      <c r="KG636" s="3"/>
      <c r="KH636" s="3"/>
      <c r="KI636" s="3"/>
      <c r="KJ636" s="3"/>
      <c r="KK636" s="3"/>
      <c r="KL636" s="3"/>
      <c r="KM636" s="3"/>
      <c r="KN636" s="3"/>
      <c r="KO636" s="3"/>
      <c r="KP636" s="3"/>
      <c r="KQ636" s="3"/>
      <c r="KR636" s="3"/>
      <c r="KS636" s="3"/>
      <c r="KT636" s="3"/>
      <c r="KU636" s="3"/>
      <c r="KV636" s="3"/>
      <c r="KW636" s="3"/>
      <c r="KX636" s="3"/>
      <c r="KY636" s="3"/>
      <c r="KZ636" s="3"/>
      <c r="LA636" s="3"/>
      <c r="LB636" s="3"/>
      <c r="LC636" s="3"/>
      <c r="LD636" s="3"/>
      <c r="LE636" s="3"/>
      <c r="LF636" s="3"/>
      <c r="LG636" s="3"/>
      <c r="LH636" s="3"/>
      <c r="LI636" s="3"/>
      <c r="LJ636" s="3"/>
      <c r="LK636" s="3"/>
      <c r="LL636" s="3"/>
      <c r="LM636" s="3"/>
      <c r="LN636" s="3"/>
      <c r="LO636" s="3"/>
      <c r="LP636" s="3"/>
      <c r="LQ636" s="3"/>
      <c r="LR636" s="3"/>
      <c r="LS636" s="3"/>
      <c r="LT636" s="3"/>
      <c r="LU636" s="3"/>
      <c r="LV636" s="3"/>
      <c r="LW636" s="3"/>
      <c r="LX636" s="3"/>
      <c r="LY636" s="3"/>
      <c r="LZ636" s="3"/>
      <c r="MA636" s="3"/>
      <c r="MB636" s="3"/>
      <c r="MC636" s="3"/>
      <c r="MD636" s="3"/>
      <c r="ME636" s="3"/>
      <c r="MF636" s="3"/>
      <c r="MG636" s="3"/>
      <c r="MH636" s="3"/>
      <c r="MI636" s="3"/>
      <c r="MJ636" s="3"/>
      <c r="MK636" s="3"/>
      <c r="ML636" s="3"/>
      <c r="MM636" s="3"/>
      <c r="MN636" s="3"/>
      <c r="MO636" s="3"/>
      <c r="MP636" s="3"/>
      <c r="MQ636" s="3"/>
      <c r="MR636" s="3"/>
      <c r="MS636" s="3"/>
      <c r="MT636" s="3"/>
      <c r="MU636" s="3"/>
      <c r="MV636" s="3"/>
      <c r="MW636" s="3"/>
      <c r="MX636" s="3"/>
      <c r="MY636" s="3"/>
      <c r="MZ636" s="3"/>
      <c r="NA636" s="3"/>
      <c r="NB636" s="3"/>
      <c r="NC636" s="3"/>
      <c r="ND636" s="3"/>
      <c r="NE636" s="3"/>
      <c r="NF636" s="3"/>
      <c r="NG636" s="3"/>
      <c r="NH636" s="3"/>
      <c r="NI636" s="3"/>
      <c r="NJ636" s="3"/>
      <c r="NK636" s="3"/>
      <c r="NL636" s="3"/>
      <c r="NM636" s="3"/>
      <c r="NN636" s="3"/>
      <c r="NO636" s="3"/>
      <c r="NP636" s="3"/>
      <c r="NQ636" s="3"/>
      <c r="NR636" s="3"/>
      <c r="NS636" s="3"/>
      <c r="NT636" s="3"/>
      <c r="NU636" s="3"/>
      <c r="NV636" s="3"/>
      <c r="NW636" s="3"/>
      <c r="NX636" s="3"/>
      <c r="NY636" s="3"/>
      <c r="NZ636" s="3"/>
      <c r="OA636" s="3"/>
      <c r="OB636" s="3"/>
      <c r="OC636" s="3"/>
      <c r="OD636" s="3"/>
      <c r="OE636" s="3"/>
      <c r="OF636" s="3"/>
      <c r="OG636" s="3"/>
      <c r="OH636" s="3"/>
      <c r="OI636" s="3"/>
      <c r="OJ636" s="3"/>
      <c r="OK636" s="3"/>
      <c r="OL636" s="3"/>
      <c r="OM636" s="3"/>
      <c r="ON636" s="3"/>
      <c r="OO636" s="3"/>
      <c r="OP636" s="3"/>
      <c r="OQ636" s="3"/>
      <c r="OR636" s="3"/>
      <c r="OS636" s="3"/>
      <c r="OT636" s="3"/>
      <c r="OU636" s="3"/>
      <c r="OV636" s="3"/>
      <c r="OW636" s="3"/>
      <c r="OX636" s="3"/>
      <c r="OY636" s="3"/>
      <c r="OZ636" s="3"/>
      <c r="PA636" s="3"/>
      <c r="PB636" s="1"/>
      <c r="PC636" s="1"/>
      <c r="PD636" s="1"/>
      <c r="PE636" s="1"/>
      <c r="PF636" s="1"/>
      <c r="PG636" s="1"/>
      <c r="PH636" s="1"/>
      <c r="PI636" s="1"/>
      <c r="PJ636" s="1"/>
      <c r="PK636" s="1"/>
      <c r="PL636" s="1"/>
      <c r="PM636" s="1"/>
      <c r="PN636" s="1"/>
      <c r="PO636" s="1"/>
      <c r="PP636" s="1"/>
      <c r="PQ636" s="1"/>
      <c r="PR636" s="1"/>
      <c r="PS636" s="1"/>
      <c r="PT636" s="1"/>
      <c r="PU636" s="1"/>
      <c r="PV636" s="1"/>
      <c r="PW636" s="1"/>
      <c r="PX636" s="1"/>
      <c r="PY636" s="1"/>
      <c r="PZ636" s="1"/>
      <c r="QA636" s="1"/>
      <c r="QB636" s="1"/>
      <c r="QC636" s="1"/>
      <c r="QD636" s="1"/>
      <c r="QE636" s="1"/>
      <c r="QF636" s="1"/>
      <c r="QG636" s="1"/>
      <c r="QH636" s="1"/>
      <c r="QI636" s="1"/>
      <c r="QJ636" s="1"/>
      <c r="QK636" s="1"/>
      <c r="QL636" s="1"/>
      <c r="QM636" s="1"/>
      <c r="QN636" s="1"/>
      <c r="QO636" s="1"/>
      <c r="QP636" s="1"/>
      <c r="QQ636" s="1"/>
      <c r="QR636" s="1"/>
      <c r="QS636" s="1"/>
      <c r="QT636" s="1"/>
      <c r="QU636" s="1"/>
      <c r="QV636" s="1"/>
      <c r="QW636" s="1"/>
      <c r="QX636" s="1"/>
      <c r="QY636" s="1"/>
      <c r="QZ636" s="1"/>
      <c r="RA636" s="1"/>
      <c r="RB636" s="1"/>
      <c r="RC636" s="1"/>
      <c r="RD636" s="1"/>
      <c r="RE636" s="1"/>
      <c r="RF636" s="1"/>
      <c r="RG636" s="1"/>
      <c r="RH636" s="1"/>
      <c r="RI636" s="1"/>
      <c r="RJ636" s="1"/>
      <c r="RK636" s="1"/>
      <c r="RL636" s="1"/>
      <c r="RM636" s="1"/>
      <c r="RN636" s="1"/>
      <c r="RO636" s="1"/>
      <c r="RP636" s="1"/>
      <c r="RQ636" s="1"/>
      <c r="RR636" s="1"/>
      <c r="RS636" s="1"/>
      <c r="RT636" s="1"/>
      <c r="RU636" s="1"/>
      <c r="RV636" s="1"/>
      <c r="RW636" s="1"/>
      <c r="RX636" s="1"/>
      <c r="RY636" s="1"/>
      <c r="RZ636" s="1"/>
      <c r="SA636" s="1"/>
      <c r="SB636" s="1"/>
      <c r="SC636" s="1"/>
      <c r="SD636" s="1"/>
      <c r="SE636" s="1"/>
      <c r="SF636" s="1"/>
      <c r="SG636" s="1"/>
      <c r="SH636" s="1"/>
      <c r="SI636" s="1"/>
      <c r="SJ636" s="1"/>
      <c r="SK636" s="1"/>
      <c r="SL636" s="1"/>
      <c r="SM636" s="1"/>
      <c r="SN636" s="1"/>
      <c r="SO636" s="1"/>
      <c r="SP636" s="1"/>
      <c r="SQ636" s="1"/>
      <c r="SR636" s="1"/>
      <c r="SS636" s="1"/>
      <c r="ST636" s="1"/>
      <c r="SU636" s="1"/>
      <c r="SV636" s="1"/>
      <c r="SW636" s="1"/>
      <c r="SX636" s="1"/>
      <c r="SY636" s="1"/>
      <c r="SZ636" s="1"/>
      <c r="TA636" s="1"/>
      <c r="TB636" s="1"/>
      <c r="TC636" s="1"/>
      <c r="TD636" s="1"/>
      <c r="TE636" s="1"/>
      <c r="TF636" s="1"/>
      <c r="TG636" s="1"/>
      <c r="TH636" s="1"/>
      <c r="TI636" s="1"/>
      <c r="TJ636" s="1"/>
      <c r="TK636" s="1"/>
      <c r="TL636" s="1"/>
      <c r="TM636" s="1"/>
      <c r="TN636" s="1"/>
      <c r="TO636" s="1"/>
      <c r="TP636" s="1"/>
      <c r="TQ636" s="1"/>
      <c r="TR636" s="1"/>
      <c r="TS636" s="1"/>
      <c r="TT636" s="1"/>
      <c r="TU636" s="1"/>
      <c r="TV636" s="1"/>
      <c r="TW636" s="1"/>
      <c r="TX636" s="1"/>
      <c r="TY636" s="1"/>
      <c r="TZ636" s="1"/>
      <c r="UA636" s="1"/>
      <c r="UB636" s="1"/>
      <c r="UC636" s="1"/>
      <c r="UD636" s="1"/>
      <c r="UE636" s="1"/>
      <c r="UF636" s="1"/>
      <c r="UG636" s="1"/>
      <c r="UH636" s="1"/>
      <c r="UI636" s="1"/>
      <c r="UJ636" s="1"/>
      <c r="UK636" s="1"/>
      <c r="UL636" s="1"/>
      <c r="UM636" s="1"/>
      <c r="UN636" s="1"/>
      <c r="UO636" s="1"/>
      <c r="UP636" s="1"/>
      <c r="UQ636" s="1"/>
      <c r="UR636" s="1"/>
      <c r="US636" s="1"/>
      <c r="UT636" s="1"/>
      <c r="UU636" s="1"/>
      <c r="UV636" s="1"/>
      <c r="UW636" s="1"/>
      <c r="UX636" s="1"/>
      <c r="UY636" s="1"/>
      <c r="UZ636" s="1"/>
      <c r="VA636" s="1"/>
      <c r="VB636" s="1"/>
      <c r="VC636" s="1"/>
      <c r="VD636" s="1"/>
      <c r="VE636" s="1"/>
      <c r="VF636" s="1"/>
      <c r="VG636" s="1"/>
      <c r="VH636" s="1"/>
      <c r="VI636" s="1"/>
      <c r="VJ636" s="1"/>
      <c r="VK636" s="1"/>
      <c r="VL636" s="1"/>
      <c r="VM636" s="1"/>
      <c r="VN636" s="1"/>
      <c r="VO636" s="1"/>
      <c r="VP636" s="1"/>
      <c r="VQ636" s="1"/>
      <c r="VR636" s="1"/>
      <c r="VS636" s="1"/>
      <c r="VT636" s="1"/>
      <c r="VU636" s="1"/>
      <c r="VV636" s="1"/>
      <c r="VW636" s="1"/>
      <c r="VX636" s="1"/>
      <c r="VY636" s="1"/>
      <c r="VZ636" s="1"/>
      <c r="WA636" s="1"/>
      <c r="WB636" s="1"/>
      <c r="WC636" s="1"/>
      <c r="WD636" s="1"/>
      <c r="WE636" s="1"/>
      <c r="WF636" s="1"/>
      <c r="WG636" s="1"/>
      <c r="WH636" s="1"/>
      <c r="WI636" s="1"/>
      <c r="WJ636" s="1"/>
      <c r="WK636" s="1"/>
      <c r="WL636" s="1"/>
      <c r="WM636" s="1"/>
      <c r="WN636" s="1"/>
      <c r="WO636" s="1"/>
      <c r="WP636" s="1"/>
      <c r="WQ636" s="1"/>
      <c r="WR636" s="1"/>
      <c r="WS636" s="1"/>
      <c r="WT636" s="1"/>
      <c r="WU636" s="1"/>
      <c r="WV636" s="1"/>
      <c r="WW636" s="1"/>
      <c r="WX636" s="1"/>
      <c r="WY636" s="1"/>
      <c r="WZ636" s="1"/>
      <c r="XA636" s="1"/>
      <c r="XB636" s="1"/>
      <c r="XC636" s="1"/>
      <c r="XD636" s="1"/>
      <c r="XE636" s="1"/>
      <c r="XF636" s="1"/>
      <c r="XG636" s="1"/>
      <c r="XH636" s="1"/>
      <c r="XI636" s="1"/>
      <c r="XJ636" s="1"/>
      <c r="XK636" s="1"/>
      <c r="XL636" s="1"/>
      <c r="XM636" s="1"/>
      <c r="XN636" s="1"/>
      <c r="XO636" s="1"/>
      <c r="XP636" s="1"/>
      <c r="XQ636" s="1"/>
      <c r="XR636" s="1"/>
      <c r="XS636" s="1"/>
      <c r="XT636" s="1"/>
      <c r="XU636" s="1"/>
      <c r="XV636" s="1"/>
      <c r="XW636" s="1"/>
      <c r="XX636" s="1"/>
      <c r="XY636" s="1"/>
      <c r="XZ636" s="1"/>
      <c r="YA636" s="1"/>
      <c r="YB636" s="1"/>
      <c r="YC636" s="1"/>
      <c r="YD636" s="1"/>
      <c r="YE636" s="1"/>
      <c r="YF636" s="1"/>
      <c r="YG636" s="1"/>
      <c r="YH636" s="1"/>
      <c r="YI636" s="1"/>
      <c r="YJ636" s="1"/>
      <c r="YK636" s="1"/>
      <c r="YL636" s="1"/>
      <c r="YM636" s="1"/>
      <c r="YN636" s="1"/>
      <c r="YO636" s="1"/>
      <c r="YP636" s="1"/>
      <c r="YQ636" s="1"/>
      <c r="YR636" s="1"/>
      <c r="YS636" s="1"/>
      <c r="YT636" s="1"/>
      <c r="YU636" s="1"/>
      <c r="YV636" s="1"/>
      <c r="YW636" s="1"/>
      <c r="YX636" s="1"/>
      <c r="YY636" s="1"/>
      <c r="YZ636" s="1"/>
      <c r="ZA636" s="1"/>
      <c r="ZB636" s="1"/>
      <c r="ZC636" s="1"/>
      <c r="ZD636" s="1"/>
      <c r="ZE636" s="1"/>
      <c r="ZF636" s="1"/>
      <c r="ZG636" s="1"/>
      <c r="ZH636" s="1"/>
      <c r="ZI636" s="1"/>
      <c r="ZJ636" s="1"/>
      <c r="ZK636" s="1"/>
      <c r="ZL636" s="1"/>
      <c r="ZM636" s="1"/>
      <c r="ZN636" s="1"/>
      <c r="ZO636" s="1"/>
      <c r="ZP636" s="1"/>
      <c r="ZQ636" s="1"/>
      <c r="ZR636" s="1"/>
      <c r="ZS636" s="1"/>
      <c r="ZT636" s="1"/>
      <c r="ZU636" s="1"/>
      <c r="ZV636" s="1"/>
      <c r="ZW636" s="1"/>
      <c r="ZX636" s="1"/>
      <c r="ZY636" s="1"/>
      <c r="ZZ636" s="1"/>
      <c r="AAA636" s="1"/>
      <c r="AAB636" s="1"/>
      <c r="AAC636" s="1"/>
      <c r="AAD636" s="1"/>
      <c r="AAE636" s="1"/>
      <c r="AAF636" s="1"/>
      <c r="AAG636" s="1"/>
      <c r="AAH636" s="1"/>
      <c r="AAI636" s="1"/>
      <c r="AAJ636" s="1"/>
      <c r="AAK636" s="1"/>
      <c r="AAL636" s="1"/>
      <c r="AAM636" s="1"/>
      <c r="AAN636" s="1"/>
      <c r="AAO636" s="1"/>
      <c r="AAP636" s="1"/>
      <c r="AAQ636" s="1"/>
      <c r="AAR636" s="1"/>
      <c r="AAS636" s="1"/>
      <c r="AAT636" s="1"/>
      <c r="AAU636" s="1"/>
      <c r="AAV636" s="1"/>
      <c r="AAW636" s="1"/>
      <c r="AAX636" s="1"/>
      <c r="AAY636" s="1"/>
      <c r="AAZ636" s="1"/>
      <c r="ABA636" s="1"/>
      <c r="ABB636" s="1"/>
      <c r="ABC636" s="1"/>
      <c r="ABD636" s="1"/>
      <c r="ABE636" s="1"/>
      <c r="ABF636" s="1"/>
      <c r="ABG636" s="1"/>
      <c r="ABH636" s="1"/>
      <c r="ABI636" s="1"/>
      <c r="ABJ636" s="1"/>
      <c r="ABK636" s="1"/>
      <c r="ABL636" s="1"/>
      <c r="ABM636" s="1"/>
      <c r="ABN636" s="1"/>
      <c r="ABO636" s="1"/>
    </row>
    <row r="637" spans="2:743" x14ac:dyDescent="0.25">
      <c r="B637" s="1"/>
      <c r="C637" s="1"/>
      <c r="D637" s="1"/>
      <c r="E637" s="1"/>
      <c r="F637" s="1"/>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c r="JX637" s="3"/>
      <c r="JY637" s="3"/>
      <c r="JZ637" s="3"/>
      <c r="KA637" s="3"/>
      <c r="KB637" s="3"/>
      <c r="KC637" s="3"/>
      <c r="KD637" s="3"/>
      <c r="KE637" s="3"/>
      <c r="KF637" s="3"/>
      <c r="KG637" s="3"/>
      <c r="KH637" s="3"/>
      <c r="KI637" s="3"/>
      <c r="KJ637" s="3"/>
      <c r="KK637" s="3"/>
      <c r="KL637" s="3"/>
      <c r="KM637" s="3"/>
      <c r="KN637" s="3"/>
      <c r="KO637" s="3"/>
      <c r="KP637" s="3"/>
      <c r="KQ637" s="3"/>
      <c r="KR637" s="3"/>
      <c r="KS637" s="3"/>
      <c r="KT637" s="3"/>
      <c r="KU637" s="3"/>
      <c r="KV637" s="3"/>
      <c r="KW637" s="3"/>
      <c r="KX637" s="3"/>
      <c r="KY637" s="3"/>
      <c r="KZ637" s="3"/>
      <c r="LA637" s="3"/>
      <c r="LB637" s="3"/>
      <c r="LC637" s="3"/>
      <c r="LD637" s="3"/>
      <c r="LE637" s="3"/>
      <c r="LF637" s="3"/>
      <c r="LG637" s="3"/>
      <c r="LH637" s="3"/>
      <c r="LI637" s="3"/>
      <c r="LJ637" s="3"/>
      <c r="LK637" s="3"/>
      <c r="LL637" s="3"/>
      <c r="LM637" s="3"/>
      <c r="LN637" s="3"/>
      <c r="LO637" s="3"/>
      <c r="LP637" s="3"/>
      <c r="LQ637" s="3"/>
      <c r="LR637" s="3"/>
      <c r="LS637" s="3"/>
      <c r="LT637" s="3"/>
      <c r="LU637" s="3"/>
      <c r="LV637" s="3"/>
      <c r="LW637" s="3"/>
      <c r="LX637" s="3"/>
      <c r="LY637" s="3"/>
      <c r="LZ637" s="3"/>
      <c r="MA637" s="3"/>
      <c r="MB637" s="3"/>
      <c r="MC637" s="3"/>
      <c r="MD637" s="3"/>
      <c r="ME637" s="3"/>
      <c r="MF637" s="3"/>
      <c r="MG637" s="3"/>
      <c r="MH637" s="3"/>
      <c r="MI637" s="3"/>
      <c r="MJ637" s="3"/>
      <c r="MK637" s="3"/>
      <c r="ML637" s="3"/>
      <c r="MM637" s="3"/>
      <c r="MN637" s="3"/>
      <c r="MO637" s="3"/>
      <c r="MP637" s="3"/>
      <c r="MQ637" s="3"/>
      <c r="MR637" s="3"/>
      <c r="MS637" s="3"/>
      <c r="MT637" s="3"/>
      <c r="MU637" s="3"/>
      <c r="MV637" s="3"/>
      <c r="MW637" s="3"/>
      <c r="MX637" s="3"/>
      <c r="MY637" s="3"/>
      <c r="MZ637" s="3"/>
      <c r="NA637" s="3"/>
      <c r="NB637" s="3"/>
      <c r="NC637" s="3"/>
      <c r="ND637" s="3"/>
      <c r="NE637" s="3"/>
      <c r="NF637" s="3"/>
      <c r="NG637" s="3"/>
      <c r="NH637" s="3"/>
      <c r="NI637" s="3"/>
      <c r="NJ637" s="3"/>
      <c r="NK637" s="3"/>
      <c r="NL637" s="3"/>
      <c r="NM637" s="3"/>
      <c r="NN637" s="3"/>
      <c r="NO637" s="3"/>
      <c r="NP637" s="3"/>
      <c r="NQ637" s="3"/>
      <c r="NR637" s="3"/>
      <c r="NS637" s="3"/>
      <c r="NT637" s="3"/>
      <c r="NU637" s="3"/>
      <c r="NV637" s="3"/>
      <c r="NW637" s="3"/>
      <c r="NX637" s="3"/>
      <c r="NY637" s="3"/>
      <c r="NZ637" s="3"/>
      <c r="OA637" s="3"/>
      <c r="OB637" s="3"/>
      <c r="OC637" s="3"/>
      <c r="OD637" s="3"/>
      <c r="OE637" s="3"/>
      <c r="OF637" s="3"/>
      <c r="OG637" s="3"/>
      <c r="OH637" s="3"/>
      <c r="OI637" s="3"/>
      <c r="OJ637" s="3"/>
      <c r="OK637" s="3"/>
      <c r="OL637" s="3"/>
      <c r="OM637" s="3"/>
      <c r="ON637" s="3"/>
      <c r="OO637" s="3"/>
      <c r="OP637" s="3"/>
      <c r="OQ637" s="3"/>
      <c r="OR637" s="3"/>
      <c r="OS637" s="3"/>
      <c r="OT637" s="3"/>
      <c r="OU637" s="3"/>
      <c r="OV637" s="3"/>
      <c r="OW637" s="3"/>
      <c r="OX637" s="3"/>
      <c r="OY637" s="3"/>
      <c r="OZ637" s="3"/>
      <c r="PA637" s="3"/>
      <c r="PB637" s="1"/>
      <c r="PC637" s="1"/>
      <c r="PD637" s="1"/>
      <c r="PE637" s="1"/>
      <c r="PF637" s="1"/>
      <c r="PG637" s="1"/>
      <c r="PH637" s="1"/>
      <c r="PI637" s="1"/>
      <c r="PJ637" s="1"/>
      <c r="PK637" s="1"/>
      <c r="PL637" s="1"/>
      <c r="PM637" s="1"/>
      <c r="PN637" s="1"/>
      <c r="PO637" s="1"/>
      <c r="PP637" s="1"/>
      <c r="PQ637" s="1"/>
      <c r="PR637" s="1"/>
      <c r="PS637" s="1"/>
      <c r="PT637" s="1"/>
      <c r="PU637" s="1"/>
      <c r="PV637" s="1"/>
      <c r="PW637" s="1"/>
      <c r="PX637" s="1"/>
      <c r="PY637" s="1"/>
      <c r="PZ637" s="1"/>
      <c r="QA637" s="1"/>
      <c r="QB637" s="1"/>
      <c r="QC637" s="1"/>
      <c r="QD637" s="1"/>
      <c r="QE637" s="1"/>
      <c r="QF637" s="1"/>
      <c r="QG637" s="1"/>
      <c r="QH637" s="1"/>
      <c r="QI637" s="1"/>
      <c r="QJ637" s="1"/>
      <c r="QK637" s="1"/>
      <c r="QL637" s="1"/>
      <c r="QM637" s="1"/>
      <c r="QN637" s="1"/>
      <c r="QO637" s="1"/>
      <c r="QP637" s="1"/>
      <c r="QQ637" s="1"/>
      <c r="QR637" s="1"/>
      <c r="QS637" s="1"/>
      <c r="QT637" s="1"/>
      <c r="QU637" s="1"/>
      <c r="QV637" s="1"/>
      <c r="QW637" s="1"/>
      <c r="QX637" s="1"/>
      <c r="QY637" s="1"/>
      <c r="QZ637" s="1"/>
      <c r="RA637" s="1"/>
      <c r="RB637" s="1"/>
      <c r="RC637" s="1"/>
      <c r="RD637" s="1"/>
      <c r="RE637" s="1"/>
      <c r="RF637" s="1"/>
      <c r="RG637" s="1"/>
      <c r="RH637" s="1"/>
      <c r="RI637" s="1"/>
      <c r="RJ637" s="1"/>
      <c r="RK637" s="1"/>
      <c r="RL637" s="1"/>
      <c r="RM637" s="1"/>
      <c r="RN637" s="1"/>
      <c r="RO637" s="1"/>
      <c r="RP637" s="1"/>
      <c r="RQ637" s="1"/>
      <c r="RR637" s="1"/>
      <c r="RS637" s="1"/>
      <c r="RT637" s="1"/>
      <c r="RU637" s="1"/>
      <c r="RV637" s="1"/>
      <c r="RW637" s="1"/>
      <c r="RX637" s="1"/>
      <c r="RY637" s="1"/>
      <c r="RZ637" s="1"/>
      <c r="SA637" s="1"/>
      <c r="SB637" s="1"/>
      <c r="SC637" s="1"/>
      <c r="SD637" s="1"/>
      <c r="SE637" s="1"/>
      <c r="SF637" s="1"/>
      <c r="SG637" s="1"/>
      <c r="SH637" s="1"/>
      <c r="SI637" s="1"/>
      <c r="SJ637" s="1"/>
      <c r="SK637" s="1"/>
      <c r="SL637" s="1"/>
      <c r="SM637" s="1"/>
      <c r="SN637" s="1"/>
      <c r="SO637" s="1"/>
      <c r="SP637" s="1"/>
      <c r="SQ637" s="1"/>
      <c r="SR637" s="1"/>
      <c r="SS637" s="1"/>
      <c r="ST637" s="1"/>
      <c r="SU637" s="1"/>
      <c r="SV637" s="1"/>
      <c r="SW637" s="1"/>
      <c r="SX637" s="1"/>
      <c r="SY637" s="1"/>
      <c r="SZ637" s="1"/>
      <c r="TA637" s="1"/>
      <c r="TB637" s="1"/>
      <c r="TC637" s="1"/>
      <c r="TD637" s="1"/>
      <c r="TE637" s="1"/>
      <c r="TF637" s="1"/>
      <c r="TG637" s="1"/>
      <c r="TH637" s="1"/>
      <c r="TI637" s="1"/>
      <c r="TJ637" s="1"/>
      <c r="TK637" s="1"/>
      <c r="TL637" s="1"/>
      <c r="TM637" s="1"/>
      <c r="TN637" s="1"/>
      <c r="TO637" s="1"/>
      <c r="TP637" s="1"/>
      <c r="TQ637" s="1"/>
      <c r="TR637" s="1"/>
      <c r="TS637" s="1"/>
      <c r="TT637" s="1"/>
      <c r="TU637" s="1"/>
      <c r="TV637" s="1"/>
      <c r="TW637" s="1"/>
      <c r="TX637" s="1"/>
      <c r="TY637" s="1"/>
      <c r="TZ637" s="1"/>
      <c r="UA637" s="1"/>
      <c r="UB637" s="1"/>
      <c r="UC637" s="1"/>
      <c r="UD637" s="1"/>
      <c r="UE637" s="1"/>
      <c r="UF637" s="1"/>
      <c r="UG637" s="1"/>
      <c r="UH637" s="1"/>
      <c r="UI637" s="1"/>
      <c r="UJ637" s="1"/>
      <c r="UK637" s="1"/>
      <c r="UL637" s="1"/>
      <c r="UM637" s="1"/>
      <c r="UN637" s="1"/>
      <c r="UO637" s="1"/>
      <c r="UP637" s="1"/>
      <c r="UQ637" s="1"/>
      <c r="UR637" s="1"/>
      <c r="US637" s="1"/>
      <c r="UT637" s="1"/>
      <c r="UU637" s="1"/>
      <c r="UV637" s="1"/>
      <c r="UW637" s="1"/>
      <c r="UX637" s="1"/>
      <c r="UY637" s="1"/>
      <c r="UZ637" s="1"/>
      <c r="VA637" s="1"/>
      <c r="VB637" s="1"/>
      <c r="VC637" s="1"/>
      <c r="VD637" s="1"/>
      <c r="VE637" s="1"/>
      <c r="VF637" s="1"/>
      <c r="VG637" s="1"/>
      <c r="VH637" s="1"/>
      <c r="VI637" s="1"/>
      <c r="VJ637" s="1"/>
      <c r="VK637" s="1"/>
      <c r="VL637" s="1"/>
      <c r="VM637" s="1"/>
      <c r="VN637" s="1"/>
      <c r="VO637" s="1"/>
      <c r="VP637" s="1"/>
      <c r="VQ637" s="1"/>
      <c r="VR637" s="1"/>
      <c r="VS637" s="1"/>
      <c r="VT637" s="1"/>
      <c r="VU637" s="1"/>
      <c r="VV637" s="1"/>
      <c r="VW637" s="1"/>
      <c r="VX637" s="1"/>
      <c r="VY637" s="1"/>
      <c r="VZ637" s="1"/>
      <c r="WA637" s="1"/>
      <c r="WB637" s="1"/>
      <c r="WC637" s="1"/>
      <c r="WD637" s="1"/>
      <c r="WE637" s="1"/>
      <c r="WF637" s="1"/>
      <c r="WG637" s="1"/>
      <c r="WH637" s="1"/>
      <c r="WI637" s="1"/>
      <c r="WJ637" s="1"/>
      <c r="WK637" s="1"/>
      <c r="WL637" s="1"/>
      <c r="WM637" s="1"/>
      <c r="WN637" s="1"/>
      <c r="WO637" s="1"/>
      <c r="WP637" s="1"/>
      <c r="WQ637" s="1"/>
      <c r="WR637" s="1"/>
      <c r="WS637" s="1"/>
      <c r="WT637" s="1"/>
      <c r="WU637" s="1"/>
      <c r="WV637" s="1"/>
      <c r="WW637" s="1"/>
      <c r="WX637" s="1"/>
      <c r="WY637" s="1"/>
      <c r="WZ637" s="1"/>
      <c r="XA637" s="1"/>
      <c r="XB637" s="1"/>
      <c r="XC637" s="1"/>
      <c r="XD637" s="1"/>
      <c r="XE637" s="1"/>
      <c r="XF637" s="1"/>
      <c r="XG637" s="1"/>
      <c r="XH637" s="1"/>
      <c r="XI637" s="1"/>
      <c r="XJ637" s="1"/>
      <c r="XK637" s="1"/>
      <c r="XL637" s="1"/>
      <c r="XM637" s="1"/>
      <c r="XN637" s="1"/>
      <c r="XO637" s="1"/>
      <c r="XP637" s="1"/>
      <c r="XQ637" s="1"/>
      <c r="XR637" s="1"/>
      <c r="XS637" s="1"/>
      <c r="XT637" s="1"/>
      <c r="XU637" s="1"/>
      <c r="XV637" s="1"/>
      <c r="XW637" s="1"/>
      <c r="XX637" s="1"/>
      <c r="XY637" s="1"/>
      <c r="XZ637" s="1"/>
      <c r="YA637" s="1"/>
      <c r="YB637" s="1"/>
      <c r="YC637" s="1"/>
      <c r="YD637" s="1"/>
      <c r="YE637" s="1"/>
      <c r="YF637" s="1"/>
      <c r="YG637" s="1"/>
      <c r="YH637" s="1"/>
      <c r="YI637" s="1"/>
      <c r="YJ637" s="1"/>
      <c r="YK637" s="1"/>
      <c r="YL637" s="1"/>
      <c r="YM637" s="1"/>
      <c r="YN637" s="1"/>
      <c r="YO637" s="1"/>
      <c r="YP637" s="1"/>
      <c r="YQ637" s="1"/>
      <c r="YR637" s="1"/>
      <c r="YS637" s="1"/>
      <c r="YT637" s="1"/>
      <c r="YU637" s="1"/>
      <c r="YV637" s="1"/>
      <c r="YW637" s="1"/>
      <c r="YX637" s="1"/>
      <c r="YY637" s="1"/>
      <c r="YZ637" s="1"/>
      <c r="ZA637" s="1"/>
      <c r="ZB637" s="1"/>
      <c r="ZC637" s="1"/>
      <c r="ZD637" s="1"/>
      <c r="ZE637" s="1"/>
      <c r="ZF637" s="1"/>
      <c r="ZG637" s="1"/>
      <c r="ZH637" s="1"/>
      <c r="ZI637" s="1"/>
      <c r="ZJ637" s="1"/>
      <c r="ZK637" s="1"/>
      <c r="ZL637" s="1"/>
      <c r="ZM637" s="1"/>
      <c r="ZN637" s="1"/>
      <c r="ZO637" s="1"/>
      <c r="ZP637" s="1"/>
      <c r="ZQ637" s="1"/>
      <c r="ZR637" s="1"/>
      <c r="ZS637" s="1"/>
      <c r="ZT637" s="1"/>
      <c r="ZU637" s="1"/>
      <c r="ZV637" s="1"/>
      <c r="ZW637" s="1"/>
      <c r="ZX637" s="1"/>
      <c r="ZY637" s="1"/>
      <c r="ZZ637" s="1"/>
      <c r="AAA637" s="1"/>
      <c r="AAB637" s="1"/>
      <c r="AAC637" s="1"/>
      <c r="AAD637" s="1"/>
      <c r="AAE637" s="1"/>
      <c r="AAF637" s="1"/>
      <c r="AAG637" s="1"/>
      <c r="AAH637" s="1"/>
      <c r="AAI637" s="1"/>
      <c r="AAJ637" s="1"/>
      <c r="AAK637" s="1"/>
      <c r="AAL637" s="1"/>
      <c r="AAM637" s="1"/>
      <c r="AAN637" s="1"/>
      <c r="AAO637" s="1"/>
      <c r="AAP637" s="1"/>
      <c r="AAQ637" s="1"/>
      <c r="AAR637" s="1"/>
      <c r="AAS637" s="1"/>
      <c r="AAT637" s="1"/>
      <c r="AAU637" s="1"/>
      <c r="AAV637" s="1"/>
      <c r="AAW637" s="1"/>
      <c r="AAX637" s="1"/>
      <c r="AAY637" s="1"/>
      <c r="AAZ637" s="1"/>
      <c r="ABA637" s="1"/>
      <c r="ABB637" s="1"/>
      <c r="ABC637" s="1"/>
      <c r="ABD637" s="1"/>
      <c r="ABE637" s="1"/>
      <c r="ABF637" s="1"/>
      <c r="ABG637" s="1"/>
      <c r="ABH637" s="1"/>
      <c r="ABI637" s="1"/>
      <c r="ABJ637" s="1"/>
      <c r="ABK637" s="1"/>
      <c r="ABL637" s="1"/>
      <c r="ABM637" s="1"/>
      <c r="ABN637" s="1"/>
      <c r="ABO637" s="1"/>
    </row>
    <row r="638" spans="2:743" x14ac:dyDescent="0.25">
      <c r="B638" s="1"/>
      <c r="C638" s="1"/>
      <c r="D638" s="1"/>
      <c r="E638" s="1"/>
      <c r="F638" s="1"/>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c r="IF638" s="3"/>
      <c r="IG638" s="3"/>
      <c r="IH638" s="3"/>
      <c r="II638" s="3"/>
      <c r="IJ638" s="3"/>
      <c r="IK638" s="3"/>
      <c r="IL638" s="3"/>
      <c r="IM638" s="3"/>
      <c r="IN638" s="3"/>
      <c r="IO638" s="3"/>
      <c r="IP638" s="3"/>
      <c r="IQ638" s="3"/>
      <c r="IR638" s="3"/>
      <c r="IS638" s="3"/>
      <c r="IT638" s="3"/>
      <c r="IU638" s="3"/>
      <c r="IV638" s="3"/>
      <c r="IW638" s="3"/>
      <c r="IX638" s="3"/>
      <c r="IY638" s="3"/>
      <c r="IZ638" s="3"/>
      <c r="JA638" s="3"/>
      <c r="JB638" s="3"/>
      <c r="JC638" s="3"/>
      <c r="JD638" s="3"/>
      <c r="JE638" s="3"/>
      <c r="JF638" s="3"/>
      <c r="JG638" s="3"/>
      <c r="JH638" s="3"/>
      <c r="JI638" s="3"/>
      <c r="JJ638" s="3"/>
      <c r="JK638" s="3"/>
      <c r="JL638" s="3"/>
      <c r="JM638" s="3"/>
      <c r="JN638" s="3"/>
      <c r="JO638" s="3"/>
      <c r="JP638" s="3"/>
      <c r="JQ638" s="3"/>
      <c r="JR638" s="3"/>
      <c r="JS638" s="3"/>
      <c r="JT638" s="3"/>
      <c r="JU638" s="3"/>
      <c r="JV638" s="3"/>
      <c r="JW638" s="3"/>
      <c r="JX638" s="3"/>
      <c r="JY638" s="3"/>
      <c r="JZ638" s="3"/>
      <c r="KA638" s="3"/>
      <c r="KB638" s="3"/>
      <c r="KC638" s="3"/>
      <c r="KD638" s="3"/>
      <c r="KE638" s="3"/>
      <c r="KF638" s="3"/>
      <c r="KG638" s="3"/>
      <c r="KH638" s="3"/>
      <c r="KI638" s="3"/>
      <c r="KJ638" s="3"/>
      <c r="KK638" s="3"/>
      <c r="KL638" s="3"/>
      <c r="KM638" s="3"/>
      <c r="KN638" s="3"/>
      <c r="KO638" s="3"/>
      <c r="KP638" s="3"/>
      <c r="KQ638" s="3"/>
      <c r="KR638" s="3"/>
      <c r="KS638" s="3"/>
      <c r="KT638" s="3"/>
      <c r="KU638" s="3"/>
      <c r="KV638" s="3"/>
      <c r="KW638" s="3"/>
      <c r="KX638" s="3"/>
      <c r="KY638" s="3"/>
      <c r="KZ638" s="3"/>
      <c r="LA638" s="3"/>
      <c r="LB638" s="3"/>
      <c r="LC638" s="3"/>
      <c r="LD638" s="3"/>
      <c r="LE638" s="3"/>
      <c r="LF638" s="3"/>
      <c r="LG638" s="3"/>
      <c r="LH638" s="3"/>
      <c r="LI638" s="3"/>
      <c r="LJ638" s="3"/>
      <c r="LK638" s="3"/>
      <c r="LL638" s="3"/>
      <c r="LM638" s="3"/>
      <c r="LN638" s="3"/>
      <c r="LO638" s="3"/>
      <c r="LP638" s="3"/>
      <c r="LQ638" s="3"/>
      <c r="LR638" s="3"/>
      <c r="LS638" s="3"/>
      <c r="LT638" s="3"/>
      <c r="LU638" s="3"/>
      <c r="LV638" s="3"/>
      <c r="LW638" s="3"/>
      <c r="LX638" s="3"/>
      <c r="LY638" s="3"/>
      <c r="LZ638" s="3"/>
      <c r="MA638" s="3"/>
      <c r="MB638" s="3"/>
      <c r="MC638" s="3"/>
      <c r="MD638" s="3"/>
      <c r="ME638" s="3"/>
      <c r="MF638" s="3"/>
      <c r="MG638" s="3"/>
      <c r="MH638" s="3"/>
      <c r="MI638" s="3"/>
      <c r="MJ638" s="3"/>
      <c r="MK638" s="3"/>
      <c r="ML638" s="3"/>
      <c r="MM638" s="3"/>
      <c r="MN638" s="3"/>
      <c r="MO638" s="3"/>
      <c r="MP638" s="3"/>
      <c r="MQ638" s="3"/>
      <c r="MR638" s="3"/>
      <c r="MS638" s="3"/>
      <c r="MT638" s="3"/>
      <c r="MU638" s="3"/>
      <c r="MV638" s="3"/>
      <c r="MW638" s="3"/>
      <c r="MX638" s="3"/>
      <c r="MY638" s="3"/>
      <c r="MZ638" s="3"/>
      <c r="NA638" s="3"/>
      <c r="NB638" s="3"/>
      <c r="NC638" s="3"/>
      <c r="ND638" s="3"/>
      <c r="NE638" s="3"/>
      <c r="NF638" s="3"/>
      <c r="NG638" s="3"/>
      <c r="NH638" s="3"/>
      <c r="NI638" s="3"/>
      <c r="NJ638" s="3"/>
      <c r="NK638" s="3"/>
      <c r="NL638" s="3"/>
      <c r="NM638" s="3"/>
      <c r="NN638" s="3"/>
      <c r="NO638" s="3"/>
      <c r="NP638" s="3"/>
      <c r="NQ638" s="3"/>
      <c r="NR638" s="3"/>
      <c r="NS638" s="3"/>
      <c r="NT638" s="3"/>
      <c r="NU638" s="3"/>
      <c r="NV638" s="3"/>
      <c r="NW638" s="3"/>
      <c r="NX638" s="3"/>
      <c r="NY638" s="3"/>
      <c r="NZ638" s="3"/>
      <c r="OA638" s="3"/>
      <c r="OB638" s="3"/>
      <c r="OC638" s="3"/>
      <c r="OD638" s="3"/>
      <c r="OE638" s="3"/>
      <c r="OF638" s="3"/>
      <c r="OG638" s="3"/>
      <c r="OH638" s="3"/>
      <c r="OI638" s="3"/>
      <c r="OJ638" s="3"/>
      <c r="OK638" s="3"/>
      <c r="OL638" s="3"/>
      <c r="OM638" s="3"/>
      <c r="ON638" s="3"/>
      <c r="OO638" s="3"/>
      <c r="OP638" s="3"/>
      <c r="OQ638" s="3"/>
      <c r="OR638" s="3"/>
      <c r="OS638" s="3"/>
      <c r="OT638" s="3"/>
      <c r="OU638" s="3"/>
      <c r="OV638" s="3"/>
      <c r="OW638" s="3"/>
      <c r="OX638" s="3"/>
      <c r="OY638" s="3"/>
      <c r="OZ638" s="3"/>
      <c r="PA638" s="3"/>
      <c r="PB638" s="1"/>
      <c r="PC638" s="1"/>
      <c r="PD638" s="1"/>
      <c r="PE638" s="1"/>
      <c r="PF638" s="1"/>
      <c r="PG638" s="1"/>
      <c r="PH638" s="1"/>
      <c r="PI638" s="1"/>
      <c r="PJ638" s="1"/>
      <c r="PK638" s="1"/>
      <c r="PL638" s="1"/>
      <c r="PM638" s="1"/>
      <c r="PN638" s="1"/>
      <c r="PO638" s="1"/>
      <c r="PP638" s="1"/>
      <c r="PQ638" s="1"/>
      <c r="PR638" s="1"/>
      <c r="PS638" s="1"/>
      <c r="PT638" s="1"/>
      <c r="PU638" s="1"/>
      <c r="PV638" s="1"/>
      <c r="PW638" s="1"/>
      <c r="PX638" s="1"/>
      <c r="PY638" s="1"/>
      <c r="PZ638" s="1"/>
      <c r="QA638" s="1"/>
      <c r="QB638" s="1"/>
      <c r="QC638" s="1"/>
      <c r="QD638" s="1"/>
      <c r="QE638" s="1"/>
      <c r="QF638" s="1"/>
      <c r="QG638" s="1"/>
      <c r="QH638" s="1"/>
      <c r="QI638" s="1"/>
      <c r="QJ638" s="1"/>
      <c r="QK638" s="1"/>
      <c r="QL638" s="1"/>
      <c r="QM638" s="1"/>
      <c r="QN638" s="1"/>
      <c r="QO638" s="1"/>
      <c r="QP638" s="1"/>
      <c r="QQ638" s="1"/>
      <c r="QR638" s="1"/>
      <c r="QS638" s="1"/>
      <c r="QT638" s="1"/>
      <c r="QU638" s="1"/>
      <c r="QV638" s="1"/>
      <c r="QW638" s="1"/>
      <c r="QX638" s="1"/>
      <c r="QY638" s="1"/>
      <c r="QZ638" s="1"/>
      <c r="RA638" s="1"/>
      <c r="RB638" s="1"/>
      <c r="RC638" s="1"/>
      <c r="RD638" s="1"/>
      <c r="RE638" s="1"/>
      <c r="RF638" s="1"/>
      <c r="RG638" s="1"/>
      <c r="RH638" s="1"/>
      <c r="RI638" s="1"/>
      <c r="RJ638" s="1"/>
      <c r="RK638" s="1"/>
      <c r="RL638" s="1"/>
      <c r="RM638" s="1"/>
      <c r="RN638" s="1"/>
      <c r="RO638" s="1"/>
      <c r="RP638" s="1"/>
      <c r="RQ638" s="1"/>
      <c r="RR638" s="1"/>
      <c r="RS638" s="1"/>
      <c r="RT638" s="1"/>
      <c r="RU638" s="1"/>
      <c r="RV638" s="1"/>
      <c r="RW638" s="1"/>
      <c r="RX638" s="1"/>
      <c r="RY638" s="1"/>
      <c r="RZ638" s="1"/>
      <c r="SA638" s="1"/>
      <c r="SB638" s="1"/>
      <c r="SC638" s="1"/>
      <c r="SD638" s="1"/>
      <c r="SE638" s="1"/>
      <c r="SF638" s="1"/>
      <c r="SG638" s="1"/>
      <c r="SH638" s="1"/>
      <c r="SI638" s="1"/>
      <c r="SJ638" s="1"/>
      <c r="SK638" s="1"/>
      <c r="SL638" s="1"/>
      <c r="SM638" s="1"/>
      <c r="SN638" s="1"/>
      <c r="SO638" s="1"/>
      <c r="SP638" s="1"/>
      <c r="SQ638" s="1"/>
      <c r="SR638" s="1"/>
      <c r="SS638" s="1"/>
      <c r="ST638" s="1"/>
      <c r="SU638" s="1"/>
      <c r="SV638" s="1"/>
      <c r="SW638" s="1"/>
      <c r="SX638" s="1"/>
      <c r="SY638" s="1"/>
      <c r="SZ638" s="1"/>
      <c r="TA638" s="1"/>
      <c r="TB638" s="1"/>
      <c r="TC638" s="1"/>
      <c r="TD638" s="1"/>
      <c r="TE638" s="1"/>
      <c r="TF638" s="1"/>
      <c r="TG638" s="1"/>
      <c r="TH638" s="1"/>
      <c r="TI638" s="1"/>
      <c r="TJ638" s="1"/>
      <c r="TK638" s="1"/>
      <c r="TL638" s="1"/>
      <c r="TM638" s="1"/>
      <c r="TN638" s="1"/>
      <c r="TO638" s="1"/>
      <c r="TP638" s="1"/>
      <c r="TQ638" s="1"/>
      <c r="TR638" s="1"/>
      <c r="TS638" s="1"/>
      <c r="TT638" s="1"/>
      <c r="TU638" s="1"/>
      <c r="TV638" s="1"/>
      <c r="TW638" s="1"/>
      <c r="TX638" s="1"/>
      <c r="TY638" s="1"/>
      <c r="TZ638" s="1"/>
      <c r="UA638" s="1"/>
      <c r="UB638" s="1"/>
      <c r="UC638" s="1"/>
      <c r="UD638" s="1"/>
      <c r="UE638" s="1"/>
      <c r="UF638" s="1"/>
      <c r="UG638" s="1"/>
      <c r="UH638" s="1"/>
      <c r="UI638" s="1"/>
      <c r="UJ638" s="1"/>
      <c r="UK638" s="1"/>
      <c r="UL638" s="1"/>
      <c r="UM638" s="1"/>
      <c r="UN638" s="1"/>
      <c r="UO638" s="1"/>
      <c r="UP638" s="1"/>
      <c r="UQ638" s="1"/>
      <c r="UR638" s="1"/>
      <c r="US638" s="1"/>
      <c r="UT638" s="1"/>
      <c r="UU638" s="1"/>
      <c r="UV638" s="1"/>
      <c r="UW638" s="1"/>
      <c r="UX638" s="1"/>
      <c r="UY638" s="1"/>
      <c r="UZ638" s="1"/>
      <c r="VA638" s="1"/>
      <c r="VB638" s="1"/>
      <c r="VC638" s="1"/>
      <c r="VD638" s="1"/>
      <c r="VE638" s="1"/>
      <c r="VF638" s="1"/>
      <c r="VG638" s="1"/>
      <c r="VH638" s="1"/>
      <c r="VI638" s="1"/>
      <c r="VJ638" s="1"/>
      <c r="VK638" s="1"/>
      <c r="VL638" s="1"/>
      <c r="VM638" s="1"/>
      <c r="VN638" s="1"/>
      <c r="VO638" s="1"/>
      <c r="VP638" s="1"/>
      <c r="VQ638" s="1"/>
      <c r="VR638" s="1"/>
      <c r="VS638" s="1"/>
      <c r="VT638" s="1"/>
      <c r="VU638" s="1"/>
      <c r="VV638" s="1"/>
      <c r="VW638" s="1"/>
      <c r="VX638" s="1"/>
      <c r="VY638" s="1"/>
      <c r="VZ638" s="1"/>
      <c r="WA638" s="1"/>
      <c r="WB638" s="1"/>
      <c r="WC638" s="1"/>
      <c r="WD638" s="1"/>
      <c r="WE638" s="1"/>
      <c r="WF638" s="1"/>
      <c r="WG638" s="1"/>
      <c r="WH638" s="1"/>
      <c r="WI638" s="1"/>
      <c r="WJ638" s="1"/>
      <c r="WK638" s="1"/>
      <c r="WL638" s="1"/>
      <c r="WM638" s="1"/>
      <c r="WN638" s="1"/>
      <c r="WO638" s="1"/>
      <c r="WP638" s="1"/>
      <c r="WQ638" s="1"/>
      <c r="WR638" s="1"/>
      <c r="WS638" s="1"/>
      <c r="WT638" s="1"/>
      <c r="WU638" s="1"/>
      <c r="WV638" s="1"/>
      <c r="WW638" s="1"/>
      <c r="WX638" s="1"/>
      <c r="WY638" s="1"/>
      <c r="WZ638" s="1"/>
      <c r="XA638" s="1"/>
      <c r="XB638" s="1"/>
      <c r="XC638" s="1"/>
      <c r="XD638" s="1"/>
      <c r="XE638" s="1"/>
      <c r="XF638" s="1"/>
      <c r="XG638" s="1"/>
      <c r="XH638" s="1"/>
      <c r="XI638" s="1"/>
      <c r="XJ638" s="1"/>
      <c r="XK638" s="1"/>
      <c r="XL638" s="1"/>
      <c r="XM638" s="1"/>
      <c r="XN638" s="1"/>
      <c r="XO638" s="1"/>
      <c r="XP638" s="1"/>
      <c r="XQ638" s="1"/>
      <c r="XR638" s="1"/>
      <c r="XS638" s="1"/>
      <c r="XT638" s="1"/>
      <c r="XU638" s="1"/>
      <c r="XV638" s="1"/>
      <c r="XW638" s="1"/>
      <c r="XX638" s="1"/>
      <c r="XY638" s="1"/>
      <c r="XZ638" s="1"/>
      <c r="YA638" s="1"/>
      <c r="YB638" s="1"/>
      <c r="YC638" s="1"/>
      <c r="YD638" s="1"/>
      <c r="YE638" s="1"/>
      <c r="YF638" s="1"/>
      <c r="YG638" s="1"/>
      <c r="YH638" s="1"/>
      <c r="YI638" s="1"/>
      <c r="YJ638" s="1"/>
      <c r="YK638" s="1"/>
      <c r="YL638" s="1"/>
      <c r="YM638" s="1"/>
      <c r="YN638" s="1"/>
      <c r="YO638" s="1"/>
      <c r="YP638" s="1"/>
      <c r="YQ638" s="1"/>
      <c r="YR638" s="1"/>
      <c r="YS638" s="1"/>
      <c r="YT638" s="1"/>
      <c r="YU638" s="1"/>
      <c r="YV638" s="1"/>
      <c r="YW638" s="1"/>
      <c r="YX638" s="1"/>
      <c r="YY638" s="1"/>
      <c r="YZ638" s="1"/>
      <c r="ZA638" s="1"/>
      <c r="ZB638" s="1"/>
      <c r="ZC638" s="1"/>
      <c r="ZD638" s="1"/>
      <c r="ZE638" s="1"/>
      <c r="ZF638" s="1"/>
      <c r="ZG638" s="1"/>
      <c r="ZH638" s="1"/>
      <c r="ZI638" s="1"/>
      <c r="ZJ638" s="1"/>
      <c r="ZK638" s="1"/>
      <c r="ZL638" s="1"/>
      <c r="ZM638" s="1"/>
      <c r="ZN638" s="1"/>
      <c r="ZO638" s="1"/>
      <c r="ZP638" s="1"/>
      <c r="ZQ638" s="1"/>
      <c r="ZR638" s="1"/>
      <c r="ZS638" s="1"/>
      <c r="ZT638" s="1"/>
      <c r="ZU638" s="1"/>
      <c r="ZV638" s="1"/>
      <c r="ZW638" s="1"/>
      <c r="ZX638" s="1"/>
      <c r="ZY638" s="1"/>
      <c r="ZZ638" s="1"/>
      <c r="AAA638" s="1"/>
      <c r="AAB638" s="1"/>
      <c r="AAC638" s="1"/>
      <c r="AAD638" s="1"/>
      <c r="AAE638" s="1"/>
      <c r="AAF638" s="1"/>
      <c r="AAG638" s="1"/>
      <c r="AAH638" s="1"/>
      <c r="AAI638" s="1"/>
      <c r="AAJ638" s="1"/>
      <c r="AAK638" s="1"/>
      <c r="AAL638" s="1"/>
      <c r="AAM638" s="1"/>
      <c r="AAN638" s="1"/>
      <c r="AAO638" s="1"/>
      <c r="AAP638" s="1"/>
      <c r="AAQ638" s="1"/>
      <c r="AAR638" s="1"/>
      <c r="AAS638" s="1"/>
      <c r="AAT638" s="1"/>
      <c r="AAU638" s="1"/>
      <c r="AAV638" s="1"/>
      <c r="AAW638" s="1"/>
      <c r="AAX638" s="1"/>
      <c r="AAY638" s="1"/>
      <c r="AAZ638" s="1"/>
      <c r="ABA638" s="1"/>
      <c r="ABB638" s="1"/>
      <c r="ABC638" s="1"/>
      <c r="ABD638" s="1"/>
      <c r="ABE638" s="1"/>
      <c r="ABF638" s="1"/>
      <c r="ABG638" s="1"/>
      <c r="ABH638" s="1"/>
      <c r="ABI638" s="1"/>
      <c r="ABJ638" s="1"/>
      <c r="ABK638" s="1"/>
      <c r="ABL638" s="1"/>
      <c r="ABM638" s="1"/>
      <c r="ABN638" s="1"/>
      <c r="ABO638" s="1"/>
    </row>
    <row r="639" spans="2:743" x14ac:dyDescent="0.25">
      <c r="B639" s="1"/>
      <c r="C639" s="1"/>
      <c r="D639" s="1"/>
      <c r="E639" s="1"/>
      <c r="F639" s="1"/>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c r="JX639" s="3"/>
      <c r="JY639" s="3"/>
      <c r="JZ639" s="3"/>
      <c r="KA639" s="3"/>
      <c r="KB639" s="3"/>
      <c r="KC639" s="3"/>
      <c r="KD639" s="3"/>
      <c r="KE639" s="3"/>
      <c r="KF639" s="3"/>
      <c r="KG639" s="3"/>
      <c r="KH639" s="3"/>
      <c r="KI639" s="3"/>
      <c r="KJ639" s="3"/>
      <c r="KK639" s="3"/>
      <c r="KL639" s="3"/>
      <c r="KM639" s="3"/>
      <c r="KN639" s="3"/>
      <c r="KO639" s="3"/>
      <c r="KP639" s="3"/>
      <c r="KQ639" s="3"/>
      <c r="KR639" s="3"/>
      <c r="KS639" s="3"/>
      <c r="KT639" s="3"/>
      <c r="KU639" s="3"/>
      <c r="KV639" s="3"/>
      <c r="KW639" s="3"/>
      <c r="KX639" s="3"/>
      <c r="KY639" s="3"/>
      <c r="KZ639" s="3"/>
      <c r="LA639" s="3"/>
      <c r="LB639" s="3"/>
      <c r="LC639" s="3"/>
      <c r="LD639" s="3"/>
      <c r="LE639" s="3"/>
      <c r="LF639" s="3"/>
      <c r="LG639" s="3"/>
      <c r="LH639" s="3"/>
      <c r="LI639" s="3"/>
      <c r="LJ639" s="3"/>
      <c r="LK639" s="3"/>
      <c r="LL639" s="3"/>
      <c r="LM639" s="3"/>
      <c r="LN639" s="3"/>
      <c r="LO639" s="3"/>
      <c r="LP639" s="3"/>
      <c r="LQ639" s="3"/>
      <c r="LR639" s="3"/>
      <c r="LS639" s="3"/>
      <c r="LT639" s="3"/>
      <c r="LU639" s="3"/>
      <c r="LV639" s="3"/>
      <c r="LW639" s="3"/>
      <c r="LX639" s="3"/>
      <c r="LY639" s="3"/>
      <c r="LZ639" s="3"/>
      <c r="MA639" s="3"/>
      <c r="MB639" s="3"/>
      <c r="MC639" s="3"/>
      <c r="MD639" s="3"/>
      <c r="ME639" s="3"/>
      <c r="MF639" s="3"/>
      <c r="MG639" s="3"/>
      <c r="MH639" s="3"/>
      <c r="MI639" s="3"/>
      <c r="MJ639" s="3"/>
      <c r="MK639" s="3"/>
      <c r="ML639" s="3"/>
      <c r="MM639" s="3"/>
      <c r="MN639" s="3"/>
      <c r="MO639" s="3"/>
      <c r="MP639" s="3"/>
      <c r="MQ639" s="3"/>
      <c r="MR639" s="3"/>
      <c r="MS639" s="3"/>
      <c r="MT639" s="3"/>
      <c r="MU639" s="3"/>
      <c r="MV639" s="3"/>
      <c r="MW639" s="3"/>
      <c r="MX639" s="3"/>
      <c r="MY639" s="3"/>
      <c r="MZ639" s="3"/>
      <c r="NA639" s="3"/>
      <c r="NB639" s="3"/>
      <c r="NC639" s="3"/>
      <c r="ND639" s="3"/>
      <c r="NE639" s="3"/>
      <c r="NF639" s="3"/>
      <c r="NG639" s="3"/>
      <c r="NH639" s="3"/>
      <c r="NI639" s="3"/>
      <c r="NJ639" s="3"/>
      <c r="NK639" s="3"/>
      <c r="NL639" s="3"/>
      <c r="NM639" s="3"/>
      <c r="NN639" s="3"/>
      <c r="NO639" s="3"/>
      <c r="NP639" s="3"/>
      <c r="NQ639" s="3"/>
      <c r="NR639" s="3"/>
      <c r="NS639" s="3"/>
      <c r="NT639" s="3"/>
      <c r="NU639" s="3"/>
      <c r="NV639" s="3"/>
      <c r="NW639" s="3"/>
      <c r="NX639" s="3"/>
      <c r="NY639" s="3"/>
      <c r="NZ639" s="3"/>
      <c r="OA639" s="3"/>
      <c r="OB639" s="3"/>
      <c r="OC639" s="3"/>
      <c r="OD639" s="3"/>
      <c r="OE639" s="3"/>
      <c r="OF639" s="3"/>
      <c r="OG639" s="3"/>
      <c r="OH639" s="3"/>
      <c r="OI639" s="3"/>
      <c r="OJ639" s="3"/>
      <c r="OK639" s="3"/>
      <c r="OL639" s="3"/>
      <c r="OM639" s="3"/>
      <c r="ON639" s="3"/>
      <c r="OO639" s="3"/>
      <c r="OP639" s="3"/>
      <c r="OQ639" s="3"/>
      <c r="OR639" s="3"/>
      <c r="OS639" s="3"/>
      <c r="OT639" s="3"/>
      <c r="OU639" s="3"/>
      <c r="OV639" s="3"/>
      <c r="OW639" s="3"/>
      <c r="OX639" s="3"/>
      <c r="OY639" s="3"/>
      <c r="OZ639" s="3"/>
      <c r="PA639" s="3"/>
      <c r="PB639" s="1"/>
      <c r="PC639" s="1"/>
      <c r="PD639" s="1"/>
      <c r="PE639" s="1"/>
      <c r="PF639" s="1"/>
      <c r="PG639" s="1"/>
      <c r="PH639" s="1"/>
      <c r="PI639" s="1"/>
      <c r="PJ639" s="1"/>
      <c r="PK639" s="1"/>
      <c r="PL639" s="1"/>
      <c r="PM639" s="1"/>
      <c r="PN639" s="1"/>
      <c r="PO639" s="1"/>
      <c r="PP639" s="1"/>
      <c r="PQ639" s="1"/>
      <c r="PR639" s="1"/>
      <c r="PS639" s="1"/>
      <c r="PT639" s="1"/>
      <c r="PU639" s="1"/>
      <c r="PV639" s="1"/>
      <c r="PW639" s="1"/>
      <c r="PX639" s="1"/>
      <c r="PY639" s="1"/>
      <c r="PZ639" s="1"/>
      <c r="QA639" s="1"/>
      <c r="QB639" s="1"/>
      <c r="QC639" s="1"/>
      <c r="QD639" s="1"/>
      <c r="QE639" s="1"/>
      <c r="QF639" s="1"/>
      <c r="QG639" s="1"/>
      <c r="QH639" s="1"/>
      <c r="QI639" s="1"/>
      <c r="QJ639" s="1"/>
      <c r="QK639" s="1"/>
      <c r="QL639" s="1"/>
      <c r="QM639" s="1"/>
      <c r="QN639" s="1"/>
      <c r="QO639" s="1"/>
      <c r="QP639" s="1"/>
      <c r="QQ639" s="1"/>
      <c r="QR639" s="1"/>
      <c r="QS639" s="1"/>
      <c r="QT639" s="1"/>
      <c r="QU639" s="1"/>
      <c r="QV639" s="1"/>
      <c r="QW639" s="1"/>
      <c r="QX639" s="1"/>
      <c r="QY639" s="1"/>
      <c r="QZ639" s="1"/>
      <c r="RA639" s="1"/>
      <c r="RB639" s="1"/>
      <c r="RC639" s="1"/>
      <c r="RD639" s="1"/>
      <c r="RE639" s="1"/>
      <c r="RF639" s="1"/>
      <c r="RG639" s="1"/>
      <c r="RH639" s="1"/>
      <c r="RI639" s="1"/>
      <c r="RJ639" s="1"/>
      <c r="RK639" s="1"/>
      <c r="RL639" s="1"/>
      <c r="RM639" s="1"/>
      <c r="RN639" s="1"/>
      <c r="RO639" s="1"/>
      <c r="RP639" s="1"/>
      <c r="RQ639" s="1"/>
      <c r="RR639" s="1"/>
      <c r="RS639" s="1"/>
      <c r="RT639" s="1"/>
      <c r="RU639" s="1"/>
      <c r="RV639" s="1"/>
      <c r="RW639" s="1"/>
      <c r="RX639" s="1"/>
      <c r="RY639" s="1"/>
      <c r="RZ639" s="1"/>
      <c r="SA639" s="1"/>
      <c r="SB639" s="1"/>
      <c r="SC639" s="1"/>
      <c r="SD639" s="1"/>
      <c r="SE639" s="1"/>
      <c r="SF639" s="1"/>
      <c r="SG639" s="1"/>
      <c r="SH639" s="1"/>
      <c r="SI639" s="1"/>
      <c r="SJ639" s="1"/>
      <c r="SK639" s="1"/>
      <c r="SL639" s="1"/>
      <c r="SM639" s="1"/>
      <c r="SN639" s="1"/>
      <c r="SO639" s="1"/>
      <c r="SP639" s="1"/>
      <c r="SQ639" s="1"/>
      <c r="SR639" s="1"/>
      <c r="SS639" s="1"/>
      <c r="ST639" s="1"/>
      <c r="SU639" s="1"/>
      <c r="SV639" s="1"/>
      <c r="SW639" s="1"/>
      <c r="SX639" s="1"/>
      <c r="SY639" s="1"/>
      <c r="SZ639" s="1"/>
      <c r="TA639" s="1"/>
      <c r="TB639" s="1"/>
      <c r="TC639" s="1"/>
      <c r="TD639" s="1"/>
      <c r="TE639" s="1"/>
      <c r="TF639" s="1"/>
      <c r="TG639" s="1"/>
      <c r="TH639" s="1"/>
      <c r="TI639" s="1"/>
      <c r="TJ639" s="1"/>
      <c r="TK639" s="1"/>
      <c r="TL639" s="1"/>
      <c r="TM639" s="1"/>
      <c r="TN639" s="1"/>
      <c r="TO639" s="1"/>
      <c r="TP639" s="1"/>
      <c r="TQ639" s="1"/>
      <c r="TR639" s="1"/>
      <c r="TS639" s="1"/>
      <c r="TT639" s="1"/>
      <c r="TU639" s="1"/>
      <c r="TV639" s="1"/>
      <c r="TW639" s="1"/>
      <c r="TX639" s="1"/>
      <c r="TY639" s="1"/>
      <c r="TZ639" s="1"/>
      <c r="UA639" s="1"/>
      <c r="UB639" s="1"/>
      <c r="UC639" s="1"/>
      <c r="UD639" s="1"/>
      <c r="UE639" s="1"/>
      <c r="UF639" s="1"/>
      <c r="UG639" s="1"/>
      <c r="UH639" s="1"/>
      <c r="UI639" s="1"/>
      <c r="UJ639" s="1"/>
      <c r="UK639" s="1"/>
      <c r="UL639" s="1"/>
      <c r="UM639" s="1"/>
      <c r="UN639" s="1"/>
      <c r="UO639" s="1"/>
      <c r="UP639" s="1"/>
      <c r="UQ639" s="1"/>
      <c r="UR639" s="1"/>
      <c r="US639" s="1"/>
      <c r="UT639" s="1"/>
      <c r="UU639" s="1"/>
      <c r="UV639" s="1"/>
      <c r="UW639" s="1"/>
      <c r="UX639" s="1"/>
      <c r="UY639" s="1"/>
      <c r="UZ639" s="1"/>
      <c r="VA639" s="1"/>
      <c r="VB639" s="1"/>
      <c r="VC639" s="1"/>
      <c r="VD639" s="1"/>
      <c r="VE639" s="1"/>
      <c r="VF639" s="1"/>
      <c r="VG639" s="1"/>
      <c r="VH639" s="1"/>
      <c r="VI639" s="1"/>
      <c r="VJ639" s="1"/>
      <c r="VK639" s="1"/>
      <c r="VL639" s="1"/>
      <c r="VM639" s="1"/>
      <c r="VN639" s="1"/>
      <c r="VO639" s="1"/>
      <c r="VP639" s="1"/>
      <c r="VQ639" s="1"/>
      <c r="VR639" s="1"/>
      <c r="VS639" s="1"/>
      <c r="VT639" s="1"/>
      <c r="VU639" s="1"/>
      <c r="VV639" s="1"/>
      <c r="VW639" s="1"/>
      <c r="VX639" s="1"/>
      <c r="VY639" s="1"/>
      <c r="VZ639" s="1"/>
      <c r="WA639" s="1"/>
      <c r="WB639" s="1"/>
      <c r="WC639" s="1"/>
      <c r="WD639" s="1"/>
      <c r="WE639" s="1"/>
      <c r="WF639" s="1"/>
      <c r="WG639" s="1"/>
      <c r="WH639" s="1"/>
      <c r="WI639" s="1"/>
      <c r="WJ639" s="1"/>
      <c r="WK639" s="1"/>
      <c r="WL639" s="1"/>
      <c r="WM639" s="1"/>
      <c r="WN639" s="1"/>
      <c r="WO639" s="1"/>
      <c r="WP639" s="1"/>
      <c r="WQ639" s="1"/>
      <c r="WR639" s="1"/>
      <c r="WS639" s="1"/>
      <c r="WT639" s="1"/>
      <c r="WU639" s="1"/>
      <c r="WV639" s="1"/>
      <c r="WW639" s="1"/>
      <c r="WX639" s="1"/>
      <c r="WY639" s="1"/>
      <c r="WZ639" s="1"/>
      <c r="XA639" s="1"/>
      <c r="XB639" s="1"/>
      <c r="XC639" s="1"/>
      <c r="XD639" s="1"/>
      <c r="XE639" s="1"/>
      <c r="XF639" s="1"/>
      <c r="XG639" s="1"/>
      <c r="XH639" s="1"/>
      <c r="XI639" s="1"/>
      <c r="XJ639" s="1"/>
      <c r="XK639" s="1"/>
      <c r="XL639" s="1"/>
      <c r="XM639" s="1"/>
      <c r="XN639" s="1"/>
      <c r="XO639" s="1"/>
      <c r="XP639" s="1"/>
      <c r="XQ639" s="1"/>
      <c r="XR639" s="1"/>
      <c r="XS639" s="1"/>
      <c r="XT639" s="1"/>
      <c r="XU639" s="1"/>
      <c r="XV639" s="1"/>
      <c r="XW639" s="1"/>
      <c r="XX639" s="1"/>
      <c r="XY639" s="1"/>
      <c r="XZ639" s="1"/>
      <c r="YA639" s="1"/>
      <c r="YB639" s="1"/>
      <c r="YC639" s="1"/>
      <c r="YD639" s="1"/>
      <c r="YE639" s="1"/>
      <c r="YF639" s="1"/>
      <c r="YG639" s="1"/>
      <c r="YH639" s="1"/>
      <c r="YI639" s="1"/>
      <c r="YJ639" s="1"/>
      <c r="YK639" s="1"/>
      <c r="YL639" s="1"/>
      <c r="YM639" s="1"/>
      <c r="YN639" s="1"/>
      <c r="YO639" s="1"/>
      <c r="YP639" s="1"/>
      <c r="YQ639" s="1"/>
      <c r="YR639" s="1"/>
      <c r="YS639" s="1"/>
      <c r="YT639" s="1"/>
      <c r="YU639" s="1"/>
      <c r="YV639" s="1"/>
      <c r="YW639" s="1"/>
      <c r="YX639" s="1"/>
      <c r="YY639" s="1"/>
      <c r="YZ639" s="1"/>
      <c r="ZA639" s="1"/>
      <c r="ZB639" s="1"/>
      <c r="ZC639" s="1"/>
      <c r="ZD639" s="1"/>
      <c r="ZE639" s="1"/>
      <c r="ZF639" s="1"/>
      <c r="ZG639" s="1"/>
      <c r="ZH639" s="1"/>
      <c r="ZI639" s="1"/>
      <c r="ZJ639" s="1"/>
      <c r="ZK639" s="1"/>
      <c r="ZL639" s="1"/>
      <c r="ZM639" s="1"/>
      <c r="ZN639" s="1"/>
      <c r="ZO639" s="1"/>
      <c r="ZP639" s="1"/>
      <c r="ZQ639" s="1"/>
      <c r="ZR639" s="1"/>
      <c r="ZS639" s="1"/>
      <c r="ZT639" s="1"/>
      <c r="ZU639" s="1"/>
      <c r="ZV639" s="1"/>
      <c r="ZW639" s="1"/>
      <c r="ZX639" s="1"/>
      <c r="ZY639" s="1"/>
      <c r="ZZ639" s="1"/>
      <c r="AAA639" s="1"/>
      <c r="AAB639" s="1"/>
      <c r="AAC639" s="1"/>
      <c r="AAD639" s="1"/>
      <c r="AAE639" s="1"/>
      <c r="AAF639" s="1"/>
      <c r="AAG639" s="1"/>
      <c r="AAH639" s="1"/>
      <c r="AAI639" s="1"/>
      <c r="AAJ639" s="1"/>
      <c r="AAK639" s="1"/>
      <c r="AAL639" s="1"/>
      <c r="AAM639" s="1"/>
      <c r="AAN639" s="1"/>
      <c r="AAO639" s="1"/>
      <c r="AAP639" s="1"/>
      <c r="AAQ639" s="1"/>
      <c r="AAR639" s="1"/>
      <c r="AAS639" s="1"/>
      <c r="AAT639" s="1"/>
      <c r="AAU639" s="1"/>
      <c r="AAV639" s="1"/>
      <c r="AAW639" s="1"/>
      <c r="AAX639" s="1"/>
      <c r="AAY639" s="1"/>
      <c r="AAZ639" s="1"/>
      <c r="ABA639" s="1"/>
      <c r="ABB639" s="1"/>
      <c r="ABC639" s="1"/>
      <c r="ABD639" s="1"/>
      <c r="ABE639" s="1"/>
      <c r="ABF639" s="1"/>
      <c r="ABG639" s="1"/>
      <c r="ABH639" s="1"/>
      <c r="ABI639" s="1"/>
      <c r="ABJ639" s="1"/>
      <c r="ABK639" s="1"/>
      <c r="ABL639" s="1"/>
      <c r="ABM639" s="1"/>
      <c r="ABN639" s="1"/>
      <c r="ABO639" s="1"/>
    </row>
    <row r="640" spans="2:743" x14ac:dyDescent="0.25">
      <c r="B640" s="1"/>
      <c r="C640" s="1"/>
      <c r="D640" s="1"/>
      <c r="E640" s="1"/>
      <c r="F640" s="1"/>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c r="JX640" s="3"/>
      <c r="JY640" s="3"/>
      <c r="JZ640" s="3"/>
      <c r="KA640" s="3"/>
      <c r="KB640" s="3"/>
      <c r="KC640" s="3"/>
      <c r="KD640" s="3"/>
      <c r="KE640" s="3"/>
      <c r="KF640" s="3"/>
      <c r="KG640" s="3"/>
      <c r="KH640" s="3"/>
      <c r="KI640" s="3"/>
      <c r="KJ640" s="3"/>
      <c r="KK640" s="3"/>
      <c r="KL640" s="3"/>
      <c r="KM640" s="3"/>
      <c r="KN640" s="3"/>
      <c r="KO640" s="3"/>
      <c r="KP640" s="3"/>
      <c r="KQ640" s="3"/>
      <c r="KR640" s="3"/>
      <c r="KS640" s="3"/>
      <c r="KT640" s="3"/>
      <c r="KU640" s="3"/>
      <c r="KV640" s="3"/>
      <c r="KW640" s="3"/>
      <c r="KX640" s="3"/>
      <c r="KY640" s="3"/>
      <c r="KZ640" s="3"/>
      <c r="LA640" s="3"/>
      <c r="LB640" s="3"/>
      <c r="LC640" s="3"/>
      <c r="LD640" s="3"/>
      <c r="LE640" s="3"/>
      <c r="LF640" s="3"/>
      <c r="LG640" s="3"/>
      <c r="LH640" s="3"/>
      <c r="LI640" s="3"/>
      <c r="LJ640" s="3"/>
      <c r="LK640" s="3"/>
      <c r="LL640" s="3"/>
      <c r="LM640" s="3"/>
      <c r="LN640" s="3"/>
      <c r="LO640" s="3"/>
      <c r="LP640" s="3"/>
      <c r="LQ640" s="3"/>
      <c r="LR640" s="3"/>
      <c r="LS640" s="3"/>
      <c r="LT640" s="3"/>
      <c r="LU640" s="3"/>
      <c r="LV640" s="3"/>
      <c r="LW640" s="3"/>
      <c r="LX640" s="3"/>
      <c r="LY640" s="3"/>
      <c r="LZ640" s="3"/>
      <c r="MA640" s="3"/>
      <c r="MB640" s="3"/>
      <c r="MC640" s="3"/>
      <c r="MD640" s="3"/>
      <c r="ME640" s="3"/>
      <c r="MF640" s="3"/>
      <c r="MG640" s="3"/>
      <c r="MH640" s="3"/>
      <c r="MI640" s="3"/>
      <c r="MJ640" s="3"/>
      <c r="MK640" s="3"/>
      <c r="ML640" s="3"/>
      <c r="MM640" s="3"/>
      <c r="MN640" s="3"/>
      <c r="MO640" s="3"/>
      <c r="MP640" s="3"/>
      <c r="MQ640" s="3"/>
      <c r="MR640" s="3"/>
      <c r="MS640" s="3"/>
      <c r="MT640" s="3"/>
      <c r="MU640" s="3"/>
      <c r="MV640" s="3"/>
      <c r="MW640" s="3"/>
      <c r="MX640" s="3"/>
      <c r="MY640" s="3"/>
      <c r="MZ640" s="3"/>
      <c r="NA640" s="3"/>
      <c r="NB640" s="3"/>
      <c r="NC640" s="3"/>
      <c r="ND640" s="3"/>
      <c r="NE640" s="3"/>
      <c r="NF640" s="3"/>
      <c r="NG640" s="3"/>
      <c r="NH640" s="3"/>
      <c r="NI640" s="3"/>
      <c r="NJ640" s="3"/>
      <c r="NK640" s="3"/>
      <c r="NL640" s="3"/>
      <c r="NM640" s="3"/>
      <c r="NN640" s="3"/>
      <c r="NO640" s="3"/>
      <c r="NP640" s="3"/>
      <c r="NQ640" s="3"/>
      <c r="NR640" s="3"/>
      <c r="NS640" s="3"/>
      <c r="NT640" s="3"/>
      <c r="NU640" s="3"/>
      <c r="NV640" s="3"/>
      <c r="NW640" s="3"/>
      <c r="NX640" s="3"/>
      <c r="NY640" s="3"/>
      <c r="NZ640" s="3"/>
      <c r="OA640" s="3"/>
      <c r="OB640" s="3"/>
      <c r="OC640" s="3"/>
      <c r="OD640" s="3"/>
      <c r="OE640" s="3"/>
      <c r="OF640" s="3"/>
      <c r="OG640" s="3"/>
      <c r="OH640" s="3"/>
      <c r="OI640" s="3"/>
      <c r="OJ640" s="3"/>
      <c r="OK640" s="3"/>
      <c r="OL640" s="3"/>
      <c r="OM640" s="3"/>
      <c r="ON640" s="3"/>
      <c r="OO640" s="3"/>
      <c r="OP640" s="3"/>
      <c r="OQ640" s="3"/>
      <c r="OR640" s="3"/>
      <c r="OS640" s="3"/>
      <c r="OT640" s="3"/>
      <c r="OU640" s="3"/>
      <c r="OV640" s="3"/>
      <c r="OW640" s="3"/>
      <c r="OX640" s="3"/>
      <c r="OY640" s="3"/>
      <c r="OZ640" s="3"/>
      <c r="PA640" s="3"/>
      <c r="PB640" s="1"/>
      <c r="PC640" s="1"/>
      <c r="PD640" s="1"/>
      <c r="PE640" s="1"/>
      <c r="PF640" s="1"/>
      <c r="PG640" s="1"/>
      <c r="PH640" s="1"/>
      <c r="PI640" s="1"/>
      <c r="PJ640" s="1"/>
      <c r="PK640" s="1"/>
      <c r="PL640" s="1"/>
      <c r="PM640" s="1"/>
      <c r="PN640" s="1"/>
      <c r="PO640" s="1"/>
      <c r="PP640" s="1"/>
      <c r="PQ640" s="1"/>
      <c r="PR640" s="1"/>
      <c r="PS640" s="1"/>
      <c r="PT640" s="1"/>
      <c r="PU640" s="1"/>
      <c r="PV640" s="1"/>
      <c r="PW640" s="1"/>
      <c r="PX640" s="1"/>
      <c r="PY640" s="1"/>
      <c r="PZ640" s="1"/>
      <c r="QA640" s="1"/>
      <c r="QB640" s="1"/>
      <c r="QC640" s="1"/>
      <c r="QD640" s="1"/>
      <c r="QE640" s="1"/>
      <c r="QF640" s="1"/>
      <c r="QG640" s="1"/>
      <c r="QH640" s="1"/>
      <c r="QI640" s="1"/>
      <c r="QJ640" s="1"/>
      <c r="QK640" s="1"/>
      <c r="QL640" s="1"/>
      <c r="QM640" s="1"/>
      <c r="QN640" s="1"/>
      <c r="QO640" s="1"/>
      <c r="QP640" s="1"/>
      <c r="QQ640" s="1"/>
      <c r="QR640" s="1"/>
      <c r="QS640" s="1"/>
      <c r="QT640" s="1"/>
      <c r="QU640" s="1"/>
      <c r="QV640" s="1"/>
      <c r="QW640" s="1"/>
      <c r="QX640" s="1"/>
      <c r="QY640" s="1"/>
      <c r="QZ640" s="1"/>
      <c r="RA640" s="1"/>
      <c r="RB640" s="1"/>
      <c r="RC640" s="1"/>
      <c r="RD640" s="1"/>
      <c r="RE640" s="1"/>
      <c r="RF640" s="1"/>
      <c r="RG640" s="1"/>
      <c r="RH640" s="1"/>
      <c r="RI640" s="1"/>
      <c r="RJ640" s="1"/>
      <c r="RK640" s="1"/>
      <c r="RL640" s="1"/>
      <c r="RM640" s="1"/>
      <c r="RN640" s="1"/>
      <c r="RO640" s="1"/>
      <c r="RP640" s="1"/>
      <c r="RQ640" s="1"/>
      <c r="RR640" s="1"/>
      <c r="RS640" s="1"/>
      <c r="RT640" s="1"/>
      <c r="RU640" s="1"/>
      <c r="RV640" s="1"/>
      <c r="RW640" s="1"/>
      <c r="RX640" s="1"/>
      <c r="RY640" s="1"/>
      <c r="RZ640" s="1"/>
      <c r="SA640" s="1"/>
      <c r="SB640" s="1"/>
      <c r="SC640" s="1"/>
      <c r="SD640" s="1"/>
      <c r="SE640" s="1"/>
      <c r="SF640" s="1"/>
      <c r="SG640" s="1"/>
      <c r="SH640" s="1"/>
      <c r="SI640" s="1"/>
      <c r="SJ640" s="1"/>
      <c r="SK640" s="1"/>
      <c r="SL640" s="1"/>
      <c r="SM640" s="1"/>
      <c r="SN640" s="1"/>
      <c r="SO640" s="1"/>
      <c r="SP640" s="1"/>
      <c r="SQ640" s="1"/>
      <c r="SR640" s="1"/>
      <c r="SS640" s="1"/>
      <c r="ST640" s="1"/>
      <c r="SU640" s="1"/>
      <c r="SV640" s="1"/>
      <c r="SW640" s="1"/>
      <c r="SX640" s="1"/>
      <c r="SY640" s="1"/>
      <c r="SZ640" s="1"/>
      <c r="TA640" s="1"/>
      <c r="TB640" s="1"/>
      <c r="TC640" s="1"/>
      <c r="TD640" s="1"/>
      <c r="TE640" s="1"/>
      <c r="TF640" s="1"/>
      <c r="TG640" s="1"/>
      <c r="TH640" s="1"/>
      <c r="TI640" s="1"/>
      <c r="TJ640" s="1"/>
      <c r="TK640" s="1"/>
      <c r="TL640" s="1"/>
      <c r="TM640" s="1"/>
      <c r="TN640" s="1"/>
      <c r="TO640" s="1"/>
      <c r="TP640" s="1"/>
      <c r="TQ640" s="1"/>
      <c r="TR640" s="1"/>
      <c r="TS640" s="1"/>
      <c r="TT640" s="1"/>
      <c r="TU640" s="1"/>
      <c r="TV640" s="1"/>
      <c r="TW640" s="1"/>
      <c r="TX640" s="1"/>
      <c r="TY640" s="1"/>
      <c r="TZ640" s="1"/>
      <c r="UA640" s="1"/>
      <c r="UB640" s="1"/>
      <c r="UC640" s="1"/>
      <c r="UD640" s="1"/>
      <c r="UE640" s="1"/>
      <c r="UF640" s="1"/>
      <c r="UG640" s="1"/>
      <c r="UH640" s="1"/>
      <c r="UI640" s="1"/>
      <c r="UJ640" s="1"/>
      <c r="UK640" s="1"/>
      <c r="UL640" s="1"/>
      <c r="UM640" s="1"/>
      <c r="UN640" s="1"/>
      <c r="UO640" s="1"/>
      <c r="UP640" s="1"/>
      <c r="UQ640" s="1"/>
      <c r="UR640" s="1"/>
      <c r="US640" s="1"/>
      <c r="UT640" s="1"/>
      <c r="UU640" s="1"/>
      <c r="UV640" s="1"/>
      <c r="UW640" s="1"/>
      <c r="UX640" s="1"/>
      <c r="UY640" s="1"/>
      <c r="UZ640" s="1"/>
      <c r="VA640" s="1"/>
      <c r="VB640" s="1"/>
      <c r="VC640" s="1"/>
      <c r="VD640" s="1"/>
      <c r="VE640" s="1"/>
      <c r="VF640" s="1"/>
      <c r="VG640" s="1"/>
      <c r="VH640" s="1"/>
      <c r="VI640" s="1"/>
      <c r="VJ640" s="1"/>
      <c r="VK640" s="1"/>
      <c r="VL640" s="1"/>
      <c r="VM640" s="1"/>
      <c r="VN640" s="1"/>
      <c r="VO640" s="1"/>
      <c r="VP640" s="1"/>
      <c r="VQ640" s="1"/>
      <c r="VR640" s="1"/>
      <c r="VS640" s="1"/>
      <c r="VT640" s="1"/>
      <c r="VU640" s="1"/>
      <c r="VV640" s="1"/>
      <c r="VW640" s="1"/>
      <c r="VX640" s="1"/>
      <c r="VY640" s="1"/>
      <c r="VZ640" s="1"/>
      <c r="WA640" s="1"/>
      <c r="WB640" s="1"/>
      <c r="WC640" s="1"/>
      <c r="WD640" s="1"/>
      <c r="WE640" s="1"/>
      <c r="WF640" s="1"/>
      <c r="WG640" s="1"/>
      <c r="WH640" s="1"/>
      <c r="WI640" s="1"/>
      <c r="WJ640" s="1"/>
      <c r="WK640" s="1"/>
      <c r="WL640" s="1"/>
      <c r="WM640" s="1"/>
      <c r="WN640" s="1"/>
      <c r="WO640" s="1"/>
      <c r="WP640" s="1"/>
      <c r="WQ640" s="1"/>
      <c r="WR640" s="1"/>
      <c r="WS640" s="1"/>
      <c r="WT640" s="1"/>
      <c r="WU640" s="1"/>
      <c r="WV640" s="1"/>
      <c r="WW640" s="1"/>
      <c r="WX640" s="1"/>
      <c r="WY640" s="1"/>
      <c r="WZ640" s="1"/>
      <c r="XA640" s="1"/>
      <c r="XB640" s="1"/>
      <c r="XC640" s="1"/>
      <c r="XD640" s="1"/>
      <c r="XE640" s="1"/>
      <c r="XF640" s="1"/>
      <c r="XG640" s="1"/>
      <c r="XH640" s="1"/>
      <c r="XI640" s="1"/>
      <c r="XJ640" s="1"/>
      <c r="XK640" s="1"/>
      <c r="XL640" s="1"/>
      <c r="XM640" s="1"/>
      <c r="XN640" s="1"/>
      <c r="XO640" s="1"/>
      <c r="XP640" s="1"/>
      <c r="XQ640" s="1"/>
      <c r="XR640" s="1"/>
      <c r="XS640" s="1"/>
      <c r="XT640" s="1"/>
      <c r="XU640" s="1"/>
      <c r="XV640" s="1"/>
      <c r="XW640" s="1"/>
      <c r="XX640" s="1"/>
      <c r="XY640" s="1"/>
      <c r="XZ640" s="1"/>
      <c r="YA640" s="1"/>
      <c r="YB640" s="1"/>
      <c r="YC640" s="1"/>
      <c r="YD640" s="1"/>
      <c r="YE640" s="1"/>
      <c r="YF640" s="1"/>
      <c r="YG640" s="1"/>
      <c r="YH640" s="1"/>
      <c r="YI640" s="1"/>
      <c r="YJ640" s="1"/>
      <c r="YK640" s="1"/>
      <c r="YL640" s="1"/>
      <c r="YM640" s="1"/>
      <c r="YN640" s="1"/>
      <c r="YO640" s="1"/>
      <c r="YP640" s="1"/>
      <c r="YQ640" s="1"/>
      <c r="YR640" s="1"/>
      <c r="YS640" s="1"/>
      <c r="YT640" s="1"/>
      <c r="YU640" s="1"/>
      <c r="YV640" s="1"/>
      <c r="YW640" s="1"/>
      <c r="YX640" s="1"/>
      <c r="YY640" s="1"/>
      <c r="YZ640" s="1"/>
      <c r="ZA640" s="1"/>
      <c r="ZB640" s="1"/>
      <c r="ZC640" s="1"/>
      <c r="ZD640" s="1"/>
      <c r="ZE640" s="1"/>
      <c r="ZF640" s="1"/>
      <c r="ZG640" s="1"/>
      <c r="ZH640" s="1"/>
      <c r="ZI640" s="1"/>
      <c r="ZJ640" s="1"/>
      <c r="ZK640" s="1"/>
      <c r="ZL640" s="1"/>
      <c r="ZM640" s="1"/>
      <c r="ZN640" s="1"/>
      <c r="ZO640" s="1"/>
      <c r="ZP640" s="1"/>
      <c r="ZQ640" s="1"/>
      <c r="ZR640" s="1"/>
      <c r="ZS640" s="1"/>
      <c r="ZT640" s="1"/>
      <c r="ZU640" s="1"/>
      <c r="ZV640" s="1"/>
      <c r="ZW640" s="1"/>
      <c r="ZX640" s="1"/>
      <c r="ZY640" s="1"/>
      <c r="ZZ640" s="1"/>
      <c r="AAA640" s="1"/>
      <c r="AAB640" s="1"/>
      <c r="AAC640" s="1"/>
      <c r="AAD640" s="1"/>
      <c r="AAE640" s="1"/>
      <c r="AAF640" s="1"/>
      <c r="AAG640" s="1"/>
      <c r="AAH640" s="1"/>
      <c r="AAI640" s="1"/>
      <c r="AAJ640" s="1"/>
      <c r="AAK640" s="1"/>
      <c r="AAL640" s="1"/>
      <c r="AAM640" s="1"/>
      <c r="AAN640" s="1"/>
      <c r="AAO640" s="1"/>
      <c r="AAP640" s="1"/>
      <c r="AAQ640" s="1"/>
      <c r="AAR640" s="1"/>
      <c r="AAS640" s="1"/>
      <c r="AAT640" s="1"/>
      <c r="AAU640" s="1"/>
      <c r="AAV640" s="1"/>
      <c r="AAW640" s="1"/>
      <c r="AAX640" s="1"/>
      <c r="AAY640" s="1"/>
      <c r="AAZ640" s="1"/>
      <c r="ABA640" s="1"/>
      <c r="ABB640" s="1"/>
      <c r="ABC640" s="1"/>
      <c r="ABD640" s="1"/>
      <c r="ABE640" s="1"/>
      <c r="ABF640" s="1"/>
      <c r="ABG640" s="1"/>
      <c r="ABH640" s="1"/>
      <c r="ABI640" s="1"/>
      <c r="ABJ640" s="1"/>
      <c r="ABK640" s="1"/>
      <c r="ABL640" s="1"/>
      <c r="ABM640" s="1"/>
      <c r="ABN640" s="1"/>
      <c r="ABO640" s="1"/>
    </row>
    <row r="641" spans="2:743" x14ac:dyDescent="0.25">
      <c r="B641" s="1"/>
      <c r="C641" s="1"/>
      <c r="D641" s="1"/>
      <c r="E641" s="1"/>
      <c r="F641" s="1"/>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c r="IS641" s="3"/>
      <c r="IT641" s="3"/>
      <c r="IU641" s="3"/>
      <c r="IV641" s="3"/>
      <c r="IW641" s="3"/>
      <c r="IX641" s="3"/>
      <c r="IY641" s="3"/>
      <c r="IZ641" s="3"/>
      <c r="JA641" s="3"/>
      <c r="JB641" s="3"/>
      <c r="JC641" s="3"/>
      <c r="JD641" s="3"/>
      <c r="JE641" s="3"/>
      <c r="JF641" s="3"/>
      <c r="JG641" s="3"/>
      <c r="JH641" s="3"/>
      <c r="JI641" s="3"/>
      <c r="JJ641" s="3"/>
      <c r="JK641" s="3"/>
      <c r="JL641" s="3"/>
      <c r="JM641" s="3"/>
      <c r="JN641" s="3"/>
      <c r="JO641" s="3"/>
      <c r="JP641" s="3"/>
      <c r="JQ641" s="3"/>
      <c r="JR641" s="3"/>
      <c r="JS641" s="3"/>
      <c r="JT641" s="3"/>
      <c r="JU641" s="3"/>
      <c r="JV641" s="3"/>
      <c r="JW641" s="3"/>
      <c r="JX641" s="3"/>
      <c r="JY641" s="3"/>
      <c r="JZ641" s="3"/>
      <c r="KA641" s="3"/>
      <c r="KB641" s="3"/>
      <c r="KC641" s="3"/>
      <c r="KD641" s="3"/>
      <c r="KE641" s="3"/>
      <c r="KF641" s="3"/>
      <c r="KG641" s="3"/>
      <c r="KH641" s="3"/>
      <c r="KI641" s="3"/>
      <c r="KJ641" s="3"/>
      <c r="KK641" s="3"/>
      <c r="KL641" s="3"/>
      <c r="KM641" s="3"/>
      <c r="KN641" s="3"/>
      <c r="KO641" s="3"/>
      <c r="KP641" s="3"/>
      <c r="KQ641" s="3"/>
      <c r="KR641" s="3"/>
      <c r="KS641" s="3"/>
      <c r="KT641" s="3"/>
      <c r="KU641" s="3"/>
      <c r="KV641" s="3"/>
      <c r="KW641" s="3"/>
      <c r="KX641" s="3"/>
      <c r="KY641" s="3"/>
      <c r="KZ641" s="3"/>
      <c r="LA641" s="3"/>
      <c r="LB641" s="3"/>
      <c r="LC641" s="3"/>
      <c r="LD641" s="3"/>
      <c r="LE641" s="3"/>
      <c r="LF641" s="3"/>
      <c r="LG641" s="3"/>
      <c r="LH641" s="3"/>
      <c r="LI641" s="3"/>
      <c r="LJ641" s="3"/>
      <c r="LK641" s="3"/>
      <c r="LL641" s="3"/>
      <c r="LM641" s="3"/>
      <c r="LN641" s="3"/>
      <c r="LO641" s="3"/>
      <c r="LP641" s="3"/>
      <c r="LQ641" s="3"/>
      <c r="LR641" s="3"/>
      <c r="LS641" s="3"/>
      <c r="LT641" s="3"/>
      <c r="LU641" s="3"/>
      <c r="LV641" s="3"/>
      <c r="LW641" s="3"/>
      <c r="LX641" s="3"/>
      <c r="LY641" s="3"/>
      <c r="LZ641" s="3"/>
      <c r="MA641" s="3"/>
      <c r="MB641" s="3"/>
      <c r="MC641" s="3"/>
      <c r="MD641" s="3"/>
      <c r="ME641" s="3"/>
      <c r="MF641" s="3"/>
      <c r="MG641" s="3"/>
      <c r="MH641" s="3"/>
      <c r="MI641" s="3"/>
      <c r="MJ641" s="3"/>
      <c r="MK641" s="3"/>
      <c r="ML641" s="3"/>
      <c r="MM641" s="3"/>
      <c r="MN641" s="3"/>
      <c r="MO641" s="3"/>
      <c r="MP641" s="3"/>
      <c r="MQ641" s="3"/>
      <c r="MR641" s="3"/>
      <c r="MS641" s="3"/>
      <c r="MT641" s="3"/>
      <c r="MU641" s="3"/>
      <c r="MV641" s="3"/>
      <c r="MW641" s="3"/>
      <c r="MX641" s="3"/>
      <c r="MY641" s="3"/>
      <c r="MZ641" s="3"/>
      <c r="NA641" s="3"/>
      <c r="NB641" s="3"/>
      <c r="NC641" s="3"/>
      <c r="ND641" s="3"/>
      <c r="NE641" s="3"/>
      <c r="NF641" s="3"/>
      <c r="NG641" s="3"/>
      <c r="NH641" s="3"/>
      <c r="NI641" s="3"/>
      <c r="NJ641" s="3"/>
      <c r="NK641" s="3"/>
      <c r="NL641" s="3"/>
      <c r="NM641" s="3"/>
      <c r="NN641" s="3"/>
      <c r="NO641" s="3"/>
      <c r="NP641" s="3"/>
      <c r="NQ641" s="3"/>
      <c r="NR641" s="3"/>
      <c r="NS641" s="3"/>
      <c r="NT641" s="3"/>
      <c r="NU641" s="3"/>
      <c r="NV641" s="3"/>
      <c r="NW641" s="3"/>
      <c r="NX641" s="3"/>
      <c r="NY641" s="3"/>
      <c r="NZ641" s="3"/>
      <c r="OA641" s="3"/>
      <c r="OB641" s="3"/>
      <c r="OC641" s="3"/>
      <c r="OD641" s="3"/>
      <c r="OE641" s="3"/>
      <c r="OF641" s="3"/>
      <c r="OG641" s="3"/>
      <c r="OH641" s="3"/>
      <c r="OI641" s="3"/>
      <c r="OJ641" s="3"/>
      <c r="OK641" s="3"/>
      <c r="OL641" s="3"/>
      <c r="OM641" s="3"/>
      <c r="ON641" s="3"/>
      <c r="OO641" s="3"/>
      <c r="OP641" s="3"/>
      <c r="OQ641" s="3"/>
      <c r="OR641" s="3"/>
      <c r="OS641" s="3"/>
      <c r="OT641" s="3"/>
      <c r="OU641" s="3"/>
      <c r="OV641" s="3"/>
      <c r="OW641" s="3"/>
      <c r="OX641" s="3"/>
      <c r="OY641" s="3"/>
      <c r="OZ641" s="3"/>
      <c r="PA641" s="3"/>
      <c r="PB641" s="1"/>
      <c r="PC641" s="1"/>
      <c r="PD641" s="1"/>
      <c r="PE641" s="1"/>
      <c r="PF641" s="1"/>
      <c r="PG641" s="1"/>
      <c r="PH641" s="1"/>
      <c r="PI641" s="1"/>
      <c r="PJ641" s="1"/>
      <c r="PK641" s="1"/>
      <c r="PL641" s="1"/>
      <c r="PM641" s="1"/>
      <c r="PN641" s="1"/>
      <c r="PO641" s="1"/>
      <c r="PP641" s="1"/>
      <c r="PQ641" s="1"/>
      <c r="PR641" s="1"/>
      <c r="PS641" s="1"/>
      <c r="PT641" s="1"/>
      <c r="PU641" s="1"/>
      <c r="PV641" s="1"/>
      <c r="PW641" s="1"/>
      <c r="PX641" s="1"/>
      <c r="PY641" s="1"/>
      <c r="PZ641" s="1"/>
      <c r="QA641" s="1"/>
      <c r="QB641" s="1"/>
      <c r="QC641" s="1"/>
      <c r="QD641" s="1"/>
      <c r="QE641" s="1"/>
      <c r="QF641" s="1"/>
      <c r="QG641" s="1"/>
      <c r="QH641" s="1"/>
      <c r="QI641" s="1"/>
      <c r="QJ641" s="1"/>
      <c r="QK641" s="1"/>
      <c r="QL641" s="1"/>
      <c r="QM641" s="1"/>
      <c r="QN641" s="1"/>
      <c r="QO641" s="1"/>
      <c r="QP641" s="1"/>
      <c r="QQ641" s="1"/>
      <c r="QR641" s="1"/>
      <c r="QS641" s="1"/>
      <c r="QT641" s="1"/>
      <c r="QU641" s="1"/>
      <c r="QV641" s="1"/>
      <c r="QW641" s="1"/>
      <c r="QX641" s="1"/>
      <c r="QY641" s="1"/>
      <c r="QZ641" s="1"/>
      <c r="RA641" s="1"/>
      <c r="RB641" s="1"/>
      <c r="RC641" s="1"/>
      <c r="RD641" s="1"/>
      <c r="RE641" s="1"/>
      <c r="RF641" s="1"/>
      <c r="RG641" s="1"/>
      <c r="RH641" s="1"/>
      <c r="RI641" s="1"/>
      <c r="RJ641" s="1"/>
      <c r="RK641" s="1"/>
      <c r="RL641" s="1"/>
      <c r="RM641" s="1"/>
      <c r="RN641" s="1"/>
      <c r="RO641" s="1"/>
      <c r="RP641" s="1"/>
      <c r="RQ641" s="1"/>
      <c r="RR641" s="1"/>
      <c r="RS641" s="1"/>
      <c r="RT641" s="1"/>
      <c r="RU641" s="1"/>
      <c r="RV641" s="1"/>
      <c r="RW641" s="1"/>
      <c r="RX641" s="1"/>
      <c r="RY641" s="1"/>
      <c r="RZ641" s="1"/>
      <c r="SA641" s="1"/>
      <c r="SB641" s="1"/>
      <c r="SC641" s="1"/>
      <c r="SD641" s="1"/>
      <c r="SE641" s="1"/>
      <c r="SF641" s="1"/>
      <c r="SG641" s="1"/>
      <c r="SH641" s="1"/>
      <c r="SI641" s="1"/>
      <c r="SJ641" s="1"/>
      <c r="SK641" s="1"/>
      <c r="SL641" s="1"/>
      <c r="SM641" s="1"/>
      <c r="SN641" s="1"/>
      <c r="SO641" s="1"/>
      <c r="SP641" s="1"/>
      <c r="SQ641" s="1"/>
      <c r="SR641" s="1"/>
      <c r="SS641" s="1"/>
      <c r="ST641" s="1"/>
      <c r="SU641" s="1"/>
      <c r="SV641" s="1"/>
      <c r="SW641" s="1"/>
      <c r="SX641" s="1"/>
      <c r="SY641" s="1"/>
      <c r="SZ641" s="1"/>
      <c r="TA641" s="1"/>
      <c r="TB641" s="1"/>
      <c r="TC641" s="1"/>
      <c r="TD641" s="1"/>
      <c r="TE641" s="1"/>
      <c r="TF641" s="1"/>
      <c r="TG641" s="1"/>
      <c r="TH641" s="1"/>
      <c r="TI641" s="1"/>
      <c r="TJ641" s="1"/>
      <c r="TK641" s="1"/>
      <c r="TL641" s="1"/>
      <c r="TM641" s="1"/>
      <c r="TN641" s="1"/>
      <c r="TO641" s="1"/>
      <c r="TP641" s="1"/>
      <c r="TQ641" s="1"/>
      <c r="TR641" s="1"/>
      <c r="TS641" s="1"/>
      <c r="TT641" s="1"/>
      <c r="TU641" s="1"/>
      <c r="TV641" s="1"/>
      <c r="TW641" s="1"/>
      <c r="TX641" s="1"/>
      <c r="TY641" s="1"/>
      <c r="TZ641" s="1"/>
      <c r="UA641" s="1"/>
      <c r="UB641" s="1"/>
      <c r="UC641" s="1"/>
      <c r="UD641" s="1"/>
      <c r="UE641" s="1"/>
      <c r="UF641" s="1"/>
      <c r="UG641" s="1"/>
      <c r="UH641" s="1"/>
      <c r="UI641" s="1"/>
      <c r="UJ641" s="1"/>
      <c r="UK641" s="1"/>
      <c r="UL641" s="1"/>
      <c r="UM641" s="1"/>
      <c r="UN641" s="1"/>
      <c r="UO641" s="1"/>
      <c r="UP641" s="1"/>
      <c r="UQ641" s="1"/>
      <c r="UR641" s="1"/>
      <c r="US641" s="1"/>
      <c r="UT641" s="1"/>
      <c r="UU641" s="1"/>
      <c r="UV641" s="1"/>
      <c r="UW641" s="1"/>
      <c r="UX641" s="1"/>
      <c r="UY641" s="1"/>
      <c r="UZ641" s="1"/>
      <c r="VA641" s="1"/>
      <c r="VB641" s="1"/>
      <c r="VC641" s="1"/>
      <c r="VD641" s="1"/>
      <c r="VE641" s="1"/>
      <c r="VF641" s="1"/>
      <c r="VG641" s="1"/>
      <c r="VH641" s="1"/>
      <c r="VI641" s="1"/>
      <c r="VJ641" s="1"/>
      <c r="VK641" s="1"/>
      <c r="VL641" s="1"/>
      <c r="VM641" s="1"/>
      <c r="VN641" s="1"/>
      <c r="VO641" s="1"/>
      <c r="VP641" s="1"/>
      <c r="VQ641" s="1"/>
      <c r="VR641" s="1"/>
      <c r="VS641" s="1"/>
      <c r="VT641" s="1"/>
      <c r="VU641" s="1"/>
      <c r="VV641" s="1"/>
      <c r="VW641" s="1"/>
      <c r="VX641" s="1"/>
      <c r="VY641" s="1"/>
      <c r="VZ641" s="1"/>
      <c r="WA641" s="1"/>
      <c r="WB641" s="1"/>
      <c r="WC641" s="1"/>
      <c r="WD641" s="1"/>
      <c r="WE641" s="1"/>
      <c r="WF641" s="1"/>
      <c r="WG641" s="1"/>
      <c r="WH641" s="1"/>
      <c r="WI641" s="1"/>
      <c r="WJ641" s="1"/>
      <c r="WK641" s="1"/>
      <c r="WL641" s="1"/>
      <c r="WM641" s="1"/>
      <c r="WN641" s="1"/>
      <c r="WO641" s="1"/>
      <c r="WP641" s="1"/>
      <c r="WQ641" s="1"/>
      <c r="WR641" s="1"/>
      <c r="WS641" s="1"/>
      <c r="WT641" s="1"/>
      <c r="WU641" s="1"/>
      <c r="WV641" s="1"/>
      <c r="WW641" s="1"/>
      <c r="WX641" s="1"/>
      <c r="WY641" s="1"/>
      <c r="WZ641" s="1"/>
      <c r="XA641" s="1"/>
      <c r="XB641" s="1"/>
      <c r="XC641" s="1"/>
      <c r="XD641" s="1"/>
      <c r="XE641" s="1"/>
      <c r="XF641" s="1"/>
      <c r="XG641" s="1"/>
      <c r="XH641" s="1"/>
      <c r="XI641" s="1"/>
      <c r="XJ641" s="1"/>
      <c r="XK641" s="1"/>
      <c r="XL641" s="1"/>
      <c r="XM641" s="1"/>
      <c r="XN641" s="1"/>
      <c r="XO641" s="1"/>
      <c r="XP641" s="1"/>
      <c r="XQ641" s="1"/>
      <c r="XR641" s="1"/>
      <c r="XS641" s="1"/>
      <c r="XT641" s="1"/>
      <c r="XU641" s="1"/>
      <c r="XV641" s="1"/>
      <c r="XW641" s="1"/>
      <c r="XX641" s="1"/>
      <c r="XY641" s="1"/>
      <c r="XZ641" s="1"/>
      <c r="YA641" s="1"/>
      <c r="YB641" s="1"/>
      <c r="YC641" s="1"/>
      <c r="YD641" s="1"/>
      <c r="YE641" s="1"/>
      <c r="YF641" s="1"/>
      <c r="YG641" s="1"/>
      <c r="YH641" s="1"/>
      <c r="YI641" s="1"/>
      <c r="YJ641" s="1"/>
      <c r="YK641" s="1"/>
      <c r="YL641" s="1"/>
      <c r="YM641" s="1"/>
      <c r="YN641" s="1"/>
      <c r="YO641" s="1"/>
      <c r="YP641" s="1"/>
      <c r="YQ641" s="1"/>
      <c r="YR641" s="1"/>
      <c r="YS641" s="1"/>
      <c r="YT641" s="1"/>
      <c r="YU641" s="1"/>
      <c r="YV641" s="1"/>
      <c r="YW641" s="1"/>
      <c r="YX641" s="1"/>
      <c r="YY641" s="1"/>
      <c r="YZ641" s="1"/>
      <c r="ZA641" s="1"/>
      <c r="ZB641" s="1"/>
      <c r="ZC641" s="1"/>
      <c r="ZD641" s="1"/>
      <c r="ZE641" s="1"/>
      <c r="ZF641" s="1"/>
      <c r="ZG641" s="1"/>
      <c r="ZH641" s="1"/>
      <c r="ZI641" s="1"/>
      <c r="ZJ641" s="1"/>
      <c r="ZK641" s="1"/>
      <c r="ZL641" s="1"/>
      <c r="ZM641" s="1"/>
      <c r="ZN641" s="1"/>
      <c r="ZO641" s="1"/>
      <c r="ZP641" s="1"/>
      <c r="ZQ641" s="1"/>
      <c r="ZR641" s="1"/>
      <c r="ZS641" s="1"/>
      <c r="ZT641" s="1"/>
      <c r="ZU641" s="1"/>
      <c r="ZV641" s="1"/>
      <c r="ZW641" s="1"/>
      <c r="ZX641" s="1"/>
      <c r="ZY641" s="1"/>
      <c r="ZZ641" s="1"/>
      <c r="AAA641" s="1"/>
      <c r="AAB641" s="1"/>
      <c r="AAC641" s="1"/>
      <c r="AAD641" s="1"/>
      <c r="AAE641" s="1"/>
      <c r="AAF641" s="1"/>
      <c r="AAG641" s="1"/>
      <c r="AAH641" s="1"/>
      <c r="AAI641" s="1"/>
      <c r="AAJ641" s="1"/>
      <c r="AAK641" s="1"/>
      <c r="AAL641" s="1"/>
      <c r="AAM641" s="1"/>
      <c r="AAN641" s="1"/>
      <c r="AAO641" s="1"/>
      <c r="AAP641" s="1"/>
      <c r="AAQ641" s="1"/>
      <c r="AAR641" s="1"/>
      <c r="AAS641" s="1"/>
      <c r="AAT641" s="1"/>
      <c r="AAU641" s="1"/>
      <c r="AAV641" s="1"/>
      <c r="AAW641" s="1"/>
      <c r="AAX641" s="1"/>
      <c r="AAY641" s="1"/>
      <c r="AAZ641" s="1"/>
      <c r="ABA641" s="1"/>
      <c r="ABB641" s="1"/>
      <c r="ABC641" s="1"/>
      <c r="ABD641" s="1"/>
      <c r="ABE641" s="1"/>
      <c r="ABF641" s="1"/>
      <c r="ABG641" s="1"/>
      <c r="ABH641" s="1"/>
      <c r="ABI641" s="1"/>
      <c r="ABJ641" s="1"/>
      <c r="ABK641" s="1"/>
      <c r="ABL641" s="1"/>
      <c r="ABM641" s="1"/>
      <c r="ABN641" s="1"/>
      <c r="ABO641" s="1"/>
    </row>
    <row r="642" spans="2:743" x14ac:dyDescent="0.25">
      <c r="B642" s="1"/>
      <c r="C642" s="1"/>
      <c r="D642" s="1"/>
      <c r="E642" s="1"/>
      <c r="F642" s="1"/>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c r="IF642" s="3"/>
      <c r="IG642" s="3"/>
      <c r="IH642" s="3"/>
      <c r="II642" s="3"/>
      <c r="IJ642" s="3"/>
      <c r="IK642" s="3"/>
      <c r="IL642" s="3"/>
      <c r="IM642" s="3"/>
      <c r="IN642" s="3"/>
      <c r="IO642" s="3"/>
      <c r="IP642" s="3"/>
      <c r="IQ642" s="3"/>
      <c r="IR642" s="3"/>
      <c r="IS642" s="3"/>
      <c r="IT642" s="3"/>
      <c r="IU642" s="3"/>
      <c r="IV642" s="3"/>
      <c r="IW642" s="3"/>
      <c r="IX642" s="3"/>
      <c r="IY642" s="3"/>
      <c r="IZ642" s="3"/>
      <c r="JA642" s="3"/>
      <c r="JB642" s="3"/>
      <c r="JC642" s="3"/>
      <c r="JD642" s="3"/>
      <c r="JE642" s="3"/>
      <c r="JF642" s="3"/>
      <c r="JG642" s="3"/>
      <c r="JH642" s="3"/>
      <c r="JI642" s="3"/>
      <c r="JJ642" s="3"/>
      <c r="JK642" s="3"/>
      <c r="JL642" s="3"/>
      <c r="JM642" s="3"/>
      <c r="JN642" s="3"/>
      <c r="JO642" s="3"/>
      <c r="JP642" s="3"/>
      <c r="JQ642" s="3"/>
      <c r="JR642" s="3"/>
      <c r="JS642" s="3"/>
      <c r="JT642" s="3"/>
      <c r="JU642" s="3"/>
      <c r="JV642" s="3"/>
      <c r="JW642" s="3"/>
      <c r="JX642" s="3"/>
      <c r="JY642" s="3"/>
      <c r="JZ642" s="3"/>
      <c r="KA642" s="3"/>
      <c r="KB642" s="3"/>
      <c r="KC642" s="3"/>
      <c r="KD642" s="3"/>
      <c r="KE642" s="3"/>
      <c r="KF642" s="3"/>
      <c r="KG642" s="3"/>
      <c r="KH642" s="3"/>
      <c r="KI642" s="3"/>
      <c r="KJ642" s="3"/>
      <c r="KK642" s="3"/>
      <c r="KL642" s="3"/>
      <c r="KM642" s="3"/>
      <c r="KN642" s="3"/>
      <c r="KO642" s="3"/>
      <c r="KP642" s="3"/>
      <c r="KQ642" s="3"/>
      <c r="KR642" s="3"/>
      <c r="KS642" s="3"/>
      <c r="KT642" s="3"/>
      <c r="KU642" s="3"/>
      <c r="KV642" s="3"/>
      <c r="KW642" s="3"/>
      <c r="KX642" s="3"/>
      <c r="KY642" s="3"/>
      <c r="KZ642" s="3"/>
      <c r="LA642" s="3"/>
      <c r="LB642" s="3"/>
      <c r="LC642" s="3"/>
      <c r="LD642" s="3"/>
      <c r="LE642" s="3"/>
      <c r="LF642" s="3"/>
      <c r="LG642" s="3"/>
      <c r="LH642" s="3"/>
      <c r="LI642" s="3"/>
      <c r="LJ642" s="3"/>
      <c r="LK642" s="3"/>
      <c r="LL642" s="3"/>
      <c r="LM642" s="3"/>
      <c r="LN642" s="3"/>
      <c r="LO642" s="3"/>
      <c r="LP642" s="3"/>
      <c r="LQ642" s="3"/>
      <c r="LR642" s="3"/>
      <c r="LS642" s="3"/>
      <c r="LT642" s="3"/>
      <c r="LU642" s="3"/>
      <c r="LV642" s="3"/>
      <c r="LW642" s="3"/>
      <c r="LX642" s="3"/>
      <c r="LY642" s="3"/>
      <c r="LZ642" s="3"/>
      <c r="MA642" s="3"/>
      <c r="MB642" s="3"/>
      <c r="MC642" s="3"/>
      <c r="MD642" s="3"/>
      <c r="ME642" s="3"/>
      <c r="MF642" s="3"/>
      <c r="MG642" s="3"/>
      <c r="MH642" s="3"/>
      <c r="MI642" s="3"/>
      <c r="MJ642" s="3"/>
      <c r="MK642" s="3"/>
      <c r="ML642" s="3"/>
      <c r="MM642" s="3"/>
      <c r="MN642" s="3"/>
      <c r="MO642" s="3"/>
      <c r="MP642" s="3"/>
      <c r="MQ642" s="3"/>
      <c r="MR642" s="3"/>
      <c r="MS642" s="3"/>
      <c r="MT642" s="3"/>
      <c r="MU642" s="3"/>
      <c r="MV642" s="3"/>
      <c r="MW642" s="3"/>
      <c r="MX642" s="3"/>
      <c r="MY642" s="3"/>
      <c r="MZ642" s="3"/>
      <c r="NA642" s="3"/>
      <c r="NB642" s="3"/>
      <c r="NC642" s="3"/>
      <c r="ND642" s="3"/>
      <c r="NE642" s="3"/>
      <c r="NF642" s="3"/>
      <c r="NG642" s="3"/>
      <c r="NH642" s="3"/>
      <c r="NI642" s="3"/>
      <c r="NJ642" s="3"/>
      <c r="NK642" s="3"/>
      <c r="NL642" s="3"/>
      <c r="NM642" s="3"/>
      <c r="NN642" s="3"/>
      <c r="NO642" s="3"/>
      <c r="NP642" s="3"/>
      <c r="NQ642" s="3"/>
      <c r="NR642" s="3"/>
      <c r="NS642" s="3"/>
      <c r="NT642" s="3"/>
      <c r="NU642" s="3"/>
      <c r="NV642" s="3"/>
      <c r="NW642" s="3"/>
      <c r="NX642" s="3"/>
      <c r="NY642" s="3"/>
      <c r="NZ642" s="3"/>
      <c r="OA642" s="3"/>
      <c r="OB642" s="3"/>
      <c r="OC642" s="3"/>
      <c r="OD642" s="3"/>
      <c r="OE642" s="3"/>
      <c r="OF642" s="3"/>
      <c r="OG642" s="3"/>
      <c r="OH642" s="3"/>
      <c r="OI642" s="3"/>
      <c r="OJ642" s="3"/>
      <c r="OK642" s="3"/>
      <c r="OL642" s="3"/>
      <c r="OM642" s="3"/>
      <c r="ON642" s="3"/>
      <c r="OO642" s="3"/>
      <c r="OP642" s="3"/>
      <c r="OQ642" s="3"/>
      <c r="OR642" s="3"/>
      <c r="OS642" s="3"/>
      <c r="OT642" s="3"/>
      <c r="OU642" s="3"/>
      <c r="OV642" s="3"/>
      <c r="OW642" s="3"/>
      <c r="OX642" s="3"/>
      <c r="OY642" s="3"/>
      <c r="OZ642" s="3"/>
      <c r="PA642" s="3"/>
      <c r="PB642" s="1"/>
      <c r="PC642" s="1"/>
      <c r="PD642" s="1"/>
      <c r="PE642" s="1"/>
      <c r="PF642" s="1"/>
      <c r="PG642" s="1"/>
      <c r="PH642" s="1"/>
      <c r="PI642" s="1"/>
      <c r="PJ642" s="1"/>
      <c r="PK642" s="1"/>
      <c r="PL642" s="1"/>
      <c r="PM642" s="1"/>
      <c r="PN642" s="1"/>
      <c r="PO642" s="1"/>
      <c r="PP642" s="1"/>
      <c r="PQ642" s="1"/>
      <c r="PR642" s="1"/>
      <c r="PS642" s="1"/>
      <c r="PT642" s="1"/>
      <c r="PU642" s="1"/>
      <c r="PV642" s="1"/>
      <c r="PW642" s="1"/>
      <c r="PX642" s="1"/>
      <c r="PY642" s="1"/>
      <c r="PZ642" s="1"/>
      <c r="QA642" s="1"/>
      <c r="QB642" s="1"/>
      <c r="QC642" s="1"/>
      <c r="QD642" s="1"/>
      <c r="QE642" s="1"/>
      <c r="QF642" s="1"/>
      <c r="QG642" s="1"/>
      <c r="QH642" s="1"/>
      <c r="QI642" s="1"/>
      <c r="QJ642" s="1"/>
      <c r="QK642" s="1"/>
      <c r="QL642" s="1"/>
      <c r="QM642" s="1"/>
      <c r="QN642" s="1"/>
      <c r="QO642" s="1"/>
      <c r="QP642" s="1"/>
      <c r="QQ642" s="1"/>
      <c r="QR642" s="1"/>
      <c r="QS642" s="1"/>
      <c r="QT642" s="1"/>
      <c r="QU642" s="1"/>
      <c r="QV642" s="1"/>
      <c r="QW642" s="1"/>
      <c r="QX642" s="1"/>
      <c r="QY642" s="1"/>
      <c r="QZ642" s="1"/>
      <c r="RA642" s="1"/>
      <c r="RB642" s="1"/>
      <c r="RC642" s="1"/>
      <c r="RD642" s="1"/>
      <c r="RE642" s="1"/>
      <c r="RF642" s="1"/>
      <c r="RG642" s="1"/>
      <c r="RH642" s="1"/>
      <c r="RI642" s="1"/>
      <c r="RJ642" s="1"/>
      <c r="RK642" s="1"/>
      <c r="RL642" s="1"/>
      <c r="RM642" s="1"/>
      <c r="RN642" s="1"/>
      <c r="RO642" s="1"/>
      <c r="RP642" s="1"/>
      <c r="RQ642" s="1"/>
      <c r="RR642" s="1"/>
      <c r="RS642" s="1"/>
      <c r="RT642" s="1"/>
      <c r="RU642" s="1"/>
      <c r="RV642" s="1"/>
      <c r="RW642" s="1"/>
      <c r="RX642" s="1"/>
      <c r="RY642" s="1"/>
      <c r="RZ642" s="1"/>
      <c r="SA642" s="1"/>
      <c r="SB642" s="1"/>
      <c r="SC642" s="1"/>
      <c r="SD642" s="1"/>
      <c r="SE642" s="1"/>
      <c r="SF642" s="1"/>
      <c r="SG642" s="1"/>
      <c r="SH642" s="1"/>
      <c r="SI642" s="1"/>
      <c r="SJ642" s="1"/>
      <c r="SK642" s="1"/>
      <c r="SL642" s="1"/>
      <c r="SM642" s="1"/>
      <c r="SN642" s="1"/>
      <c r="SO642" s="1"/>
      <c r="SP642" s="1"/>
      <c r="SQ642" s="1"/>
      <c r="SR642" s="1"/>
      <c r="SS642" s="1"/>
      <c r="ST642" s="1"/>
      <c r="SU642" s="1"/>
      <c r="SV642" s="1"/>
      <c r="SW642" s="1"/>
      <c r="SX642" s="1"/>
      <c r="SY642" s="1"/>
      <c r="SZ642" s="1"/>
      <c r="TA642" s="1"/>
      <c r="TB642" s="1"/>
      <c r="TC642" s="1"/>
      <c r="TD642" s="1"/>
      <c r="TE642" s="1"/>
      <c r="TF642" s="1"/>
      <c r="TG642" s="1"/>
      <c r="TH642" s="1"/>
      <c r="TI642" s="1"/>
      <c r="TJ642" s="1"/>
      <c r="TK642" s="1"/>
      <c r="TL642" s="1"/>
      <c r="TM642" s="1"/>
      <c r="TN642" s="1"/>
      <c r="TO642" s="1"/>
      <c r="TP642" s="1"/>
      <c r="TQ642" s="1"/>
      <c r="TR642" s="1"/>
      <c r="TS642" s="1"/>
      <c r="TT642" s="1"/>
      <c r="TU642" s="1"/>
      <c r="TV642" s="1"/>
      <c r="TW642" s="1"/>
      <c r="TX642" s="1"/>
      <c r="TY642" s="1"/>
      <c r="TZ642" s="1"/>
      <c r="UA642" s="1"/>
      <c r="UB642" s="1"/>
      <c r="UC642" s="1"/>
      <c r="UD642" s="1"/>
      <c r="UE642" s="1"/>
      <c r="UF642" s="1"/>
      <c r="UG642" s="1"/>
      <c r="UH642" s="1"/>
      <c r="UI642" s="1"/>
      <c r="UJ642" s="1"/>
      <c r="UK642" s="1"/>
      <c r="UL642" s="1"/>
      <c r="UM642" s="1"/>
      <c r="UN642" s="1"/>
      <c r="UO642" s="1"/>
      <c r="UP642" s="1"/>
      <c r="UQ642" s="1"/>
      <c r="UR642" s="1"/>
      <c r="US642" s="1"/>
      <c r="UT642" s="1"/>
      <c r="UU642" s="1"/>
      <c r="UV642" s="1"/>
      <c r="UW642" s="1"/>
      <c r="UX642" s="1"/>
      <c r="UY642" s="1"/>
      <c r="UZ642" s="1"/>
      <c r="VA642" s="1"/>
      <c r="VB642" s="1"/>
      <c r="VC642" s="1"/>
      <c r="VD642" s="1"/>
      <c r="VE642" s="1"/>
      <c r="VF642" s="1"/>
      <c r="VG642" s="1"/>
      <c r="VH642" s="1"/>
      <c r="VI642" s="1"/>
      <c r="VJ642" s="1"/>
      <c r="VK642" s="1"/>
      <c r="VL642" s="1"/>
      <c r="VM642" s="1"/>
      <c r="VN642" s="1"/>
      <c r="VO642" s="1"/>
      <c r="VP642" s="1"/>
      <c r="VQ642" s="1"/>
      <c r="VR642" s="1"/>
      <c r="VS642" s="1"/>
      <c r="VT642" s="1"/>
      <c r="VU642" s="1"/>
      <c r="VV642" s="1"/>
      <c r="VW642" s="1"/>
      <c r="VX642" s="1"/>
      <c r="VY642" s="1"/>
      <c r="VZ642" s="1"/>
      <c r="WA642" s="1"/>
      <c r="WB642" s="1"/>
      <c r="WC642" s="1"/>
      <c r="WD642" s="1"/>
      <c r="WE642" s="1"/>
      <c r="WF642" s="1"/>
      <c r="WG642" s="1"/>
      <c r="WH642" s="1"/>
      <c r="WI642" s="1"/>
      <c r="WJ642" s="1"/>
      <c r="WK642" s="1"/>
      <c r="WL642" s="1"/>
      <c r="WM642" s="1"/>
      <c r="WN642" s="1"/>
      <c r="WO642" s="1"/>
      <c r="WP642" s="1"/>
      <c r="WQ642" s="1"/>
      <c r="WR642" s="1"/>
      <c r="WS642" s="1"/>
      <c r="WT642" s="1"/>
      <c r="WU642" s="1"/>
      <c r="WV642" s="1"/>
      <c r="WW642" s="1"/>
      <c r="WX642" s="1"/>
      <c r="WY642" s="1"/>
      <c r="WZ642" s="1"/>
      <c r="XA642" s="1"/>
      <c r="XB642" s="1"/>
      <c r="XC642" s="1"/>
      <c r="XD642" s="1"/>
      <c r="XE642" s="1"/>
      <c r="XF642" s="1"/>
      <c r="XG642" s="1"/>
      <c r="XH642" s="1"/>
      <c r="XI642" s="1"/>
      <c r="XJ642" s="1"/>
      <c r="XK642" s="1"/>
      <c r="XL642" s="1"/>
      <c r="XM642" s="1"/>
      <c r="XN642" s="1"/>
      <c r="XO642" s="1"/>
      <c r="XP642" s="1"/>
      <c r="XQ642" s="1"/>
      <c r="XR642" s="1"/>
      <c r="XS642" s="1"/>
      <c r="XT642" s="1"/>
      <c r="XU642" s="1"/>
      <c r="XV642" s="1"/>
      <c r="XW642" s="1"/>
      <c r="XX642" s="1"/>
      <c r="XY642" s="1"/>
      <c r="XZ642" s="1"/>
      <c r="YA642" s="1"/>
      <c r="YB642" s="1"/>
      <c r="YC642" s="1"/>
      <c r="YD642" s="1"/>
      <c r="YE642" s="1"/>
      <c r="YF642" s="1"/>
      <c r="YG642" s="1"/>
      <c r="YH642" s="1"/>
      <c r="YI642" s="1"/>
      <c r="YJ642" s="1"/>
      <c r="YK642" s="1"/>
      <c r="YL642" s="1"/>
      <c r="YM642" s="1"/>
      <c r="YN642" s="1"/>
      <c r="YO642" s="1"/>
      <c r="YP642" s="1"/>
      <c r="YQ642" s="1"/>
      <c r="YR642" s="1"/>
      <c r="YS642" s="1"/>
      <c r="YT642" s="1"/>
      <c r="YU642" s="1"/>
      <c r="YV642" s="1"/>
      <c r="YW642" s="1"/>
      <c r="YX642" s="1"/>
      <c r="YY642" s="1"/>
      <c r="YZ642" s="1"/>
      <c r="ZA642" s="1"/>
      <c r="ZB642" s="1"/>
      <c r="ZC642" s="1"/>
      <c r="ZD642" s="1"/>
      <c r="ZE642" s="1"/>
      <c r="ZF642" s="1"/>
      <c r="ZG642" s="1"/>
      <c r="ZH642" s="1"/>
      <c r="ZI642" s="1"/>
      <c r="ZJ642" s="1"/>
      <c r="ZK642" s="1"/>
      <c r="ZL642" s="1"/>
      <c r="ZM642" s="1"/>
      <c r="ZN642" s="1"/>
      <c r="ZO642" s="1"/>
      <c r="ZP642" s="1"/>
      <c r="ZQ642" s="1"/>
      <c r="ZR642" s="1"/>
      <c r="ZS642" s="1"/>
      <c r="ZT642" s="1"/>
      <c r="ZU642" s="1"/>
      <c r="ZV642" s="1"/>
      <c r="ZW642" s="1"/>
      <c r="ZX642" s="1"/>
      <c r="ZY642" s="1"/>
      <c r="ZZ642" s="1"/>
      <c r="AAA642" s="1"/>
      <c r="AAB642" s="1"/>
      <c r="AAC642" s="1"/>
      <c r="AAD642" s="1"/>
      <c r="AAE642" s="1"/>
      <c r="AAF642" s="1"/>
      <c r="AAG642" s="1"/>
      <c r="AAH642" s="1"/>
      <c r="AAI642" s="1"/>
      <c r="AAJ642" s="1"/>
      <c r="AAK642" s="1"/>
      <c r="AAL642" s="1"/>
      <c r="AAM642" s="1"/>
      <c r="AAN642" s="1"/>
      <c r="AAO642" s="1"/>
      <c r="AAP642" s="1"/>
      <c r="AAQ642" s="1"/>
      <c r="AAR642" s="1"/>
      <c r="AAS642" s="1"/>
      <c r="AAT642" s="1"/>
      <c r="AAU642" s="1"/>
      <c r="AAV642" s="1"/>
      <c r="AAW642" s="1"/>
      <c r="AAX642" s="1"/>
      <c r="AAY642" s="1"/>
      <c r="AAZ642" s="1"/>
      <c r="ABA642" s="1"/>
      <c r="ABB642" s="1"/>
      <c r="ABC642" s="1"/>
      <c r="ABD642" s="1"/>
      <c r="ABE642" s="1"/>
      <c r="ABF642" s="1"/>
      <c r="ABG642" s="1"/>
      <c r="ABH642" s="1"/>
      <c r="ABI642" s="1"/>
      <c r="ABJ642" s="1"/>
      <c r="ABK642" s="1"/>
      <c r="ABL642" s="1"/>
      <c r="ABM642" s="1"/>
      <c r="ABN642" s="1"/>
      <c r="ABO642" s="1"/>
    </row>
    <row r="643" spans="2:743" x14ac:dyDescent="0.25">
      <c r="B643" s="1"/>
      <c r="C643" s="1"/>
      <c r="D643" s="1"/>
      <c r="E643" s="1"/>
      <c r="F643" s="1"/>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c r="JX643" s="3"/>
      <c r="JY643" s="3"/>
      <c r="JZ643" s="3"/>
      <c r="KA643" s="3"/>
      <c r="KB643" s="3"/>
      <c r="KC643" s="3"/>
      <c r="KD643" s="3"/>
      <c r="KE643" s="3"/>
      <c r="KF643" s="3"/>
      <c r="KG643" s="3"/>
      <c r="KH643" s="3"/>
      <c r="KI643" s="3"/>
      <c r="KJ643" s="3"/>
      <c r="KK643" s="3"/>
      <c r="KL643" s="3"/>
      <c r="KM643" s="3"/>
      <c r="KN643" s="3"/>
      <c r="KO643" s="3"/>
      <c r="KP643" s="3"/>
      <c r="KQ643" s="3"/>
      <c r="KR643" s="3"/>
      <c r="KS643" s="3"/>
      <c r="KT643" s="3"/>
      <c r="KU643" s="3"/>
      <c r="KV643" s="3"/>
      <c r="KW643" s="3"/>
      <c r="KX643" s="3"/>
      <c r="KY643" s="3"/>
      <c r="KZ643" s="3"/>
      <c r="LA643" s="3"/>
      <c r="LB643" s="3"/>
      <c r="LC643" s="3"/>
      <c r="LD643" s="3"/>
      <c r="LE643" s="3"/>
      <c r="LF643" s="3"/>
      <c r="LG643" s="3"/>
      <c r="LH643" s="3"/>
      <c r="LI643" s="3"/>
      <c r="LJ643" s="3"/>
      <c r="LK643" s="3"/>
      <c r="LL643" s="3"/>
      <c r="LM643" s="3"/>
      <c r="LN643" s="3"/>
      <c r="LO643" s="3"/>
      <c r="LP643" s="3"/>
      <c r="LQ643" s="3"/>
      <c r="LR643" s="3"/>
      <c r="LS643" s="3"/>
      <c r="LT643" s="3"/>
      <c r="LU643" s="3"/>
      <c r="LV643" s="3"/>
      <c r="LW643" s="3"/>
      <c r="LX643" s="3"/>
      <c r="LY643" s="3"/>
      <c r="LZ643" s="3"/>
      <c r="MA643" s="3"/>
      <c r="MB643" s="3"/>
      <c r="MC643" s="3"/>
      <c r="MD643" s="3"/>
      <c r="ME643" s="3"/>
      <c r="MF643" s="3"/>
      <c r="MG643" s="3"/>
      <c r="MH643" s="3"/>
      <c r="MI643" s="3"/>
      <c r="MJ643" s="3"/>
      <c r="MK643" s="3"/>
      <c r="ML643" s="3"/>
      <c r="MM643" s="3"/>
      <c r="MN643" s="3"/>
      <c r="MO643" s="3"/>
      <c r="MP643" s="3"/>
      <c r="MQ643" s="3"/>
      <c r="MR643" s="3"/>
      <c r="MS643" s="3"/>
      <c r="MT643" s="3"/>
      <c r="MU643" s="3"/>
      <c r="MV643" s="3"/>
      <c r="MW643" s="3"/>
      <c r="MX643" s="3"/>
      <c r="MY643" s="3"/>
      <c r="MZ643" s="3"/>
      <c r="NA643" s="3"/>
      <c r="NB643" s="3"/>
      <c r="NC643" s="3"/>
      <c r="ND643" s="3"/>
      <c r="NE643" s="3"/>
      <c r="NF643" s="3"/>
      <c r="NG643" s="3"/>
      <c r="NH643" s="3"/>
      <c r="NI643" s="3"/>
      <c r="NJ643" s="3"/>
      <c r="NK643" s="3"/>
      <c r="NL643" s="3"/>
      <c r="NM643" s="3"/>
      <c r="NN643" s="3"/>
      <c r="NO643" s="3"/>
      <c r="NP643" s="3"/>
      <c r="NQ643" s="3"/>
      <c r="NR643" s="3"/>
      <c r="NS643" s="3"/>
      <c r="NT643" s="3"/>
      <c r="NU643" s="3"/>
      <c r="NV643" s="3"/>
      <c r="NW643" s="3"/>
      <c r="NX643" s="3"/>
      <c r="NY643" s="3"/>
      <c r="NZ643" s="3"/>
      <c r="OA643" s="3"/>
      <c r="OB643" s="3"/>
      <c r="OC643" s="3"/>
      <c r="OD643" s="3"/>
      <c r="OE643" s="3"/>
      <c r="OF643" s="3"/>
      <c r="OG643" s="3"/>
      <c r="OH643" s="3"/>
      <c r="OI643" s="3"/>
      <c r="OJ643" s="3"/>
      <c r="OK643" s="3"/>
      <c r="OL643" s="3"/>
      <c r="OM643" s="3"/>
      <c r="ON643" s="3"/>
      <c r="OO643" s="3"/>
      <c r="OP643" s="3"/>
      <c r="OQ643" s="3"/>
      <c r="OR643" s="3"/>
      <c r="OS643" s="3"/>
      <c r="OT643" s="3"/>
      <c r="OU643" s="3"/>
      <c r="OV643" s="3"/>
      <c r="OW643" s="3"/>
      <c r="OX643" s="3"/>
      <c r="OY643" s="3"/>
      <c r="OZ643" s="3"/>
      <c r="PA643" s="3"/>
      <c r="PB643" s="1"/>
      <c r="PC643" s="1"/>
      <c r="PD643" s="1"/>
      <c r="PE643" s="1"/>
      <c r="PF643" s="1"/>
      <c r="PG643" s="1"/>
      <c r="PH643" s="1"/>
      <c r="PI643" s="1"/>
      <c r="PJ643" s="1"/>
      <c r="PK643" s="1"/>
      <c r="PL643" s="1"/>
      <c r="PM643" s="1"/>
      <c r="PN643" s="1"/>
      <c r="PO643" s="1"/>
      <c r="PP643" s="1"/>
      <c r="PQ643" s="1"/>
      <c r="PR643" s="1"/>
      <c r="PS643" s="1"/>
      <c r="PT643" s="1"/>
      <c r="PU643" s="1"/>
      <c r="PV643" s="1"/>
      <c r="PW643" s="1"/>
      <c r="PX643" s="1"/>
      <c r="PY643" s="1"/>
      <c r="PZ643" s="1"/>
      <c r="QA643" s="1"/>
      <c r="QB643" s="1"/>
      <c r="QC643" s="1"/>
      <c r="QD643" s="1"/>
      <c r="QE643" s="1"/>
      <c r="QF643" s="1"/>
      <c r="QG643" s="1"/>
      <c r="QH643" s="1"/>
      <c r="QI643" s="1"/>
      <c r="QJ643" s="1"/>
      <c r="QK643" s="1"/>
      <c r="QL643" s="1"/>
      <c r="QM643" s="1"/>
      <c r="QN643" s="1"/>
      <c r="QO643" s="1"/>
      <c r="QP643" s="1"/>
      <c r="QQ643" s="1"/>
      <c r="QR643" s="1"/>
      <c r="QS643" s="1"/>
      <c r="QT643" s="1"/>
      <c r="QU643" s="1"/>
      <c r="QV643" s="1"/>
      <c r="QW643" s="1"/>
      <c r="QX643" s="1"/>
      <c r="QY643" s="1"/>
      <c r="QZ643" s="1"/>
      <c r="RA643" s="1"/>
      <c r="RB643" s="1"/>
      <c r="RC643" s="1"/>
      <c r="RD643" s="1"/>
      <c r="RE643" s="1"/>
      <c r="RF643" s="1"/>
      <c r="RG643" s="1"/>
      <c r="RH643" s="1"/>
      <c r="RI643" s="1"/>
      <c r="RJ643" s="1"/>
      <c r="RK643" s="1"/>
      <c r="RL643" s="1"/>
      <c r="RM643" s="1"/>
      <c r="RN643" s="1"/>
      <c r="RO643" s="1"/>
      <c r="RP643" s="1"/>
      <c r="RQ643" s="1"/>
      <c r="RR643" s="1"/>
      <c r="RS643" s="1"/>
      <c r="RT643" s="1"/>
      <c r="RU643" s="1"/>
      <c r="RV643" s="1"/>
      <c r="RW643" s="1"/>
      <c r="RX643" s="1"/>
      <c r="RY643" s="1"/>
      <c r="RZ643" s="1"/>
      <c r="SA643" s="1"/>
      <c r="SB643" s="1"/>
      <c r="SC643" s="1"/>
      <c r="SD643" s="1"/>
      <c r="SE643" s="1"/>
      <c r="SF643" s="1"/>
      <c r="SG643" s="1"/>
      <c r="SH643" s="1"/>
      <c r="SI643" s="1"/>
      <c r="SJ643" s="1"/>
      <c r="SK643" s="1"/>
      <c r="SL643" s="1"/>
      <c r="SM643" s="1"/>
      <c r="SN643" s="1"/>
      <c r="SO643" s="1"/>
      <c r="SP643" s="1"/>
      <c r="SQ643" s="1"/>
      <c r="SR643" s="1"/>
      <c r="SS643" s="1"/>
      <c r="ST643" s="1"/>
      <c r="SU643" s="1"/>
      <c r="SV643" s="1"/>
      <c r="SW643" s="1"/>
      <c r="SX643" s="1"/>
      <c r="SY643" s="1"/>
      <c r="SZ643" s="1"/>
      <c r="TA643" s="1"/>
      <c r="TB643" s="1"/>
      <c r="TC643" s="1"/>
      <c r="TD643" s="1"/>
      <c r="TE643" s="1"/>
      <c r="TF643" s="1"/>
      <c r="TG643" s="1"/>
      <c r="TH643" s="1"/>
      <c r="TI643" s="1"/>
      <c r="TJ643" s="1"/>
      <c r="TK643" s="1"/>
      <c r="TL643" s="1"/>
      <c r="TM643" s="1"/>
      <c r="TN643" s="1"/>
      <c r="TO643" s="1"/>
      <c r="TP643" s="1"/>
      <c r="TQ643" s="1"/>
      <c r="TR643" s="1"/>
      <c r="TS643" s="1"/>
      <c r="TT643" s="1"/>
      <c r="TU643" s="1"/>
      <c r="TV643" s="1"/>
      <c r="TW643" s="1"/>
      <c r="TX643" s="1"/>
      <c r="TY643" s="1"/>
      <c r="TZ643" s="1"/>
      <c r="UA643" s="1"/>
      <c r="UB643" s="1"/>
      <c r="UC643" s="1"/>
      <c r="UD643" s="1"/>
      <c r="UE643" s="1"/>
      <c r="UF643" s="1"/>
      <c r="UG643" s="1"/>
      <c r="UH643" s="1"/>
      <c r="UI643" s="1"/>
      <c r="UJ643" s="1"/>
      <c r="UK643" s="1"/>
      <c r="UL643" s="1"/>
      <c r="UM643" s="1"/>
      <c r="UN643" s="1"/>
      <c r="UO643" s="1"/>
      <c r="UP643" s="1"/>
      <c r="UQ643" s="1"/>
      <c r="UR643" s="1"/>
      <c r="US643" s="1"/>
      <c r="UT643" s="1"/>
      <c r="UU643" s="1"/>
      <c r="UV643" s="1"/>
      <c r="UW643" s="1"/>
      <c r="UX643" s="1"/>
      <c r="UY643" s="1"/>
      <c r="UZ643" s="1"/>
      <c r="VA643" s="1"/>
      <c r="VB643" s="1"/>
      <c r="VC643" s="1"/>
      <c r="VD643" s="1"/>
      <c r="VE643" s="1"/>
      <c r="VF643" s="1"/>
      <c r="VG643" s="1"/>
      <c r="VH643" s="1"/>
      <c r="VI643" s="1"/>
      <c r="VJ643" s="1"/>
      <c r="VK643" s="1"/>
      <c r="VL643" s="1"/>
      <c r="VM643" s="1"/>
      <c r="VN643" s="1"/>
      <c r="VO643" s="1"/>
      <c r="VP643" s="1"/>
      <c r="VQ643" s="1"/>
      <c r="VR643" s="1"/>
      <c r="VS643" s="1"/>
      <c r="VT643" s="1"/>
      <c r="VU643" s="1"/>
      <c r="VV643" s="1"/>
      <c r="VW643" s="1"/>
      <c r="VX643" s="1"/>
      <c r="VY643" s="1"/>
      <c r="VZ643" s="1"/>
      <c r="WA643" s="1"/>
      <c r="WB643" s="1"/>
      <c r="WC643" s="1"/>
      <c r="WD643" s="1"/>
      <c r="WE643" s="1"/>
      <c r="WF643" s="1"/>
      <c r="WG643" s="1"/>
      <c r="WH643" s="1"/>
      <c r="WI643" s="1"/>
      <c r="WJ643" s="1"/>
      <c r="WK643" s="1"/>
      <c r="WL643" s="1"/>
      <c r="WM643" s="1"/>
      <c r="WN643" s="1"/>
      <c r="WO643" s="1"/>
      <c r="WP643" s="1"/>
      <c r="WQ643" s="1"/>
      <c r="WR643" s="1"/>
      <c r="WS643" s="1"/>
      <c r="WT643" s="1"/>
      <c r="WU643" s="1"/>
      <c r="WV643" s="1"/>
      <c r="WW643" s="1"/>
      <c r="WX643" s="1"/>
      <c r="WY643" s="1"/>
      <c r="WZ643" s="1"/>
      <c r="XA643" s="1"/>
      <c r="XB643" s="1"/>
      <c r="XC643" s="1"/>
      <c r="XD643" s="1"/>
      <c r="XE643" s="1"/>
      <c r="XF643" s="1"/>
      <c r="XG643" s="1"/>
      <c r="XH643" s="1"/>
      <c r="XI643" s="1"/>
      <c r="XJ643" s="1"/>
      <c r="XK643" s="1"/>
      <c r="XL643" s="1"/>
      <c r="XM643" s="1"/>
      <c r="XN643" s="1"/>
      <c r="XO643" s="1"/>
      <c r="XP643" s="1"/>
      <c r="XQ643" s="1"/>
      <c r="XR643" s="1"/>
      <c r="XS643" s="1"/>
      <c r="XT643" s="1"/>
      <c r="XU643" s="1"/>
      <c r="XV643" s="1"/>
      <c r="XW643" s="1"/>
      <c r="XX643" s="1"/>
      <c r="XY643" s="1"/>
      <c r="XZ643" s="1"/>
      <c r="YA643" s="1"/>
      <c r="YB643" s="1"/>
      <c r="YC643" s="1"/>
      <c r="YD643" s="1"/>
      <c r="YE643" s="1"/>
      <c r="YF643" s="1"/>
      <c r="YG643" s="1"/>
      <c r="YH643" s="1"/>
      <c r="YI643" s="1"/>
      <c r="YJ643" s="1"/>
      <c r="YK643" s="1"/>
      <c r="YL643" s="1"/>
      <c r="YM643" s="1"/>
      <c r="YN643" s="1"/>
      <c r="YO643" s="1"/>
      <c r="YP643" s="1"/>
      <c r="YQ643" s="1"/>
      <c r="YR643" s="1"/>
      <c r="YS643" s="1"/>
      <c r="YT643" s="1"/>
      <c r="YU643" s="1"/>
      <c r="YV643" s="1"/>
      <c r="YW643" s="1"/>
      <c r="YX643" s="1"/>
      <c r="YY643" s="1"/>
      <c r="YZ643" s="1"/>
      <c r="ZA643" s="1"/>
      <c r="ZB643" s="1"/>
      <c r="ZC643" s="1"/>
      <c r="ZD643" s="1"/>
      <c r="ZE643" s="1"/>
      <c r="ZF643" s="1"/>
      <c r="ZG643" s="1"/>
      <c r="ZH643" s="1"/>
      <c r="ZI643" s="1"/>
      <c r="ZJ643" s="1"/>
      <c r="ZK643" s="1"/>
      <c r="ZL643" s="1"/>
      <c r="ZM643" s="1"/>
      <c r="ZN643" s="1"/>
      <c r="ZO643" s="1"/>
      <c r="ZP643" s="1"/>
      <c r="ZQ643" s="1"/>
      <c r="ZR643" s="1"/>
      <c r="ZS643" s="1"/>
      <c r="ZT643" s="1"/>
      <c r="ZU643" s="1"/>
      <c r="ZV643" s="1"/>
      <c r="ZW643" s="1"/>
      <c r="ZX643" s="1"/>
      <c r="ZY643" s="1"/>
      <c r="ZZ643" s="1"/>
      <c r="AAA643" s="1"/>
      <c r="AAB643" s="1"/>
      <c r="AAC643" s="1"/>
      <c r="AAD643" s="1"/>
      <c r="AAE643" s="1"/>
      <c r="AAF643" s="1"/>
      <c r="AAG643" s="1"/>
      <c r="AAH643" s="1"/>
      <c r="AAI643" s="1"/>
      <c r="AAJ643" s="1"/>
      <c r="AAK643" s="1"/>
      <c r="AAL643" s="1"/>
      <c r="AAM643" s="1"/>
      <c r="AAN643" s="1"/>
      <c r="AAO643" s="1"/>
      <c r="AAP643" s="1"/>
      <c r="AAQ643" s="1"/>
      <c r="AAR643" s="1"/>
      <c r="AAS643" s="1"/>
      <c r="AAT643" s="1"/>
      <c r="AAU643" s="1"/>
      <c r="AAV643" s="1"/>
      <c r="AAW643" s="1"/>
      <c r="AAX643" s="1"/>
      <c r="AAY643" s="1"/>
      <c r="AAZ643" s="1"/>
      <c r="ABA643" s="1"/>
      <c r="ABB643" s="1"/>
      <c r="ABC643" s="1"/>
      <c r="ABD643" s="1"/>
      <c r="ABE643" s="1"/>
      <c r="ABF643" s="1"/>
      <c r="ABG643" s="1"/>
      <c r="ABH643" s="1"/>
      <c r="ABI643" s="1"/>
      <c r="ABJ643" s="1"/>
      <c r="ABK643" s="1"/>
      <c r="ABL643" s="1"/>
      <c r="ABM643" s="1"/>
      <c r="ABN643" s="1"/>
      <c r="ABO643" s="1"/>
    </row>
    <row r="644" spans="2:743" x14ac:dyDescent="0.25">
      <c r="B644" s="1"/>
      <c r="C644" s="1"/>
      <c r="D644" s="1"/>
      <c r="E644" s="1"/>
      <c r="F644" s="1"/>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c r="JX644" s="3"/>
      <c r="JY644" s="3"/>
      <c r="JZ644" s="3"/>
      <c r="KA644" s="3"/>
      <c r="KB644" s="3"/>
      <c r="KC644" s="3"/>
      <c r="KD644" s="3"/>
      <c r="KE644" s="3"/>
      <c r="KF644" s="3"/>
      <c r="KG644" s="3"/>
      <c r="KH644" s="3"/>
      <c r="KI644" s="3"/>
      <c r="KJ644" s="3"/>
      <c r="KK644" s="3"/>
      <c r="KL644" s="3"/>
      <c r="KM644" s="3"/>
      <c r="KN644" s="3"/>
      <c r="KO644" s="3"/>
      <c r="KP644" s="3"/>
      <c r="KQ644" s="3"/>
      <c r="KR644" s="3"/>
      <c r="KS644" s="3"/>
      <c r="KT644" s="3"/>
      <c r="KU644" s="3"/>
      <c r="KV644" s="3"/>
      <c r="KW644" s="3"/>
      <c r="KX644" s="3"/>
      <c r="KY644" s="3"/>
      <c r="KZ644" s="3"/>
      <c r="LA644" s="3"/>
      <c r="LB644" s="3"/>
      <c r="LC644" s="3"/>
      <c r="LD644" s="3"/>
      <c r="LE644" s="3"/>
      <c r="LF644" s="3"/>
      <c r="LG644" s="3"/>
      <c r="LH644" s="3"/>
      <c r="LI644" s="3"/>
      <c r="LJ644" s="3"/>
      <c r="LK644" s="3"/>
      <c r="LL644" s="3"/>
      <c r="LM644" s="3"/>
      <c r="LN644" s="3"/>
      <c r="LO644" s="3"/>
      <c r="LP644" s="3"/>
      <c r="LQ644" s="3"/>
      <c r="LR644" s="3"/>
      <c r="LS644" s="3"/>
      <c r="LT644" s="3"/>
      <c r="LU644" s="3"/>
      <c r="LV644" s="3"/>
      <c r="LW644" s="3"/>
      <c r="LX644" s="3"/>
      <c r="LY644" s="3"/>
      <c r="LZ644" s="3"/>
      <c r="MA644" s="3"/>
      <c r="MB644" s="3"/>
      <c r="MC644" s="3"/>
      <c r="MD644" s="3"/>
      <c r="ME644" s="3"/>
      <c r="MF644" s="3"/>
      <c r="MG644" s="3"/>
      <c r="MH644" s="3"/>
      <c r="MI644" s="3"/>
      <c r="MJ644" s="3"/>
      <c r="MK644" s="3"/>
      <c r="ML644" s="3"/>
      <c r="MM644" s="3"/>
      <c r="MN644" s="3"/>
      <c r="MO644" s="3"/>
      <c r="MP644" s="3"/>
      <c r="MQ644" s="3"/>
      <c r="MR644" s="3"/>
      <c r="MS644" s="3"/>
      <c r="MT644" s="3"/>
      <c r="MU644" s="3"/>
      <c r="MV644" s="3"/>
      <c r="MW644" s="3"/>
      <c r="MX644" s="3"/>
      <c r="MY644" s="3"/>
      <c r="MZ644" s="3"/>
      <c r="NA644" s="3"/>
      <c r="NB644" s="3"/>
      <c r="NC644" s="3"/>
      <c r="ND644" s="3"/>
      <c r="NE644" s="3"/>
      <c r="NF644" s="3"/>
      <c r="NG644" s="3"/>
      <c r="NH644" s="3"/>
      <c r="NI644" s="3"/>
      <c r="NJ644" s="3"/>
      <c r="NK644" s="3"/>
      <c r="NL644" s="3"/>
      <c r="NM644" s="3"/>
      <c r="NN644" s="3"/>
      <c r="NO644" s="3"/>
      <c r="NP644" s="3"/>
      <c r="NQ644" s="3"/>
      <c r="NR644" s="3"/>
      <c r="NS644" s="3"/>
      <c r="NT644" s="3"/>
      <c r="NU644" s="3"/>
      <c r="NV644" s="3"/>
      <c r="NW644" s="3"/>
      <c r="NX644" s="3"/>
      <c r="NY644" s="3"/>
      <c r="NZ644" s="3"/>
      <c r="OA644" s="3"/>
      <c r="OB644" s="3"/>
      <c r="OC644" s="3"/>
      <c r="OD644" s="3"/>
      <c r="OE644" s="3"/>
      <c r="OF644" s="3"/>
      <c r="OG644" s="3"/>
      <c r="OH644" s="3"/>
      <c r="OI644" s="3"/>
      <c r="OJ644" s="3"/>
      <c r="OK644" s="3"/>
      <c r="OL644" s="3"/>
      <c r="OM644" s="3"/>
      <c r="ON644" s="3"/>
      <c r="OO644" s="3"/>
      <c r="OP644" s="3"/>
      <c r="OQ644" s="3"/>
      <c r="OR644" s="3"/>
      <c r="OS644" s="3"/>
      <c r="OT644" s="3"/>
      <c r="OU644" s="3"/>
      <c r="OV644" s="3"/>
      <c r="OW644" s="3"/>
      <c r="OX644" s="3"/>
      <c r="OY644" s="3"/>
      <c r="OZ644" s="3"/>
      <c r="PA644" s="3"/>
      <c r="PB644" s="1"/>
      <c r="PC644" s="1"/>
      <c r="PD644" s="1"/>
      <c r="PE644" s="1"/>
      <c r="PF644" s="1"/>
      <c r="PG644" s="1"/>
      <c r="PH644" s="1"/>
      <c r="PI644" s="1"/>
      <c r="PJ644" s="1"/>
      <c r="PK644" s="1"/>
      <c r="PL644" s="1"/>
      <c r="PM644" s="1"/>
      <c r="PN644" s="1"/>
      <c r="PO644" s="1"/>
      <c r="PP644" s="1"/>
      <c r="PQ644" s="1"/>
      <c r="PR644" s="1"/>
      <c r="PS644" s="1"/>
      <c r="PT644" s="1"/>
      <c r="PU644" s="1"/>
      <c r="PV644" s="1"/>
      <c r="PW644" s="1"/>
      <c r="PX644" s="1"/>
      <c r="PY644" s="1"/>
      <c r="PZ644" s="1"/>
      <c r="QA644" s="1"/>
      <c r="QB644" s="1"/>
      <c r="QC644" s="1"/>
      <c r="QD644" s="1"/>
      <c r="QE644" s="1"/>
      <c r="QF644" s="1"/>
      <c r="QG644" s="1"/>
      <c r="QH644" s="1"/>
      <c r="QI644" s="1"/>
      <c r="QJ644" s="1"/>
      <c r="QK644" s="1"/>
      <c r="QL644" s="1"/>
      <c r="QM644" s="1"/>
      <c r="QN644" s="1"/>
      <c r="QO644" s="1"/>
      <c r="QP644" s="1"/>
      <c r="QQ644" s="1"/>
      <c r="QR644" s="1"/>
      <c r="QS644" s="1"/>
      <c r="QT644" s="1"/>
      <c r="QU644" s="1"/>
      <c r="QV644" s="1"/>
      <c r="QW644" s="1"/>
      <c r="QX644" s="1"/>
      <c r="QY644" s="1"/>
      <c r="QZ644" s="1"/>
      <c r="RA644" s="1"/>
      <c r="RB644" s="1"/>
      <c r="RC644" s="1"/>
      <c r="RD644" s="1"/>
      <c r="RE644" s="1"/>
      <c r="RF644" s="1"/>
      <c r="RG644" s="1"/>
      <c r="RH644" s="1"/>
      <c r="RI644" s="1"/>
      <c r="RJ644" s="1"/>
      <c r="RK644" s="1"/>
      <c r="RL644" s="1"/>
      <c r="RM644" s="1"/>
      <c r="RN644" s="1"/>
      <c r="RO644" s="1"/>
      <c r="RP644" s="1"/>
      <c r="RQ644" s="1"/>
      <c r="RR644" s="1"/>
      <c r="RS644" s="1"/>
      <c r="RT644" s="1"/>
      <c r="RU644" s="1"/>
      <c r="RV644" s="1"/>
      <c r="RW644" s="1"/>
      <c r="RX644" s="1"/>
      <c r="RY644" s="1"/>
      <c r="RZ644" s="1"/>
      <c r="SA644" s="1"/>
      <c r="SB644" s="1"/>
      <c r="SC644" s="1"/>
      <c r="SD644" s="1"/>
      <c r="SE644" s="1"/>
      <c r="SF644" s="1"/>
      <c r="SG644" s="1"/>
      <c r="SH644" s="1"/>
      <c r="SI644" s="1"/>
      <c r="SJ644" s="1"/>
      <c r="SK644" s="1"/>
      <c r="SL644" s="1"/>
      <c r="SM644" s="1"/>
      <c r="SN644" s="1"/>
      <c r="SO644" s="1"/>
      <c r="SP644" s="1"/>
      <c r="SQ644" s="1"/>
      <c r="SR644" s="1"/>
      <c r="SS644" s="1"/>
      <c r="ST644" s="1"/>
      <c r="SU644" s="1"/>
      <c r="SV644" s="1"/>
      <c r="SW644" s="1"/>
      <c r="SX644" s="1"/>
      <c r="SY644" s="1"/>
      <c r="SZ644" s="1"/>
      <c r="TA644" s="1"/>
      <c r="TB644" s="1"/>
      <c r="TC644" s="1"/>
      <c r="TD644" s="1"/>
      <c r="TE644" s="1"/>
      <c r="TF644" s="1"/>
      <c r="TG644" s="1"/>
      <c r="TH644" s="1"/>
      <c r="TI644" s="1"/>
      <c r="TJ644" s="1"/>
      <c r="TK644" s="1"/>
      <c r="TL644" s="1"/>
      <c r="TM644" s="1"/>
      <c r="TN644" s="1"/>
      <c r="TO644" s="1"/>
      <c r="TP644" s="1"/>
      <c r="TQ644" s="1"/>
      <c r="TR644" s="1"/>
      <c r="TS644" s="1"/>
      <c r="TT644" s="1"/>
      <c r="TU644" s="1"/>
      <c r="TV644" s="1"/>
      <c r="TW644" s="1"/>
      <c r="TX644" s="1"/>
      <c r="TY644" s="1"/>
      <c r="TZ644" s="1"/>
      <c r="UA644" s="1"/>
      <c r="UB644" s="1"/>
      <c r="UC644" s="1"/>
      <c r="UD644" s="1"/>
      <c r="UE644" s="1"/>
      <c r="UF644" s="1"/>
      <c r="UG644" s="1"/>
      <c r="UH644" s="1"/>
      <c r="UI644" s="1"/>
      <c r="UJ644" s="1"/>
      <c r="UK644" s="1"/>
      <c r="UL644" s="1"/>
      <c r="UM644" s="1"/>
      <c r="UN644" s="1"/>
      <c r="UO644" s="1"/>
      <c r="UP644" s="1"/>
      <c r="UQ644" s="1"/>
      <c r="UR644" s="1"/>
      <c r="US644" s="1"/>
      <c r="UT644" s="1"/>
      <c r="UU644" s="1"/>
      <c r="UV644" s="1"/>
      <c r="UW644" s="1"/>
      <c r="UX644" s="1"/>
      <c r="UY644" s="1"/>
      <c r="UZ644" s="1"/>
      <c r="VA644" s="1"/>
      <c r="VB644" s="1"/>
      <c r="VC644" s="1"/>
      <c r="VD644" s="1"/>
      <c r="VE644" s="1"/>
      <c r="VF644" s="1"/>
      <c r="VG644" s="1"/>
      <c r="VH644" s="1"/>
      <c r="VI644" s="1"/>
      <c r="VJ644" s="1"/>
      <c r="VK644" s="1"/>
      <c r="VL644" s="1"/>
      <c r="VM644" s="1"/>
      <c r="VN644" s="1"/>
      <c r="VO644" s="1"/>
      <c r="VP644" s="1"/>
      <c r="VQ644" s="1"/>
      <c r="VR644" s="1"/>
      <c r="VS644" s="1"/>
      <c r="VT644" s="1"/>
      <c r="VU644" s="1"/>
      <c r="VV644" s="1"/>
      <c r="VW644" s="1"/>
      <c r="VX644" s="1"/>
      <c r="VY644" s="1"/>
      <c r="VZ644" s="1"/>
      <c r="WA644" s="1"/>
      <c r="WB644" s="1"/>
      <c r="WC644" s="1"/>
      <c r="WD644" s="1"/>
      <c r="WE644" s="1"/>
      <c r="WF644" s="1"/>
      <c r="WG644" s="1"/>
      <c r="WH644" s="1"/>
      <c r="WI644" s="1"/>
      <c r="WJ644" s="1"/>
      <c r="WK644" s="1"/>
      <c r="WL644" s="1"/>
      <c r="WM644" s="1"/>
      <c r="WN644" s="1"/>
      <c r="WO644" s="1"/>
      <c r="WP644" s="1"/>
      <c r="WQ644" s="1"/>
      <c r="WR644" s="1"/>
      <c r="WS644" s="1"/>
      <c r="WT644" s="1"/>
      <c r="WU644" s="1"/>
      <c r="WV644" s="1"/>
      <c r="WW644" s="1"/>
      <c r="WX644" s="1"/>
      <c r="WY644" s="1"/>
      <c r="WZ644" s="1"/>
      <c r="XA644" s="1"/>
      <c r="XB644" s="1"/>
      <c r="XC644" s="1"/>
      <c r="XD644" s="1"/>
      <c r="XE644" s="1"/>
      <c r="XF644" s="1"/>
      <c r="XG644" s="1"/>
      <c r="XH644" s="1"/>
      <c r="XI644" s="1"/>
      <c r="XJ644" s="1"/>
      <c r="XK644" s="1"/>
      <c r="XL644" s="1"/>
      <c r="XM644" s="1"/>
      <c r="XN644" s="1"/>
      <c r="XO644" s="1"/>
      <c r="XP644" s="1"/>
      <c r="XQ644" s="1"/>
      <c r="XR644" s="1"/>
      <c r="XS644" s="1"/>
      <c r="XT644" s="1"/>
      <c r="XU644" s="1"/>
      <c r="XV644" s="1"/>
      <c r="XW644" s="1"/>
      <c r="XX644" s="1"/>
      <c r="XY644" s="1"/>
      <c r="XZ644" s="1"/>
      <c r="YA644" s="1"/>
      <c r="YB644" s="1"/>
      <c r="YC644" s="1"/>
      <c r="YD644" s="1"/>
      <c r="YE644" s="1"/>
      <c r="YF644" s="1"/>
      <c r="YG644" s="1"/>
      <c r="YH644" s="1"/>
      <c r="YI644" s="1"/>
      <c r="YJ644" s="1"/>
      <c r="YK644" s="1"/>
      <c r="YL644" s="1"/>
      <c r="YM644" s="1"/>
      <c r="YN644" s="1"/>
      <c r="YO644" s="1"/>
      <c r="YP644" s="1"/>
      <c r="YQ644" s="1"/>
      <c r="YR644" s="1"/>
      <c r="YS644" s="1"/>
      <c r="YT644" s="1"/>
      <c r="YU644" s="1"/>
      <c r="YV644" s="1"/>
      <c r="YW644" s="1"/>
      <c r="YX644" s="1"/>
      <c r="YY644" s="1"/>
      <c r="YZ644" s="1"/>
      <c r="ZA644" s="1"/>
      <c r="ZB644" s="1"/>
      <c r="ZC644" s="1"/>
      <c r="ZD644" s="1"/>
      <c r="ZE644" s="1"/>
      <c r="ZF644" s="1"/>
      <c r="ZG644" s="1"/>
      <c r="ZH644" s="1"/>
      <c r="ZI644" s="1"/>
      <c r="ZJ644" s="1"/>
      <c r="ZK644" s="1"/>
      <c r="ZL644" s="1"/>
      <c r="ZM644" s="1"/>
      <c r="ZN644" s="1"/>
      <c r="ZO644" s="1"/>
      <c r="ZP644" s="1"/>
      <c r="ZQ644" s="1"/>
      <c r="ZR644" s="1"/>
      <c r="ZS644" s="1"/>
      <c r="ZT644" s="1"/>
      <c r="ZU644" s="1"/>
      <c r="ZV644" s="1"/>
      <c r="ZW644" s="1"/>
      <c r="ZX644" s="1"/>
      <c r="ZY644" s="1"/>
      <c r="ZZ644" s="1"/>
      <c r="AAA644" s="1"/>
      <c r="AAB644" s="1"/>
      <c r="AAC644" s="1"/>
      <c r="AAD644" s="1"/>
      <c r="AAE644" s="1"/>
      <c r="AAF644" s="1"/>
      <c r="AAG644" s="1"/>
      <c r="AAH644" s="1"/>
      <c r="AAI644" s="1"/>
      <c r="AAJ644" s="1"/>
      <c r="AAK644" s="1"/>
      <c r="AAL644" s="1"/>
      <c r="AAM644" s="1"/>
      <c r="AAN644" s="1"/>
      <c r="AAO644" s="1"/>
      <c r="AAP644" s="1"/>
      <c r="AAQ644" s="1"/>
      <c r="AAR644" s="1"/>
      <c r="AAS644" s="1"/>
      <c r="AAT644" s="1"/>
      <c r="AAU644" s="1"/>
      <c r="AAV644" s="1"/>
      <c r="AAW644" s="1"/>
      <c r="AAX644" s="1"/>
      <c r="AAY644" s="1"/>
      <c r="AAZ644" s="1"/>
      <c r="ABA644" s="1"/>
      <c r="ABB644" s="1"/>
      <c r="ABC644" s="1"/>
      <c r="ABD644" s="1"/>
      <c r="ABE644" s="1"/>
      <c r="ABF644" s="1"/>
      <c r="ABG644" s="1"/>
      <c r="ABH644" s="1"/>
      <c r="ABI644" s="1"/>
      <c r="ABJ644" s="1"/>
      <c r="ABK644" s="1"/>
      <c r="ABL644" s="1"/>
      <c r="ABM644" s="1"/>
      <c r="ABN644" s="1"/>
      <c r="ABO644" s="1"/>
    </row>
    <row r="645" spans="2:743" x14ac:dyDescent="0.25">
      <c r="B645" s="1"/>
      <c r="C645" s="1"/>
      <c r="D645" s="1"/>
      <c r="E645" s="1"/>
      <c r="F645" s="1"/>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c r="JX645" s="3"/>
      <c r="JY645" s="3"/>
      <c r="JZ645" s="3"/>
      <c r="KA645" s="3"/>
      <c r="KB645" s="3"/>
      <c r="KC645" s="3"/>
      <c r="KD645" s="3"/>
      <c r="KE645" s="3"/>
      <c r="KF645" s="3"/>
      <c r="KG645" s="3"/>
      <c r="KH645" s="3"/>
      <c r="KI645" s="3"/>
      <c r="KJ645" s="3"/>
      <c r="KK645" s="3"/>
      <c r="KL645" s="3"/>
      <c r="KM645" s="3"/>
      <c r="KN645" s="3"/>
      <c r="KO645" s="3"/>
      <c r="KP645" s="3"/>
      <c r="KQ645" s="3"/>
      <c r="KR645" s="3"/>
      <c r="KS645" s="3"/>
      <c r="KT645" s="3"/>
      <c r="KU645" s="3"/>
      <c r="KV645" s="3"/>
      <c r="KW645" s="3"/>
      <c r="KX645" s="3"/>
      <c r="KY645" s="3"/>
      <c r="KZ645" s="3"/>
      <c r="LA645" s="3"/>
      <c r="LB645" s="3"/>
      <c r="LC645" s="3"/>
      <c r="LD645" s="3"/>
      <c r="LE645" s="3"/>
      <c r="LF645" s="3"/>
      <c r="LG645" s="3"/>
      <c r="LH645" s="3"/>
      <c r="LI645" s="3"/>
      <c r="LJ645" s="3"/>
      <c r="LK645" s="3"/>
      <c r="LL645" s="3"/>
      <c r="LM645" s="3"/>
      <c r="LN645" s="3"/>
      <c r="LO645" s="3"/>
      <c r="LP645" s="3"/>
      <c r="LQ645" s="3"/>
      <c r="LR645" s="3"/>
      <c r="LS645" s="3"/>
      <c r="LT645" s="3"/>
      <c r="LU645" s="3"/>
      <c r="LV645" s="3"/>
      <c r="LW645" s="3"/>
      <c r="LX645" s="3"/>
      <c r="LY645" s="3"/>
      <c r="LZ645" s="3"/>
      <c r="MA645" s="3"/>
      <c r="MB645" s="3"/>
      <c r="MC645" s="3"/>
      <c r="MD645" s="3"/>
      <c r="ME645" s="3"/>
      <c r="MF645" s="3"/>
      <c r="MG645" s="3"/>
      <c r="MH645" s="3"/>
      <c r="MI645" s="3"/>
      <c r="MJ645" s="3"/>
      <c r="MK645" s="3"/>
      <c r="ML645" s="3"/>
      <c r="MM645" s="3"/>
      <c r="MN645" s="3"/>
      <c r="MO645" s="3"/>
      <c r="MP645" s="3"/>
      <c r="MQ645" s="3"/>
      <c r="MR645" s="3"/>
      <c r="MS645" s="3"/>
      <c r="MT645" s="3"/>
      <c r="MU645" s="3"/>
      <c r="MV645" s="3"/>
      <c r="MW645" s="3"/>
      <c r="MX645" s="3"/>
      <c r="MY645" s="3"/>
      <c r="MZ645" s="3"/>
      <c r="NA645" s="3"/>
      <c r="NB645" s="3"/>
      <c r="NC645" s="3"/>
      <c r="ND645" s="3"/>
      <c r="NE645" s="3"/>
      <c r="NF645" s="3"/>
      <c r="NG645" s="3"/>
      <c r="NH645" s="3"/>
      <c r="NI645" s="3"/>
      <c r="NJ645" s="3"/>
      <c r="NK645" s="3"/>
      <c r="NL645" s="3"/>
      <c r="NM645" s="3"/>
      <c r="NN645" s="3"/>
      <c r="NO645" s="3"/>
      <c r="NP645" s="3"/>
      <c r="NQ645" s="3"/>
      <c r="NR645" s="3"/>
      <c r="NS645" s="3"/>
      <c r="NT645" s="3"/>
      <c r="NU645" s="3"/>
      <c r="NV645" s="3"/>
      <c r="NW645" s="3"/>
      <c r="NX645" s="3"/>
      <c r="NY645" s="3"/>
      <c r="NZ645" s="3"/>
      <c r="OA645" s="3"/>
      <c r="OB645" s="3"/>
      <c r="OC645" s="3"/>
      <c r="OD645" s="3"/>
      <c r="OE645" s="3"/>
      <c r="OF645" s="3"/>
      <c r="OG645" s="3"/>
      <c r="OH645" s="3"/>
      <c r="OI645" s="3"/>
      <c r="OJ645" s="3"/>
      <c r="OK645" s="3"/>
      <c r="OL645" s="3"/>
      <c r="OM645" s="3"/>
      <c r="ON645" s="3"/>
      <c r="OO645" s="3"/>
      <c r="OP645" s="3"/>
      <c r="OQ645" s="3"/>
      <c r="OR645" s="3"/>
      <c r="OS645" s="3"/>
      <c r="OT645" s="3"/>
      <c r="OU645" s="3"/>
      <c r="OV645" s="3"/>
      <c r="OW645" s="3"/>
      <c r="OX645" s="3"/>
      <c r="OY645" s="3"/>
      <c r="OZ645" s="3"/>
      <c r="PA645" s="3"/>
      <c r="PB645" s="1"/>
      <c r="PC645" s="1"/>
      <c r="PD645" s="1"/>
      <c r="PE645" s="1"/>
      <c r="PF645" s="1"/>
      <c r="PG645" s="1"/>
      <c r="PH645" s="1"/>
      <c r="PI645" s="1"/>
      <c r="PJ645" s="1"/>
      <c r="PK645" s="1"/>
      <c r="PL645" s="1"/>
      <c r="PM645" s="1"/>
      <c r="PN645" s="1"/>
      <c r="PO645" s="1"/>
      <c r="PP645" s="1"/>
      <c r="PQ645" s="1"/>
      <c r="PR645" s="1"/>
      <c r="PS645" s="1"/>
      <c r="PT645" s="1"/>
      <c r="PU645" s="1"/>
      <c r="PV645" s="1"/>
      <c r="PW645" s="1"/>
      <c r="PX645" s="1"/>
      <c r="PY645" s="1"/>
      <c r="PZ645" s="1"/>
      <c r="QA645" s="1"/>
      <c r="QB645" s="1"/>
      <c r="QC645" s="1"/>
      <c r="QD645" s="1"/>
      <c r="QE645" s="1"/>
      <c r="QF645" s="1"/>
      <c r="QG645" s="1"/>
      <c r="QH645" s="1"/>
      <c r="QI645" s="1"/>
      <c r="QJ645" s="1"/>
      <c r="QK645" s="1"/>
      <c r="QL645" s="1"/>
      <c r="QM645" s="1"/>
      <c r="QN645" s="1"/>
      <c r="QO645" s="1"/>
      <c r="QP645" s="1"/>
      <c r="QQ645" s="1"/>
      <c r="QR645" s="1"/>
      <c r="QS645" s="1"/>
      <c r="QT645" s="1"/>
      <c r="QU645" s="1"/>
      <c r="QV645" s="1"/>
      <c r="QW645" s="1"/>
      <c r="QX645" s="1"/>
      <c r="QY645" s="1"/>
      <c r="QZ645" s="1"/>
      <c r="RA645" s="1"/>
      <c r="RB645" s="1"/>
      <c r="RC645" s="1"/>
      <c r="RD645" s="1"/>
      <c r="RE645" s="1"/>
      <c r="RF645" s="1"/>
      <c r="RG645" s="1"/>
      <c r="RH645" s="1"/>
      <c r="RI645" s="1"/>
      <c r="RJ645" s="1"/>
      <c r="RK645" s="1"/>
      <c r="RL645" s="1"/>
      <c r="RM645" s="1"/>
      <c r="RN645" s="1"/>
      <c r="RO645" s="1"/>
      <c r="RP645" s="1"/>
      <c r="RQ645" s="1"/>
      <c r="RR645" s="1"/>
      <c r="RS645" s="1"/>
      <c r="RT645" s="1"/>
      <c r="RU645" s="1"/>
      <c r="RV645" s="1"/>
      <c r="RW645" s="1"/>
      <c r="RX645" s="1"/>
      <c r="RY645" s="1"/>
      <c r="RZ645" s="1"/>
      <c r="SA645" s="1"/>
      <c r="SB645" s="1"/>
      <c r="SC645" s="1"/>
      <c r="SD645" s="1"/>
      <c r="SE645" s="1"/>
      <c r="SF645" s="1"/>
      <c r="SG645" s="1"/>
      <c r="SH645" s="1"/>
      <c r="SI645" s="1"/>
      <c r="SJ645" s="1"/>
      <c r="SK645" s="1"/>
      <c r="SL645" s="1"/>
      <c r="SM645" s="1"/>
      <c r="SN645" s="1"/>
      <c r="SO645" s="1"/>
      <c r="SP645" s="1"/>
      <c r="SQ645" s="1"/>
      <c r="SR645" s="1"/>
      <c r="SS645" s="1"/>
      <c r="ST645" s="1"/>
      <c r="SU645" s="1"/>
      <c r="SV645" s="1"/>
      <c r="SW645" s="1"/>
      <c r="SX645" s="1"/>
      <c r="SY645" s="1"/>
      <c r="SZ645" s="1"/>
      <c r="TA645" s="1"/>
      <c r="TB645" s="1"/>
      <c r="TC645" s="1"/>
      <c r="TD645" s="1"/>
      <c r="TE645" s="1"/>
      <c r="TF645" s="1"/>
      <c r="TG645" s="1"/>
      <c r="TH645" s="1"/>
      <c r="TI645" s="1"/>
      <c r="TJ645" s="1"/>
      <c r="TK645" s="1"/>
      <c r="TL645" s="1"/>
      <c r="TM645" s="1"/>
      <c r="TN645" s="1"/>
      <c r="TO645" s="1"/>
      <c r="TP645" s="1"/>
      <c r="TQ645" s="1"/>
      <c r="TR645" s="1"/>
      <c r="TS645" s="1"/>
      <c r="TT645" s="1"/>
      <c r="TU645" s="1"/>
      <c r="TV645" s="1"/>
      <c r="TW645" s="1"/>
      <c r="TX645" s="1"/>
      <c r="TY645" s="1"/>
      <c r="TZ645" s="1"/>
      <c r="UA645" s="1"/>
      <c r="UB645" s="1"/>
      <c r="UC645" s="1"/>
      <c r="UD645" s="1"/>
      <c r="UE645" s="1"/>
      <c r="UF645" s="1"/>
      <c r="UG645" s="1"/>
      <c r="UH645" s="1"/>
      <c r="UI645" s="1"/>
      <c r="UJ645" s="1"/>
      <c r="UK645" s="1"/>
      <c r="UL645" s="1"/>
      <c r="UM645" s="1"/>
      <c r="UN645" s="1"/>
      <c r="UO645" s="1"/>
      <c r="UP645" s="1"/>
      <c r="UQ645" s="1"/>
      <c r="UR645" s="1"/>
      <c r="US645" s="1"/>
      <c r="UT645" s="1"/>
      <c r="UU645" s="1"/>
      <c r="UV645" s="1"/>
      <c r="UW645" s="1"/>
      <c r="UX645" s="1"/>
      <c r="UY645" s="1"/>
      <c r="UZ645" s="1"/>
      <c r="VA645" s="1"/>
      <c r="VB645" s="1"/>
      <c r="VC645" s="1"/>
      <c r="VD645" s="1"/>
      <c r="VE645" s="1"/>
      <c r="VF645" s="1"/>
      <c r="VG645" s="1"/>
      <c r="VH645" s="1"/>
      <c r="VI645" s="1"/>
      <c r="VJ645" s="1"/>
      <c r="VK645" s="1"/>
      <c r="VL645" s="1"/>
      <c r="VM645" s="1"/>
      <c r="VN645" s="1"/>
      <c r="VO645" s="1"/>
      <c r="VP645" s="1"/>
      <c r="VQ645" s="1"/>
      <c r="VR645" s="1"/>
      <c r="VS645" s="1"/>
      <c r="VT645" s="1"/>
      <c r="VU645" s="1"/>
      <c r="VV645" s="1"/>
      <c r="VW645" s="1"/>
      <c r="VX645" s="1"/>
      <c r="VY645" s="1"/>
      <c r="VZ645" s="1"/>
      <c r="WA645" s="1"/>
      <c r="WB645" s="1"/>
      <c r="WC645" s="1"/>
      <c r="WD645" s="1"/>
      <c r="WE645" s="1"/>
      <c r="WF645" s="1"/>
      <c r="WG645" s="1"/>
      <c r="WH645" s="1"/>
      <c r="WI645" s="1"/>
      <c r="WJ645" s="1"/>
      <c r="WK645" s="1"/>
      <c r="WL645" s="1"/>
      <c r="WM645" s="1"/>
      <c r="WN645" s="1"/>
      <c r="WO645" s="1"/>
      <c r="WP645" s="1"/>
      <c r="WQ645" s="1"/>
      <c r="WR645" s="1"/>
      <c r="WS645" s="1"/>
      <c r="WT645" s="1"/>
      <c r="WU645" s="1"/>
      <c r="WV645" s="1"/>
      <c r="WW645" s="1"/>
      <c r="WX645" s="1"/>
      <c r="WY645" s="1"/>
      <c r="WZ645" s="1"/>
      <c r="XA645" s="1"/>
      <c r="XB645" s="1"/>
      <c r="XC645" s="1"/>
      <c r="XD645" s="1"/>
      <c r="XE645" s="1"/>
      <c r="XF645" s="1"/>
      <c r="XG645" s="1"/>
      <c r="XH645" s="1"/>
      <c r="XI645" s="1"/>
      <c r="XJ645" s="1"/>
      <c r="XK645" s="1"/>
      <c r="XL645" s="1"/>
      <c r="XM645" s="1"/>
      <c r="XN645" s="1"/>
      <c r="XO645" s="1"/>
      <c r="XP645" s="1"/>
      <c r="XQ645" s="1"/>
      <c r="XR645" s="1"/>
      <c r="XS645" s="1"/>
      <c r="XT645" s="1"/>
      <c r="XU645" s="1"/>
      <c r="XV645" s="1"/>
      <c r="XW645" s="1"/>
      <c r="XX645" s="1"/>
      <c r="XY645" s="1"/>
      <c r="XZ645" s="1"/>
      <c r="YA645" s="1"/>
      <c r="YB645" s="1"/>
      <c r="YC645" s="1"/>
      <c r="YD645" s="1"/>
      <c r="YE645" s="1"/>
      <c r="YF645" s="1"/>
      <c r="YG645" s="1"/>
      <c r="YH645" s="1"/>
      <c r="YI645" s="1"/>
      <c r="YJ645" s="1"/>
      <c r="YK645" s="1"/>
      <c r="YL645" s="1"/>
      <c r="YM645" s="1"/>
      <c r="YN645" s="1"/>
      <c r="YO645" s="1"/>
      <c r="YP645" s="1"/>
      <c r="YQ645" s="1"/>
      <c r="YR645" s="1"/>
      <c r="YS645" s="1"/>
      <c r="YT645" s="1"/>
      <c r="YU645" s="1"/>
      <c r="YV645" s="1"/>
      <c r="YW645" s="1"/>
      <c r="YX645" s="1"/>
      <c r="YY645" s="1"/>
      <c r="YZ645" s="1"/>
      <c r="ZA645" s="1"/>
      <c r="ZB645" s="1"/>
      <c r="ZC645" s="1"/>
      <c r="ZD645" s="1"/>
      <c r="ZE645" s="1"/>
      <c r="ZF645" s="1"/>
      <c r="ZG645" s="1"/>
      <c r="ZH645" s="1"/>
      <c r="ZI645" s="1"/>
      <c r="ZJ645" s="1"/>
      <c r="ZK645" s="1"/>
      <c r="ZL645" s="1"/>
      <c r="ZM645" s="1"/>
      <c r="ZN645" s="1"/>
      <c r="ZO645" s="1"/>
      <c r="ZP645" s="1"/>
      <c r="ZQ645" s="1"/>
      <c r="ZR645" s="1"/>
      <c r="ZS645" s="1"/>
      <c r="ZT645" s="1"/>
      <c r="ZU645" s="1"/>
      <c r="ZV645" s="1"/>
      <c r="ZW645" s="1"/>
      <c r="ZX645" s="1"/>
      <c r="ZY645" s="1"/>
      <c r="ZZ645" s="1"/>
      <c r="AAA645" s="1"/>
      <c r="AAB645" s="1"/>
      <c r="AAC645" s="1"/>
      <c r="AAD645" s="1"/>
      <c r="AAE645" s="1"/>
      <c r="AAF645" s="1"/>
      <c r="AAG645" s="1"/>
      <c r="AAH645" s="1"/>
      <c r="AAI645" s="1"/>
      <c r="AAJ645" s="1"/>
      <c r="AAK645" s="1"/>
      <c r="AAL645" s="1"/>
      <c r="AAM645" s="1"/>
      <c r="AAN645" s="1"/>
      <c r="AAO645" s="1"/>
      <c r="AAP645" s="1"/>
      <c r="AAQ645" s="1"/>
      <c r="AAR645" s="1"/>
      <c r="AAS645" s="1"/>
      <c r="AAT645" s="1"/>
      <c r="AAU645" s="1"/>
      <c r="AAV645" s="1"/>
      <c r="AAW645" s="1"/>
      <c r="AAX645" s="1"/>
      <c r="AAY645" s="1"/>
      <c r="AAZ645" s="1"/>
      <c r="ABA645" s="1"/>
      <c r="ABB645" s="1"/>
      <c r="ABC645" s="1"/>
      <c r="ABD645" s="1"/>
      <c r="ABE645" s="1"/>
      <c r="ABF645" s="1"/>
      <c r="ABG645" s="1"/>
      <c r="ABH645" s="1"/>
      <c r="ABI645" s="1"/>
      <c r="ABJ645" s="1"/>
      <c r="ABK645" s="1"/>
      <c r="ABL645" s="1"/>
      <c r="ABM645" s="1"/>
      <c r="ABN645" s="1"/>
      <c r="ABO645" s="1"/>
    </row>
    <row r="646" spans="2:743" x14ac:dyDescent="0.25">
      <c r="B646" s="1"/>
      <c r="C646" s="1"/>
      <c r="D646" s="1"/>
      <c r="E646" s="1"/>
      <c r="F646" s="1"/>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c r="IS646" s="3"/>
      <c r="IT646" s="3"/>
      <c r="IU646" s="3"/>
      <c r="IV646" s="3"/>
      <c r="IW646" s="3"/>
      <c r="IX646" s="3"/>
      <c r="IY646" s="3"/>
      <c r="IZ646" s="3"/>
      <c r="JA646" s="3"/>
      <c r="JB646" s="3"/>
      <c r="JC646" s="3"/>
      <c r="JD646" s="3"/>
      <c r="JE646" s="3"/>
      <c r="JF646" s="3"/>
      <c r="JG646" s="3"/>
      <c r="JH646" s="3"/>
      <c r="JI646" s="3"/>
      <c r="JJ646" s="3"/>
      <c r="JK646" s="3"/>
      <c r="JL646" s="3"/>
      <c r="JM646" s="3"/>
      <c r="JN646" s="3"/>
      <c r="JO646" s="3"/>
      <c r="JP646" s="3"/>
      <c r="JQ646" s="3"/>
      <c r="JR646" s="3"/>
      <c r="JS646" s="3"/>
      <c r="JT646" s="3"/>
      <c r="JU646" s="3"/>
      <c r="JV646" s="3"/>
      <c r="JW646" s="3"/>
      <c r="JX646" s="3"/>
      <c r="JY646" s="3"/>
      <c r="JZ646" s="3"/>
      <c r="KA646" s="3"/>
      <c r="KB646" s="3"/>
      <c r="KC646" s="3"/>
      <c r="KD646" s="3"/>
      <c r="KE646" s="3"/>
      <c r="KF646" s="3"/>
      <c r="KG646" s="3"/>
      <c r="KH646" s="3"/>
      <c r="KI646" s="3"/>
      <c r="KJ646" s="3"/>
      <c r="KK646" s="3"/>
      <c r="KL646" s="3"/>
      <c r="KM646" s="3"/>
      <c r="KN646" s="3"/>
      <c r="KO646" s="3"/>
      <c r="KP646" s="3"/>
      <c r="KQ646" s="3"/>
      <c r="KR646" s="3"/>
      <c r="KS646" s="3"/>
      <c r="KT646" s="3"/>
      <c r="KU646" s="3"/>
      <c r="KV646" s="3"/>
      <c r="KW646" s="3"/>
      <c r="KX646" s="3"/>
      <c r="KY646" s="3"/>
      <c r="KZ646" s="3"/>
      <c r="LA646" s="3"/>
      <c r="LB646" s="3"/>
      <c r="LC646" s="3"/>
      <c r="LD646" s="3"/>
      <c r="LE646" s="3"/>
      <c r="LF646" s="3"/>
      <c r="LG646" s="3"/>
      <c r="LH646" s="3"/>
      <c r="LI646" s="3"/>
      <c r="LJ646" s="3"/>
      <c r="LK646" s="3"/>
      <c r="LL646" s="3"/>
      <c r="LM646" s="3"/>
      <c r="LN646" s="3"/>
      <c r="LO646" s="3"/>
      <c r="LP646" s="3"/>
      <c r="LQ646" s="3"/>
      <c r="LR646" s="3"/>
      <c r="LS646" s="3"/>
      <c r="LT646" s="3"/>
      <c r="LU646" s="3"/>
      <c r="LV646" s="3"/>
      <c r="LW646" s="3"/>
      <c r="LX646" s="3"/>
      <c r="LY646" s="3"/>
      <c r="LZ646" s="3"/>
      <c r="MA646" s="3"/>
      <c r="MB646" s="3"/>
      <c r="MC646" s="3"/>
      <c r="MD646" s="3"/>
      <c r="ME646" s="3"/>
      <c r="MF646" s="3"/>
      <c r="MG646" s="3"/>
      <c r="MH646" s="3"/>
      <c r="MI646" s="3"/>
      <c r="MJ646" s="3"/>
      <c r="MK646" s="3"/>
      <c r="ML646" s="3"/>
      <c r="MM646" s="3"/>
      <c r="MN646" s="3"/>
      <c r="MO646" s="3"/>
      <c r="MP646" s="3"/>
      <c r="MQ646" s="3"/>
      <c r="MR646" s="3"/>
      <c r="MS646" s="3"/>
      <c r="MT646" s="3"/>
      <c r="MU646" s="3"/>
      <c r="MV646" s="3"/>
      <c r="MW646" s="3"/>
      <c r="MX646" s="3"/>
      <c r="MY646" s="3"/>
      <c r="MZ646" s="3"/>
      <c r="NA646" s="3"/>
      <c r="NB646" s="3"/>
      <c r="NC646" s="3"/>
      <c r="ND646" s="3"/>
      <c r="NE646" s="3"/>
      <c r="NF646" s="3"/>
      <c r="NG646" s="3"/>
      <c r="NH646" s="3"/>
      <c r="NI646" s="3"/>
      <c r="NJ646" s="3"/>
      <c r="NK646" s="3"/>
      <c r="NL646" s="3"/>
      <c r="NM646" s="3"/>
      <c r="NN646" s="3"/>
      <c r="NO646" s="3"/>
      <c r="NP646" s="3"/>
      <c r="NQ646" s="3"/>
      <c r="NR646" s="3"/>
      <c r="NS646" s="3"/>
      <c r="NT646" s="3"/>
      <c r="NU646" s="3"/>
      <c r="NV646" s="3"/>
      <c r="NW646" s="3"/>
      <c r="NX646" s="3"/>
      <c r="NY646" s="3"/>
      <c r="NZ646" s="3"/>
      <c r="OA646" s="3"/>
      <c r="OB646" s="3"/>
      <c r="OC646" s="3"/>
      <c r="OD646" s="3"/>
      <c r="OE646" s="3"/>
      <c r="OF646" s="3"/>
      <c r="OG646" s="3"/>
      <c r="OH646" s="3"/>
      <c r="OI646" s="3"/>
      <c r="OJ646" s="3"/>
      <c r="OK646" s="3"/>
      <c r="OL646" s="3"/>
      <c r="OM646" s="3"/>
      <c r="ON646" s="3"/>
      <c r="OO646" s="3"/>
      <c r="OP646" s="3"/>
      <c r="OQ646" s="3"/>
      <c r="OR646" s="3"/>
      <c r="OS646" s="3"/>
      <c r="OT646" s="3"/>
      <c r="OU646" s="3"/>
      <c r="OV646" s="3"/>
      <c r="OW646" s="3"/>
      <c r="OX646" s="3"/>
      <c r="OY646" s="3"/>
      <c r="OZ646" s="3"/>
      <c r="PA646" s="3"/>
      <c r="PB646" s="1"/>
      <c r="PC646" s="1"/>
      <c r="PD646" s="1"/>
      <c r="PE646" s="1"/>
      <c r="PF646" s="1"/>
      <c r="PG646" s="1"/>
      <c r="PH646" s="1"/>
      <c r="PI646" s="1"/>
      <c r="PJ646" s="1"/>
      <c r="PK646" s="1"/>
      <c r="PL646" s="1"/>
      <c r="PM646" s="1"/>
      <c r="PN646" s="1"/>
      <c r="PO646" s="1"/>
      <c r="PP646" s="1"/>
      <c r="PQ646" s="1"/>
      <c r="PR646" s="1"/>
      <c r="PS646" s="1"/>
      <c r="PT646" s="1"/>
      <c r="PU646" s="1"/>
      <c r="PV646" s="1"/>
      <c r="PW646" s="1"/>
      <c r="PX646" s="1"/>
      <c r="PY646" s="1"/>
      <c r="PZ646" s="1"/>
      <c r="QA646" s="1"/>
      <c r="QB646" s="1"/>
      <c r="QC646" s="1"/>
      <c r="QD646" s="1"/>
      <c r="QE646" s="1"/>
      <c r="QF646" s="1"/>
      <c r="QG646" s="1"/>
      <c r="QH646" s="1"/>
      <c r="QI646" s="1"/>
      <c r="QJ646" s="1"/>
      <c r="QK646" s="1"/>
      <c r="QL646" s="1"/>
      <c r="QM646" s="1"/>
      <c r="QN646" s="1"/>
      <c r="QO646" s="1"/>
      <c r="QP646" s="1"/>
      <c r="QQ646" s="1"/>
      <c r="QR646" s="1"/>
      <c r="QS646" s="1"/>
      <c r="QT646" s="1"/>
      <c r="QU646" s="1"/>
      <c r="QV646" s="1"/>
      <c r="QW646" s="1"/>
      <c r="QX646" s="1"/>
      <c r="QY646" s="1"/>
      <c r="QZ646" s="1"/>
      <c r="RA646" s="1"/>
      <c r="RB646" s="1"/>
      <c r="RC646" s="1"/>
      <c r="RD646" s="1"/>
      <c r="RE646" s="1"/>
      <c r="RF646" s="1"/>
      <c r="RG646" s="1"/>
      <c r="RH646" s="1"/>
      <c r="RI646" s="1"/>
      <c r="RJ646" s="1"/>
      <c r="RK646" s="1"/>
      <c r="RL646" s="1"/>
      <c r="RM646" s="1"/>
      <c r="RN646" s="1"/>
      <c r="RO646" s="1"/>
      <c r="RP646" s="1"/>
      <c r="RQ646" s="1"/>
      <c r="RR646" s="1"/>
      <c r="RS646" s="1"/>
      <c r="RT646" s="1"/>
      <c r="RU646" s="1"/>
      <c r="RV646" s="1"/>
      <c r="RW646" s="1"/>
      <c r="RX646" s="1"/>
      <c r="RY646" s="1"/>
      <c r="RZ646" s="1"/>
      <c r="SA646" s="1"/>
      <c r="SB646" s="1"/>
      <c r="SC646" s="1"/>
      <c r="SD646" s="1"/>
      <c r="SE646" s="1"/>
      <c r="SF646" s="1"/>
      <c r="SG646" s="1"/>
      <c r="SH646" s="1"/>
      <c r="SI646" s="1"/>
      <c r="SJ646" s="1"/>
      <c r="SK646" s="1"/>
      <c r="SL646" s="1"/>
      <c r="SM646" s="1"/>
      <c r="SN646" s="1"/>
      <c r="SO646" s="1"/>
      <c r="SP646" s="1"/>
      <c r="SQ646" s="1"/>
      <c r="SR646" s="1"/>
      <c r="SS646" s="1"/>
      <c r="ST646" s="1"/>
      <c r="SU646" s="1"/>
      <c r="SV646" s="1"/>
      <c r="SW646" s="1"/>
      <c r="SX646" s="1"/>
      <c r="SY646" s="1"/>
      <c r="SZ646" s="1"/>
      <c r="TA646" s="1"/>
      <c r="TB646" s="1"/>
      <c r="TC646" s="1"/>
      <c r="TD646" s="1"/>
      <c r="TE646" s="1"/>
      <c r="TF646" s="1"/>
      <c r="TG646" s="1"/>
      <c r="TH646" s="1"/>
      <c r="TI646" s="1"/>
      <c r="TJ646" s="1"/>
      <c r="TK646" s="1"/>
      <c r="TL646" s="1"/>
      <c r="TM646" s="1"/>
      <c r="TN646" s="1"/>
      <c r="TO646" s="1"/>
      <c r="TP646" s="1"/>
      <c r="TQ646" s="1"/>
      <c r="TR646" s="1"/>
      <c r="TS646" s="1"/>
      <c r="TT646" s="1"/>
      <c r="TU646" s="1"/>
      <c r="TV646" s="1"/>
      <c r="TW646" s="1"/>
      <c r="TX646" s="1"/>
      <c r="TY646" s="1"/>
      <c r="TZ646" s="1"/>
      <c r="UA646" s="1"/>
      <c r="UB646" s="1"/>
      <c r="UC646" s="1"/>
      <c r="UD646" s="1"/>
      <c r="UE646" s="1"/>
      <c r="UF646" s="1"/>
      <c r="UG646" s="1"/>
      <c r="UH646" s="1"/>
      <c r="UI646" s="1"/>
      <c r="UJ646" s="1"/>
      <c r="UK646" s="1"/>
      <c r="UL646" s="1"/>
      <c r="UM646" s="1"/>
      <c r="UN646" s="1"/>
      <c r="UO646" s="1"/>
      <c r="UP646" s="1"/>
      <c r="UQ646" s="1"/>
      <c r="UR646" s="1"/>
      <c r="US646" s="1"/>
      <c r="UT646" s="1"/>
      <c r="UU646" s="1"/>
      <c r="UV646" s="1"/>
      <c r="UW646" s="1"/>
      <c r="UX646" s="1"/>
      <c r="UY646" s="1"/>
      <c r="UZ646" s="1"/>
      <c r="VA646" s="1"/>
      <c r="VB646" s="1"/>
      <c r="VC646" s="1"/>
      <c r="VD646" s="1"/>
      <c r="VE646" s="1"/>
      <c r="VF646" s="1"/>
      <c r="VG646" s="1"/>
      <c r="VH646" s="1"/>
      <c r="VI646" s="1"/>
      <c r="VJ646" s="1"/>
      <c r="VK646" s="1"/>
      <c r="VL646" s="1"/>
      <c r="VM646" s="1"/>
      <c r="VN646" s="1"/>
      <c r="VO646" s="1"/>
      <c r="VP646" s="1"/>
      <c r="VQ646" s="1"/>
      <c r="VR646" s="1"/>
      <c r="VS646" s="1"/>
      <c r="VT646" s="1"/>
      <c r="VU646" s="1"/>
      <c r="VV646" s="1"/>
      <c r="VW646" s="1"/>
      <c r="VX646" s="1"/>
      <c r="VY646" s="1"/>
      <c r="VZ646" s="1"/>
      <c r="WA646" s="1"/>
      <c r="WB646" s="1"/>
      <c r="WC646" s="1"/>
      <c r="WD646" s="1"/>
      <c r="WE646" s="1"/>
      <c r="WF646" s="1"/>
      <c r="WG646" s="1"/>
      <c r="WH646" s="1"/>
      <c r="WI646" s="1"/>
      <c r="WJ646" s="1"/>
      <c r="WK646" s="1"/>
      <c r="WL646" s="1"/>
      <c r="WM646" s="1"/>
      <c r="WN646" s="1"/>
      <c r="WO646" s="1"/>
      <c r="WP646" s="1"/>
      <c r="WQ646" s="1"/>
      <c r="WR646" s="1"/>
      <c r="WS646" s="1"/>
      <c r="WT646" s="1"/>
      <c r="WU646" s="1"/>
      <c r="WV646" s="1"/>
      <c r="WW646" s="1"/>
      <c r="WX646" s="1"/>
      <c r="WY646" s="1"/>
      <c r="WZ646" s="1"/>
      <c r="XA646" s="1"/>
      <c r="XB646" s="1"/>
      <c r="XC646" s="1"/>
      <c r="XD646" s="1"/>
      <c r="XE646" s="1"/>
      <c r="XF646" s="1"/>
      <c r="XG646" s="1"/>
      <c r="XH646" s="1"/>
      <c r="XI646" s="1"/>
      <c r="XJ646" s="1"/>
      <c r="XK646" s="1"/>
      <c r="XL646" s="1"/>
      <c r="XM646" s="1"/>
      <c r="XN646" s="1"/>
      <c r="XO646" s="1"/>
      <c r="XP646" s="1"/>
      <c r="XQ646" s="1"/>
      <c r="XR646" s="1"/>
      <c r="XS646" s="1"/>
      <c r="XT646" s="1"/>
      <c r="XU646" s="1"/>
      <c r="XV646" s="1"/>
      <c r="XW646" s="1"/>
      <c r="XX646" s="1"/>
      <c r="XY646" s="1"/>
      <c r="XZ646" s="1"/>
      <c r="YA646" s="1"/>
      <c r="YB646" s="1"/>
      <c r="YC646" s="1"/>
      <c r="YD646" s="1"/>
      <c r="YE646" s="1"/>
      <c r="YF646" s="1"/>
      <c r="YG646" s="1"/>
      <c r="YH646" s="1"/>
      <c r="YI646" s="1"/>
      <c r="YJ646" s="1"/>
      <c r="YK646" s="1"/>
      <c r="YL646" s="1"/>
      <c r="YM646" s="1"/>
      <c r="YN646" s="1"/>
      <c r="YO646" s="1"/>
      <c r="YP646" s="1"/>
      <c r="YQ646" s="1"/>
      <c r="YR646" s="1"/>
      <c r="YS646" s="1"/>
      <c r="YT646" s="1"/>
      <c r="YU646" s="1"/>
      <c r="YV646" s="1"/>
      <c r="YW646" s="1"/>
      <c r="YX646" s="1"/>
      <c r="YY646" s="1"/>
      <c r="YZ646" s="1"/>
      <c r="ZA646" s="1"/>
      <c r="ZB646" s="1"/>
      <c r="ZC646" s="1"/>
      <c r="ZD646" s="1"/>
      <c r="ZE646" s="1"/>
      <c r="ZF646" s="1"/>
      <c r="ZG646" s="1"/>
      <c r="ZH646" s="1"/>
      <c r="ZI646" s="1"/>
      <c r="ZJ646" s="1"/>
      <c r="ZK646" s="1"/>
      <c r="ZL646" s="1"/>
      <c r="ZM646" s="1"/>
      <c r="ZN646" s="1"/>
      <c r="ZO646" s="1"/>
      <c r="ZP646" s="1"/>
      <c r="ZQ646" s="1"/>
      <c r="ZR646" s="1"/>
      <c r="ZS646" s="1"/>
      <c r="ZT646" s="1"/>
      <c r="ZU646" s="1"/>
      <c r="ZV646" s="1"/>
      <c r="ZW646" s="1"/>
      <c r="ZX646" s="1"/>
      <c r="ZY646" s="1"/>
      <c r="ZZ646" s="1"/>
      <c r="AAA646" s="1"/>
      <c r="AAB646" s="1"/>
      <c r="AAC646" s="1"/>
      <c r="AAD646" s="1"/>
      <c r="AAE646" s="1"/>
      <c r="AAF646" s="1"/>
      <c r="AAG646" s="1"/>
      <c r="AAH646" s="1"/>
      <c r="AAI646" s="1"/>
      <c r="AAJ646" s="1"/>
      <c r="AAK646" s="1"/>
      <c r="AAL646" s="1"/>
      <c r="AAM646" s="1"/>
      <c r="AAN646" s="1"/>
      <c r="AAO646" s="1"/>
      <c r="AAP646" s="1"/>
      <c r="AAQ646" s="1"/>
      <c r="AAR646" s="1"/>
      <c r="AAS646" s="1"/>
      <c r="AAT646" s="1"/>
      <c r="AAU646" s="1"/>
      <c r="AAV646" s="1"/>
      <c r="AAW646" s="1"/>
      <c r="AAX646" s="1"/>
      <c r="AAY646" s="1"/>
      <c r="AAZ646" s="1"/>
      <c r="ABA646" s="1"/>
      <c r="ABB646" s="1"/>
      <c r="ABC646" s="1"/>
      <c r="ABD646" s="1"/>
      <c r="ABE646" s="1"/>
      <c r="ABF646" s="1"/>
      <c r="ABG646" s="1"/>
      <c r="ABH646" s="1"/>
      <c r="ABI646" s="1"/>
      <c r="ABJ646" s="1"/>
      <c r="ABK646" s="1"/>
      <c r="ABL646" s="1"/>
      <c r="ABM646" s="1"/>
      <c r="ABN646" s="1"/>
      <c r="ABO646" s="1"/>
    </row>
    <row r="647" spans="2:743" x14ac:dyDescent="0.25">
      <c r="B647" s="1"/>
      <c r="C647" s="1"/>
      <c r="D647" s="1"/>
      <c r="E647" s="1"/>
      <c r="F647" s="1"/>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c r="IF647" s="3"/>
      <c r="IG647" s="3"/>
      <c r="IH647" s="3"/>
      <c r="II647" s="3"/>
      <c r="IJ647" s="3"/>
      <c r="IK647" s="3"/>
      <c r="IL647" s="3"/>
      <c r="IM647" s="3"/>
      <c r="IN647" s="3"/>
      <c r="IO647" s="3"/>
      <c r="IP647" s="3"/>
      <c r="IQ647" s="3"/>
      <c r="IR647" s="3"/>
      <c r="IS647" s="3"/>
      <c r="IT647" s="3"/>
      <c r="IU647" s="3"/>
      <c r="IV647" s="3"/>
      <c r="IW647" s="3"/>
      <c r="IX647" s="3"/>
      <c r="IY647" s="3"/>
      <c r="IZ647" s="3"/>
      <c r="JA647" s="3"/>
      <c r="JB647" s="3"/>
      <c r="JC647" s="3"/>
      <c r="JD647" s="3"/>
      <c r="JE647" s="3"/>
      <c r="JF647" s="3"/>
      <c r="JG647" s="3"/>
      <c r="JH647" s="3"/>
      <c r="JI647" s="3"/>
      <c r="JJ647" s="3"/>
      <c r="JK647" s="3"/>
      <c r="JL647" s="3"/>
      <c r="JM647" s="3"/>
      <c r="JN647" s="3"/>
      <c r="JO647" s="3"/>
      <c r="JP647" s="3"/>
      <c r="JQ647" s="3"/>
      <c r="JR647" s="3"/>
      <c r="JS647" s="3"/>
      <c r="JT647" s="3"/>
      <c r="JU647" s="3"/>
      <c r="JV647" s="3"/>
      <c r="JW647" s="3"/>
      <c r="JX647" s="3"/>
      <c r="JY647" s="3"/>
      <c r="JZ647" s="3"/>
      <c r="KA647" s="3"/>
      <c r="KB647" s="3"/>
      <c r="KC647" s="3"/>
      <c r="KD647" s="3"/>
      <c r="KE647" s="3"/>
      <c r="KF647" s="3"/>
      <c r="KG647" s="3"/>
      <c r="KH647" s="3"/>
      <c r="KI647" s="3"/>
      <c r="KJ647" s="3"/>
      <c r="KK647" s="3"/>
      <c r="KL647" s="3"/>
      <c r="KM647" s="3"/>
      <c r="KN647" s="3"/>
      <c r="KO647" s="3"/>
      <c r="KP647" s="3"/>
      <c r="KQ647" s="3"/>
      <c r="KR647" s="3"/>
      <c r="KS647" s="3"/>
      <c r="KT647" s="3"/>
      <c r="KU647" s="3"/>
      <c r="KV647" s="3"/>
      <c r="KW647" s="3"/>
      <c r="KX647" s="3"/>
      <c r="KY647" s="3"/>
      <c r="KZ647" s="3"/>
      <c r="LA647" s="3"/>
      <c r="LB647" s="3"/>
      <c r="LC647" s="3"/>
      <c r="LD647" s="3"/>
      <c r="LE647" s="3"/>
      <c r="LF647" s="3"/>
      <c r="LG647" s="3"/>
      <c r="LH647" s="3"/>
      <c r="LI647" s="3"/>
      <c r="LJ647" s="3"/>
      <c r="LK647" s="3"/>
      <c r="LL647" s="3"/>
      <c r="LM647" s="3"/>
      <c r="LN647" s="3"/>
      <c r="LO647" s="3"/>
      <c r="LP647" s="3"/>
      <c r="LQ647" s="3"/>
      <c r="LR647" s="3"/>
      <c r="LS647" s="3"/>
      <c r="LT647" s="3"/>
      <c r="LU647" s="3"/>
      <c r="LV647" s="3"/>
      <c r="LW647" s="3"/>
      <c r="LX647" s="3"/>
      <c r="LY647" s="3"/>
      <c r="LZ647" s="3"/>
      <c r="MA647" s="3"/>
      <c r="MB647" s="3"/>
      <c r="MC647" s="3"/>
      <c r="MD647" s="3"/>
      <c r="ME647" s="3"/>
      <c r="MF647" s="3"/>
      <c r="MG647" s="3"/>
      <c r="MH647" s="3"/>
      <c r="MI647" s="3"/>
      <c r="MJ647" s="3"/>
      <c r="MK647" s="3"/>
      <c r="ML647" s="3"/>
      <c r="MM647" s="3"/>
      <c r="MN647" s="3"/>
      <c r="MO647" s="3"/>
      <c r="MP647" s="3"/>
      <c r="MQ647" s="3"/>
      <c r="MR647" s="3"/>
      <c r="MS647" s="3"/>
      <c r="MT647" s="3"/>
      <c r="MU647" s="3"/>
      <c r="MV647" s="3"/>
      <c r="MW647" s="3"/>
      <c r="MX647" s="3"/>
      <c r="MY647" s="3"/>
      <c r="MZ647" s="3"/>
      <c r="NA647" s="3"/>
      <c r="NB647" s="3"/>
      <c r="NC647" s="3"/>
      <c r="ND647" s="3"/>
      <c r="NE647" s="3"/>
      <c r="NF647" s="3"/>
      <c r="NG647" s="3"/>
      <c r="NH647" s="3"/>
      <c r="NI647" s="3"/>
      <c r="NJ647" s="3"/>
      <c r="NK647" s="3"/>
      <c r="NL647" s="3"/>
      <c r="NM647" s="3"/>
      <c r="NN647" s="3"/>
      <c r="NO647" s="3"/>
      <c r="NP647" s="3"/>
      <c r="NQ647" s="3"/>
      <c r="NR647" s="3"/>
      <c r="NS647" s="3"/>
      <c r="NT647" s="3"/>
      <c r="NU647" s="3"/>
      <c r="NV647" s="3"/>
      <c r="NW647" s="3"/>
      <c r="NX647" s="3"/>
      <c r="NY647" s="3"/>
      <c r="NZ647" s="3"/>
      <c r="OA647" s="3"/>
      <c r="OB647" s="3"/>
      <c r="OC647" s="3"/>
      <c r="OD647" s="3"/>
      <c r="OE647" s="3"/>
      <c r="OF647" s="3"/>
      <c r="OG647" s="3"/>
      <c r="OH647" s="3"/>
      <c r="OI647" s="3"/>
      <c r="OJ647" s="3"/>
      <c r="OK647" s="3"/>
      <c r="OL647" s="3"/>
      <c r="OM647" s="3"/>
      <c r="ON647" s="3"/>
      <c r="OO647" s="3"/>
      <c r="OP647" s="3"/>
      <c r="OQ647" s="3"/>
      <c r="OR647" s="3"/>
      <c r="OS647" s="3"/>
      <c r="OT647" s="3"/>
      <c r="OU647" s="3"/>
      <c r="OV647" s="3"/>
      <c r="OW647" s="3"/>
      <c r="OX647" s="3"/>
      <c r="OY647" s="3"/>
      <c r="OZ647" s="3"/>
      <c r="PA647" s="3"/>
      <c r="PB647" s="1"/>
      <c r="PC647" s="1"/>
      <c r="PD647" s="1"/>
      <c r="PE647" s="1"/>
      <c r="PF647" s="1"/>
      <c r="PG647" s="1"/>
      <c r="PH647" s="1"/>
      <c r="PI647" s="1"/>
      <c r="PJ647" s="1"/>
      <c r="PK647" s="1"/>
      <c r="PL647" s="1"/>
      <c r="PM647" s="1"/>
      <c r="PN647" s="1"/>
      <c r="PO647" s="1"/>
      <c r="PP647" s="1"/>
      <c r="PQ647" s="1"/>
      <c r="PR647" s="1"/>
      <c r="PS647" s="1"/>
      <c r="PT647" s="1"/>
      <c r="PU647" s="1"/>
      <c r="PV647" s="1"/>
      <c r="PW647" s="1"/>
      <c r="PX647" s="1"/>
      <c r="PY647" s="1"/>
      <c r="PZ647" s="1"/>
      <c r="QA647" s="1"/>
      <c r="QB647" s="1"/>
      <c r="QC647" s="1"/>
      <c r="QD647" s="1"/>
      <c r="QE647" s="1"/>
      <c r="QF647" s="1"/>
      <c r="QG647" s="1"/>
      <c r="QH647" s="1"/>
      <c r="QI647" s="1"/>
      <c r="QJ647" s="1"/>
      <c r="QK647" s="1"/>
      <c r="QL647" s="1"/>
      <c r="QM647" s="1"/>
      <c r="QN647" s="1"/>
      <c r="QO647" s="1"/>
      <c r="QP647" s="1"/>
      <c r="QQ647" s="1"/>
      <c r="QR647" s="1"/>
      <c r="QS647" s="1"/>
      <c r="QT647" s="1"/>
      <c r="QU647" s="1"/>
      <c r="QV647" s="1"/>
      <c r="QW647" s="1"/>
      <c r="QX647" s="1"/>
      <c r="QY647" s="1"/>
      <c r="QZ647" s="1"/>
      <c r="RA647" s="1"/>
      <c r="RB647" s="1"/>
      <c r="RC647" s="1"/>
      <c r="RD647" s="1"/>
      <c r="RE647" s="1"/>
      <c r="RF647" s="1"/>
      <c r="RG647" s="1"/>
      <c r="RH647" s="1"/>
      <c r="RI647" s="1"/>
      <c r="RJ647" s="1"/>
      <c r="RK647" s="1"/>
      <c r="RL647" s="1"/>
      <c r="RM647" s="1"/>
      <c r="RN647" s="1"/>
      <c r="RO647" s="1"/>
      <c r="RP647" s="1"/>
      <c r="RQ647" s="1"/>
      <c r="RR647" s="1"/>
      <c r="RS647" s="1"/>
      <c r="RT647" s="1"/>
      <c r="RU647" s="1"/>
      <c r="RV647" s="1"/>
      <c r="RW647" s="1"/>
      <c r="RX647" s="1"/>
      <c r="RY647" s="1"/>
      <c r="RZ647" s="1"/>
      <c r="SA647" s="1"/>
      <c r="SB647" s="1"/>
      <c r="SC647" s="1"/>
      <c r="SD647" s="1"/>
      <c r="SE647" s="1"/>
      <c r="SF647" s="1"/>
      <c r="SG647" s="1"/>
      <c r="SH647" s="1"/>
      <c r="SI647" s="1"/>
      <c r="SJ647" s="1"/>
      <c r="SK647" s="1"/>
      <c r="SL647" s="1"/>
      <c r="SM647" s="1"/>
      <c r="SN647" s="1"/>
      <c r="SO647" s="1"/>
      <c r="SP647" s="1"/>
      <c r="SQ647" s="1"/>
      <c r="SR647" s="1"/>
      <c r="SS647" s="1"/>
      <c r="ST647" s="1"/>
      <c r="SU647" s="1"/>
      <c r="SV647" s="1"/>
      <c r="SW647" s="1"/>
      <c r="SX647" s="1"/>
      <c r="SY647" s="1"/>
      <c r="SZ647" s="1"/>
      <c r="TA647" s="1"/>
      <c r="TB647" s="1"/>
      <c r="TC647" s="1"/>
      <c r="TD647" s="1"/>
      <c r="TE647" s="1"/>
      <c r="TF647" s="1"/>
      <c r="TG647" s="1"/>
      <c r="TH647" s="1"/>
      <c r="TI647" s="1"/>
      <c r="TJ647" s="1"/>
      <c r="TK647" s="1"/>
      <c r="TL647" s="1"/>
      <c r="TM647" s="1"/>
      <c r="TN647" s="1"/>
      <c r="TO647" s="1"/>
      <c r="TP647" s="1"/>
      <c r="TQ647" s="1"/>
      <c r="TR647" s="1"/>
      <c r="TS647" s="1"/>
      <c r="TT647" s="1"/>
      <c r="TU647" s="1"/>
      <c r="TV647" s="1"/>
      <c r="TW647" s="1"/>
      <c r="TX647" s="1"/>
      <c r="TY647" s="1"/>
      <c r="TZ647" s="1"/>
      <c r="UA647" s="1"/>
      <c r="UB647" s="1"/>
      <c r="UC647" s="1"/>
      <c r="UD647" s="1"/>
      <c r="UE647" s="1"/>
      <c r="UF647" s="1"/>
      <c r="UG647" s="1"/>
      <c r="UH647" s="1"/>
      <c r="UI647" s="1"/>
      <c r="UJ647" s="1"/>
      <c r="UK647" s="1"/>
      <c r="UL647" s="1"/>
      <c r="UM647" s="1"/>
      <c r="UN647" s="1"/>
      <c r="UO647" s="1"/>
      <c r="UP647" s="1"/>
      <c r="UQ647" s="1"/>
      <c r="UR647" s="1"/>
      <c r="US647" s="1"/>
      <c r="UT647" s="1"/>
      <c r="UU647" s="1"/>
      <c r="UV647" s="1"/>
      <c r="UW647" s="1"/>
      <c r="UX647" s="1"/>
      <c r="UY647" s="1"/>
      <c r="UZ647" s="1"/>
      <c r="VA647" s="1"/>
      <c r="VB647" s="1"/>
      <c r="VC647" s="1"/>
      <c r="VD647" s="1"/>
      <c r="VE647" s="1"/>
      <c r="VF647" s="1"/>
      <c r="VG647" s="1"/>
      <c r="VH647" s="1"/>
      <c r="VI647" s="1"/>
      <c r="VJ647" s="1"/>
      <c r="VK647" s="1"/>
      <c r="VL647" s="1"/>
      <c r="VM647" s="1"/>
      <c r="VN647" s="1"/>
      <c r="VO647" s="1"/>
      <c r="VP647" s="1"/>
      <c r="VQ647" s="1"/>
      <c r="VR647" s="1"/>
      <c r="VS647" s="1"/>
      <c r="VT647" s="1"/>
      <c r="VU647" s="1"/>
      <c r="VV647" s="1"/>
      <c r="VW647" s="1"/>
      <c r="VX647" s="1"/>
      <c r="VY647" s="1"/>
      <c r="VZ647" s="1"/>
      <c r="WA647" s="1"/>
      <c r="WB647" s="1"/>
      <c r="WC647" s="1"/>
      <c r="WD647" s="1"/>
      <c r="WE647" s="1"/>
      <c r="WF647" s="1"/>
      <c r="WG647" s="1"/>
      <c r="WH647" s="1"/>
      <c r="WI647" s="1"/>
      <c r="WJ647" s="1"/>
      <c r="WK647" s="1"/>
      <c r="WL647" s="1"/>
      <c r="WM647" s="1"/>
      <c r="WN647" s="1"/>
      <c r="WO647" s="1"/>
      <c r="WP647" s="1"/>
      <c r="WQ647" s="1"/>
      <c r="WR647" s="1"/>
      <c r="WS647" s="1"/>
      <c r="WT647" s="1"/>
      <c r="WU647" s="1"/>
      <c r="WV647" s="1"/>
      <c r="WW647" s="1"/>
      <c r="WX647" s="1"/>
      <c r="WY647" s="1"/>
      <c r="WZ647" s="1"/>
      <c r="XA647" s="1"/>
      <c r="XB647" s="1"/>
      <c r="XC647" s="1"/>
      <c r="XD647" s="1"/>
      <c r="XE647" s="1"/>
      <c r="XF647" s="1"/>
      <c r="XG647" s="1"/>
      <c r="XH647" s="1"/>
      <c r="XI647" s="1"/>
      <c r="XJ647" s="1"/>
      <c r="XK647" s="1"/>
      <c r="XL647" s="1"/>
      <c r="XM647" s="1"/>
      <c r="XN647" s="1"/>
      <c r="XO647" s="1"/>
      <c r="XP647" s="1"/>
      <c r="XQ647" s="1"/>
      <c r="XR647" s="1"/>
      <c r="XS647" s="1"/>
      <c r="XT647" s="1"/>
      <c r="XU647" s="1"/>
      <c r="XV647" s="1"/>
      <c r="XW647" s="1"/>
      <c r="XX647" s="1"/>
      <c r="XY647" s="1"/>
      <c r="XZ647" s="1"/>
      <c r="YA647" s="1"/>
      <c r="YB647" s="1"/>
      <c r="YC647" s="1"/>
      <c r="YD647" s="1"/>
      <c r="YE647" s="1"/>
      <c r="YF647" s="1"/>
      <c r="YG647" s="1"/>
      <c r="YH647" s="1"/>
      <c r="YI647" s="1"/>
      <c r="YJ647" s="1"/>
      <c r="YK647" s="1"/>
      <c r="YL647" s="1"/>
      <c r="YM647" s="1"/>
      <c r="YN647" s="1"/>
      <c r="YO647" s="1"/>
      <c r="YP647" s="1"/>
      <c r="YQ647" s="1"/>
      <c r="YR647" s="1"/>
      <c r="YS647" s="1"/>
      <c r="YT647" s="1"/>
      <c r="YU647" s="1"/>
      <c r="YV647" s="1"/>
      <c r="YW647" s="1"/>
      <c r="YX647" s="1"/>
      <c r="YY647" s="1"/>
      <c r="YZ647" s="1"/>
      <c r="ZA647" s="1"/>
      <c r="ZB647" s="1"/>
      <c r="ZC647" s="1"/>
      <c r="ZD647" s="1"/>
      <c r="ZE647" s="1"/>
      <c r="ZF647" s="1"/>
      <c r="ZG647" s="1"/>
      <c r="ZH647" s="1"/>
      <c r="ZI647" s="1"/>
      <c r="ZJ647" s="1"/>
      <c r="ZK647" s="1"/>
      <c r="ZL647" s="1"/>
      <c r="ZM647" s="1"/>
      <c r="ZN647" s="1"/>
      <c r="ZO647" s="1"/>
      <c r="ZP647" s="1"/>
      <c r="ZQ647" s="1"/>
      <c r="ZR647" s="1"/>
      <c r="ZS647" s="1"/>
      <c r="ZT647" s="1"/>
      <c r="ZU647" s="1"/>
      <c r="ZV647" s="1"/>
      <c r="ZW647" s="1"/>
      <c r="ZX647" s="1"/>
      <c r="ZY647" s="1"/>
      <c r="ZZ647" s="1"/>
      <c r="AAA647" s="1"/>
      <c r="AAB647" s="1"/>
      <c r="AAC647" s="1"/>
      <c r="AAD647" s="1"/>
      <c r="AAE647" s="1"/>
      <c r="AAF647" s="1"/>
      <c r="AAG647" s="1"/>
      <c r="AAH647" s="1"/>
      <c r="AAI647" s="1"/>
      <c r="AAJ647" s="1"/>
      <c r="AAK647" s="1"/>
      <c r="AAL647" s="1"/>
      <c r="AAM647" s="1"/>
      <c r="AAN647" s="1"/>
      <c r="AAO647" s="1"/>
      <c r="AAP647" s="1"/>
      <c r="AAQ647" s="1"/>
      <c r="AAR647" s="1"/>
      <c r="AAS647" s="1"/>
      <c r="AAT647" s="1"/>
      <c r="AAU647" s="1"/>
      <c r="AAV647" s="1"/>
      <c r="AAW647" s="1"/>
      <c r="AAX647" s="1"/>
      <c r="AAY647" s="1"/>
      <c r="AAZ647" s="1"/>
      <c r="ABA647" s="1"/>
      <c r="ABB647" s="1"/>
      <c r="ABC647" s="1"/>
      <c r="ABD647" s="1"/>
      <c r="ABE647" s="1"/>
      <c r="ABF647" s="1"/>
      <c r="ABG647" s="1"/>
      <c r="ABH647" s="1"/>
      <c r="ABI647" s="1"/>
      <c r="ABJ647" s="1"/>
      <c r="ABK647" s="1"/>
      <c r="ABL647" s="1"/>
      <c r="ABM647" s="1"/>
      <c r="ABN647" s="1"/>
      <c r="ABO647" s="1"/>
    </row>
    <row r="648" spans="2:743" x14ac:dyDescent="0.25">
      <c r="B648" s="1"/>
      <c r="C648" s="1"/>
      <c r="D648" s="1"/>
      <c r="E648" s="1"/>
      <c r="F648" s="1"/>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c r="JX648" s="3"/>
      <c r="JY648" s="3"/>
      <c r="JZ648" s="3"/>
      <c r="KA648" s="3"/>
      <c r="KB648" s="3"/>
      <c r="KC648" s="3"/>
      <c r="KD648" s="3"/>
      <c r="KE648" s="3"/>
      <c r="KF648" s="3"/>
      <c r="KG648" s="3"/>
      <c r="KH648" s="3"/>
      <c r="KI648" s="3"/>
      <c r="KJ648" s="3"/>
      <c r="KK648" s="3"/>
      <c r="KL648" s="3"/>
      <c r="KM648" s="3"/>
      <c r="KN648" s="3"/>
      <c r="KO648" s="3"/>
      <c r="KP648" s="3"/>
      <c r="KQ648" s="3"/>
      <c r="KR648" s="3"/>
      <c r="KS648" s="3"/>
      <c r="KT648" s="3"/>
      <c r="KU648" s="3"/>
      <c r="KV648" s="3"/>
      <c r="KW648" s="3"/>
      <c r="KX648" s="3"/>
      <c r="KY648" s="3"/>
      <c r="KZ648" s="3"/>
      <c r="LA648" s="3"/>
      <c r="LB648" s="3"/>
      <c r="LC648" s="3"/>
      <c r="LD648" s="3"/>
      <c r="LE648" s="3"/>
      <c r="LF648" s="3"/>
      <c r="LG648" s="3"/>
      <c r="LH648" s="3"/>
      <c r="LI648" s="3"/>
      <c r="LJ648" s="3"/>
      <c r="LK648" s="3"/>
      <c r="LL648" s="3"/>
      <c r="LM648" s="3"/>
      <c r="LN648" s="3"/>
      <c r="LO648" s="3"/>
      <c r="LP648" s="3"/>
      <c r="LQ648" s="3"/>
      <c r="LR648" s="3"/>
      <c r="LS648" s="3"/>
      <c r="LT648" s="3"/>
      <c r="LU648" s="3"/>
      <c r="LV648" s="3"/>
      <c r="LW648" s="3"/>
      <c r="LX648" s="3"/>
      <c r="LY648" s="3"/>
      <c r="LZ648" s="3"/>
      <c r="MA648" s="3"/>
      <c r="MB648" s="3"/>
      <c r="MC648" s="3"/>
      <c r="MD648" s="3"/>
      <c r="ME648" s="3"/>
      <c r="MF648" s="3"/>
      <c r="MG648" s="3"/>
      <c r="MH648" s="3"/>
      <c r="MI648" s="3"/>
      <c r="MJ648" s="3"/>
      <c r="MK648" s="3"/>
      <c r="ML648" s="3"/>
      <c r="MM648" s="3"/>
      <c r="MN648" s="3"/>
      <c r="MO648" s="3"/>
      <c r="MP648" s="3"/>
      <c r="MQ648" s="3"/>
      <c r="MR648" s="3"/>
      <c r="MS648" s="3"/>
      <c r="MT648" s="3"/>
      <c r="MU648" s="3"/>
      <c r="MV648" s="3"/>
      <c r="MW648" s="3"/>
      <c r="MX648" s="3"/>
      <c r="MY648" s="3"/>
      <c r="MZ648" s="3"/>
      <c r="NA648" s="3"/>
      <c r="NB648" s="3"/>
      <c r="NC648" s="3"/>
      <c r="ND648" s="3"/>
      <c r="NE648" s="3"/>
      <c r="NF648" s="3"/>
      <c r="NG648" s="3"/>
      <c r="NH648" s="3"/>
      <c r="NI648" s="3"/>
      <c r="NJ648" s="3"/>
      <c r="NK648" s="3"/>
      <c r="NL648" s="3"/>
      <c r="NM648" s="3"/>
      <c r="NN648" s="3"/>
      <c r="NO648" s="3"/>
      <c r="NP648" s="3"/>
      <c r="NQ648" s="3"/>
      <c r="NR648" s="3"/>
      <c r="NS648" s="3"/>
      <c r="NT648" s="3"/>
      <c r="NU648" s="3"/>
      <c r="NV648" s="3"/>
      <c r="NW648" s="3"/>
      <c r="NX648" s="3"/>
      <c r="NY648" s="3"/>
      <c r="NZ648" s="3"/>
      <c r="OA648" s="3"/>
      <c r="OB648" s="3"/>
      <c r="OC648" s="3"/>
      <c r="OD648" s="3"/>
      <c r="OE648" s="3"/>
      <c r="OF648" s="3"/>
      <c r="OG648" s="3"/>
      <c r="OH648" s="3"/>
      <c r="OI648" s="3"/>
      <c r="OJ648" s="3"/>
      <c r="OK648" s="3"/>
      <c r="OL648" s="3"/>
      <c r="OM648" s="3"/>
      <c r="ON648" s="3"/>
      <c r="OO648" s="3"/>
      <c r="OP648" s="3"/>
      <c r="OQ648" s="3"/>
      <c r="OR648" s="3"/>
      <c r="OS648" s="3"/>
      <c r="OT648" s="3"/>
      <c r="OU648" s="3"/>
      <c r="OV648" s="3"/>
      <c r="OW648" s="3"/>
      <c r="OX648" s="3"/>
      <c r="OY648" s="3"/>
      <c r="OZ648" s="3"/>
      <c r="PA648" s="3"/>
      <c r="PB648" s="1"/>
      <c r="PC648" s="1"/>
      <c r="PD648" s="1"/>
      <c r="PE648" s="1"/>
      <c r="PF648" s="1"/>
      <c r="PG648" s="1"/>
      <c r="PH648" s="1"/>
      <c r="PI648" s="1"/>
      <c r="PJ648" s="1"/>
      <c r="PK648" s="1"/>
      <c r="PL648" s="1"/>
      <c r="PM648" s="1"/>
      <c r="PN648" s="1"/>
      <c r="PO648" s="1"/>
      <c r="PP648" s="1"/>
      <c r="PQ648" s="1"/>
      <c r="PR648" s="1"/>
      <c r="PS648" s="1"/>
      <c r="PT648" s="1"/>
      <c r="PU648" s="1"/>
      <c r="PV648" s="1"/>
      <c r="PW648" s="1"/>
      <c r="PX648" s="1"/>
      <c r="PY648" s="1"/>
      <c r="PZ648" s="1"/>
      <c r="QA648" s="1"/>
      <c r="QB648" s="1"/>
      <c r="QC648" s="1"/>
      <c r="QD648" s="1"/>
      <c r="QE648" s="1"/>
      <c r="QF648" s="1"/>
      <c r="QG648" s="1"/>
      <c r="QH648" s="1"/>
      <c r="QI648" s="1"/>
      <c r="QJ648" s="1"/>
      <c r="QK648" s="1"/>
      <c r="QL648" s="1"/>
      <c r="QM648" s="1"/>
      <c r="QN648" s="1"/>
      <c r="QO648" s="1"/>
      <c r="QP648" s="1"/>
      <c r="QQ648" s="1"/>
      <c r="QR648" s="1"/>
      <c r="QS648" s="1"/>
      <c r="QT648" s="1"/>
      <c r="QU648" s="1"/>
      <c r="QV648" s="1"/>
      <c r="QW648" s="1"/>
      <c r="QX648" s="1"/>
      <c r="QY648" s="1"/>
      <c r="QZ648" s="1"/>
      <c r="RA648" s="1"/>
      <c r="RB648" s="1"/>
      <c r="RC648" s="1"/>
      <c r="RD648" s="1"/>
      <c r="RE648" s="1"/>
      <c r="RF648" s="1"/>
      <c r="RG648" s="1"/>
      <c r="RH648" s="1"/>
      <c r="RI648" s="1"/>
      <c r="RJ648" s="1"/>
      <c r="RK648" s="1"/>
      <c r="RL648" s="1"/>
      <c r="RM648" s="1"/>
      <c r="RN648" s="1"/>
      <c r="RO648" s="1"/>
      <c r="RP648" s="1"/>
      <c r="RQ648" s="1"/>
      <c r="RR648" s="1"/>
      <c r="RS648" s="1"/>
      <c r="RT648" s="1"/>
      <c r="RU648" s="1"/>
      <c r="RV648" s="1"/>
      <c r="RW648" s="1"/>
      <c r="RX648" s="1"/>
      <c r="RY648" s="1"/>
      <c r="RZ648" s="1"/>
      <c r="SA648" s="1"/>
      <c r="SB648" s="1"/>
      <c r="SC648" s="1"/>
      <c r="SD648" s="1"/>
      <c r="SE648" s="1"/>
      <c r="SF648" s="1"/>
      <c r="SG648" s="1"/>
      <c r="SH648" s="1"/>
      <c r="SI648" s="1"/>
      <c r="SJ648" s="1"/>
      <c r="SK648" s="1"/>
      <c r="SL648" s="1"/>
      <c r="SM648" s="1"/>
      <c r="SN648" s="1"/>
      <c r="SO648" s="1"/>
      <c r="SP648" s="1"/>
      <c r="SQ648" s="1"/>
      <c r="SR648" s="1"/>
      <c r="SS648" s="1"/>
      <c r="ST648" s="1"/>
      <c r="SU648" s="1"/>
      <c r="SV648" s="1"/>
      <c r="SW648" s="1"/>
      <c r="SX648" s="1"/>
      <c r="SY648" s="1"/>
      <c r="SZ648" s="1"/>
      <c r="TA648" s="1"/>
      <c r="TB648" s="1"/>
      <c r="TC648" s="1"/>
      <c r="TD648" s="1"/>
      <c r="TE648" s="1"/>
      <c r="TF648" s="1"/>
      <c r="TG648" s="1"/>
      <c r="TH648" s="1"/>
      <c r="TI648" s="1"/>
      <c r="TJ648" s="1"/>
      <c r="TK648" s="1"/>
      <c r="TL648" s="1"/>
      <c r="TM648" s="1"/>
      <c r="TN648" s="1"/>
      <c r="TO648" s="1"/>
      <c r="TP648" s="1"/>
      <c r="TQ648" s="1"/>
      <c r="TR648" s="1"/>
      <c r="TS648" s="1"/>
      <c r="TT648" s="1"/>
      <c r="TU648" s="1"/>
      <c r="TV648" s="1"/>
      <c r="TW648" s="1"/>
      <c r="TX648" s="1"/>
      <c r="TY648" s="1"/>
      <c r="TZ648" s="1"/>
      <c r="UA648" s="1"/>
      <c r="UB648" s="1"/>
      <c r="UC648" s="1"/>
      <c r="UD648" s="1"/>
      <c r="UE648" s="1"/>
      <c r="UF648" s="1"/>
      <c r="UG648" s="1"/>
      <c r="UH648" s="1"/>
      <c r="UI648" s="1"/>
      <c r="UJ648" s="1"/>
      <c r="UK648" s="1"/>
      <c r="UL648" s="1"/>
      <c r="UM648" s="1"/>
      <c r="UN648" s="1"/>
      <c r="UO648" s="1"/>
      <c r="UP648" s="1"/>
      <c r="UQ648" s="1"/>
      <c r="UR648" s="1"/>
      <c r="US648" s="1"/>
      <c r="UT648" s="1"/>
      <c r="UU648" s="1"/>
      <c r="UV648" s="1"/>
      <c r="UW648" s="1"/>
      <c r="UX648" s="1"/>
      <c r="UY648" s="1"/>
      <c r="UZ648" s="1"/>
      <c r="VA648" s="1"/>
      <c r="VB648" s="1"/>
      <c r="VC648" s="1"/>
      <c r="VD648" s="1"/>
      <c r="VE648" s="1"/>
      <c r="VF648" s="1"/>
      <c r="VG648" s="1"/>
      <c r="VH648" s="1"/>
      <c r="VI648" s="1"/>
      <c r="VJ648" s="1"/>
      <c r="VK648" s="1"/>
      <c r="VL648" s="1"/>
      <c r="VM648" s="1"/>
      <c r="VN648" s="1"/>
      <c r="VO648" s="1"/>
      <c r="VP648" s="1"/>
      <c r="VQ648" s="1"/>
      <c r="VR648" s="1"/>
      <c r="VS648" s="1"/>
      <c r="VT648" s="1"/>
      <c r="VU648" s="1"/>
      <c r="VV648" s="1"/>
      <c r="VW648" s="1"/>
      <c r="VX648" s="1"/>
      <c r="VY648" s="1"/>
      <c r="VZ648" s="1"/>
      <c r="WA648" s="1"/>
      <c r="WB648" s="1"/>
      <c r="WC648" s="1"/>
      <c r="WD648" s="1"/>
      <c r="WE648" s="1"/>
      <c r="WF648" s="1"/>
      <c r="WG648" s="1"/>
      <c r="WH648" s="1"/>
      <c r="WI648" s="1"/>
      <c r="WJ648" s="1"/>
      <c r="WK648" s="1"/>
      <c r="WL648" s="1"/>
      <c r="WM648" s="1"/>
      <c r="WN648" s="1"/>
      <c r="WO648" s="1"/>
      <c r="WP648" s="1"/>
      <c r="WQ648" s="1"/>
      <c r="WR648" s="1"/>
      <c r="WS648" s="1"/>
      <c r="WT648" s="1"/>
      <c r="WU648" s="1"/>
      <c r="WV648" s="1"/>
      <c r="WW648" s="1"/>
      <c r="WX648" s="1"/>
      <c r="WY648" s="1"/>
      <c r="WZ648" s="1"/>
      <c r="XA648" s="1"/>
      <c r="XB648" s="1"/>
      <c r="XC648" s="1"/>
      <c r="XD648" s="1"/>
      <c r="XE648" s="1"/>
      <c r="XF648" s="1"/>
      <c r="XG648" s="1"/>
      <c r="XH648" s="1"/>
      <c r="XI648" s="1"/>
      <c r="XJ648" s="1"/>
      <c r="XK648" s="1"/>
      <c r="XL648" s="1"/>
      <c r="XM648" s="1"/>
      <c r="XN648" s="1"/>
      <c r="XO648" s="1"/>
      <c r="XP648" s="1"/>
      <c r="XQ648" s="1"/>
      <c r="XR648" s="1"/>
      <c r="XS648" s="1"/>
      <c r="XT648" s="1"/>
      <c r="XU648" s="1"/>
      <c r="XV648" s="1"/>
      <c r="XW648" s="1"/>
      <c r="XX648" s="1"/>
      <c r="XY648" s="1"/>
      <c r="XZ648" s="1"/>
      <c r="YA648" s="1"/>
      <c r="YB648" s="1"/>
      <c r="YC648" s="1"/>
      <c r="YD648" s="1"/>
      <c r="YE648" s="1"/>
      <c r="YF648" s="1"/>
      <c r="YG648" s="1"/>
      <c r="YH648" s="1"/>
      <c r="YI648" s="1"/>
      <c r="YJ648" s="1"/>
      <c r="YK648" s="1"/>
      <c r="YL648" s="1"/>
      <c r="YM648" s="1"/>
      <c r="YN648" s="1"/>
      <c r="YO648" s="1"/>
      <c r="YP648" s="1"/>
      <c r="YQ648" s="1"/>
      <c r="YR648" s="1"/>
      <c r="YS648" s="1"/>
      <c r="YT648" s="1"/>
      <c r="YU648" s="1"/>
      <c r="YV648" s="1"/>
      <c r="YW648" s="1"/>
      <c r="YX648" s="1"/>
      <c r="YY648" s="1"/>
      <c r="YZ648" s="1"/>
      <c r="ZA648" s="1"/>
      <c r="ZB648" s="1"/>
      <c r="ZC648" s="1"/>
      <c r="ZD648" s="1"/>
      <c r="ZE648" s="1"/>
      <c r="ZF648" s="1"/>
      <c r="ZG648" s="1"/>
      <c r="ZH648" s="1"/>
      <c r="ZI648" s="1"/>
      <c r="ZJ648" s="1"/>
      <c r="ZK648" s="1"/>
      <c r="ZL648" s="1"/>
      <c r="ZM648" s="1"/>
      <c r="ZN648" s="1"/>
      <c r="ZO648" s="1"/>
      <c r="ZP648" s="1"/>
      <c r="ZQ648" s="1"/>
      <c r="ZR648" s="1"/>
      <c r="ZS648" s="1"/>
      <c r="ZT648" s="1"/>
      <c r="ZU648" s="1"/>
      <c r="ZV648" s="1"/>
      <c r="ZW648" s="1"/>
      <c r="ZX648" s="1"/>
      <c r="ZY648" s="1"/>
      <c r="ZZ648" s="1"/>
      <c r="AAA648" s="1"/>
      <c r="AAB648" s="1"/>
      <c r="AAC648" s="1"/>
      <c r="AAD648" s="1"/>
      <c r="AAE648" s="1"/>
      <c r="AAF648" s="1"/>
      <c r="AAG648" s="1"/>
      <c r="AAH648" s="1"/>
      <c r="AAI648" s="1"/>
      <c r="AAJ648" s="1"/>
      <c r="AAK648" s="1"/>
      <c r="AAL648" s="1"/>
      <c r="AAM648" s="1"/>
      <c r="AAN648" s="1"/>
      <c r="AAO648" s="1"/>
      <c r="AAP648" s="1"/>
      <c r="AAQ648" s="1"/>
      <c r="AAR648" s="1"/>
      <c r="AAS648" s="1"/>
      <c r="AAT648" s="1"/>
      <c r="AAU648" s="1"/>
      <c r="AAV648" s="1"/>
      <c r="AAW648" s="1"/>
      <c r="AAX648" s="1"/>
      <c r="AAY648" s="1"/>
      <c r="AAZ648" s="1"/>
      <c r="ABA648" s="1"/>
      <c r="ABB648" s="1"/>
      <c r="ABC648" s="1"/>
      <c r="ABD648" s="1"/>
      <c r="ABE648" s="1"/>
      <c r="ABF648" s="1"/>
      <c r="ABG648" s="1"/>
      <c r="ABH648" s="1"/>
      <c r="ABI648" s="1"/>
      <c r="ABJ648" s="1"/>
      <c r="ABK648" s="1"/>
      <c r="ABL648" s="1"/>
      <c r="ABM648" s="1"/>
      <c r="ABN648" s="1"/>
      <c r="ABO648" s="1"/>
    </row>
    <row r="649" spans="2:743" x14ac:dyDescent="0.25">
      <c r="B649" s="1"/>
      <c r="C649" s="1"/>
      <c r="D649" s="1"/>
      <c r="E649" s="1"/>
      <c r="F649" s="1"/>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c r="JX649" s="3"/>
      <c r="JY649" s="3"/>
      <c r="JZ649" s="3"/>
      <c r="KA649" s="3"/>
      <c r="KB649" s="3"/>
      <c r="KC649" s="3"/>
      <c r="KD649" s="3"/>
      <c r="KE649" s="3"/>
      <c r="KF649" s="3"/>
      <c r="KG649" s="3"/>
      <c r="KH649" s="3"/>
      <c r="KI649" s="3"/>
      <c r="KJ649" s="3"/>
      <c r="KK649" s="3"/>
      <c r="KL649" s="3"/>
      <c r="KM649" s="3"/>
      <c r="KN649" s="3"/>
      <c r="KO649" s="3"/>
      <c r="KP649" s="3"/>
      <c r="KQ649" s="3"/>
      <c r="KR649" s="3"/>
      <c r="KS649" s="3"/>
      <c r="KT649" s="3"/>
      <c r="KU649" s="3"/>
      <c r="KV649" s="3"/>
      <c r="KW649" s="3"/>
      <c r="KX649" s="3"/>
      <c r="KY649" s="3"/>
      <c r="KZ649" s="3"/>
      <c r="LA649" s="3"/>
      <c r="LB649" s="3"/>
      <c r="LC649" s="3"/>
      <c r="LD649" s="3"/>
      <c r="LE649" s="3"/>
      <c r="LF649" s="3"/>
      <c r="LG649" s="3"/>
      <c r="LH649" s="3"/>
      <c r="LI649" s="3"/>
      <c r="LJ649" s="3"/>
      <c r="LK649" s="3"/>
      <c r="LL649" s="3"/>
      <c r="LM649" s="3"/>
      <c r="LN649" s="3"/>
      <c r="LO649" s="3"/>
      <c r="LP649" s="3"/>
      <c r="LQ649" s="3"/>
      <c r="LR649" s="3"/>
      <c r="LS649" s="3"/>
      <c r="LT649" s="3"/>
      <c r="LU649" s="3"/>
      <c r="LV649" s="3"/>
      <c r="LW649" s="3"/>
      <c r="LX649" s="3"/>
      <c r="LY649" s="3"/>
      <c r="LZ649" s="3"/>
      <c r="MA649" s="3"/>
      <c r="MB649" s="3"/>
      <c r="MC649" s="3"/>
      <c r="MD649" s="3"/>
      <c r="ME649" s="3"/>
      <c r="MF649" s="3"/>
      <c r="MG649" s="3"/>
      <c r="MH649" s="3"/>
      <c r="MI649" s="3"/>
      <c r="MJ649" s="3"/>
      <c r="MK649" s="3"/>
      <c r="ML649" s="3"/>
      <c r="MM649" s="3"/>
      <c r="MN649" s="3"/>
      <c r="MO649" s="3"/>
      <c r="MP649" s="3"/>
      <c r="MQ649" s="3"/>
      <c r="MR649" s="3"/>
      <c r="MS649" s="3"/>
      <c r="MT649" s="3"/>
      <c r="MU649" s="3"/>
      <c r="MV649" s="3"/>
      <c r="MW649" s="3"/>
      <c r="MX649" s="3"/>
      <c r="MY649" s="3"/>
      <c r="MZ649" s="3"/>
      <c r="NA649" s="3"/>
      <c r="NB649" s="3"/>
      <c r="NC649" s="3"/>
      <c r="ND649" s="3"/>
      <c r="NE649" s="3"/>
      <c r="NF649" s="3"/>
      <c r="NG649" s="3"/>
      <c r="NH649" s="3"/>
      <c r="NI649" s="3"/>
      <c r="NJ649" s="3"/>
      <c r="NK649" s="3"/>
      <c r="NL649" s="3"/>
      <c r="NM649" s="3"/>
      <c r="NN649" s="3"/>
      <c r="NO649" s="3"/>
      <c r="NP649" s="3"/>
      <c r="NQ649" s="3"/>
      <c r="NR649" s="3"/>
      <c r="NS649" s="3"/>
      <c r="NT649" s="3"/>
      <c r="NU649" s="3"/>
      <c r="NV649" s="3"/>
      <c r="NW649" s="3"/>
      <c r="NX649" s="3"/>
      <c r="NY649" s="3"/>
      <c r="NZ649" s="3"/>
      <c r="OA649" s="3"/>
      <c r="OB649" s="3"/>
      <c r="OC649" s="3"/>
      <c r="OD649" s="3"/>
      <c r="OE649" s="3"/>
      <c r="OF649" s="3"/>
      <c r="OG649" s="3"/>
      <c r="OH649" s="3"/>
      <c r="OI649" s="3"/>
      <c r="OJ649" s="3"/>
      <c r="OK649" s="3"/>
      <c r="OL649" s="3"/>
      <c r="OM649" s="3"/>
      <c r="ON649" s="3"/>
      <c r="OO649" s="3"/>
      <c r="OP649" s="3"/>
      <c r="OQ649" s="3"/>
      <c r="OR649" s="3"/>
      <c r="OS649" s="3"/>
      <c r="OT649" s="3"/>
      <c r="OU649" s="3"/>
      <c r="OV649" s="3"/>
      <c r="OW649" s="3"/>
      <c r="OX649" s="3"/>
      <c r="OY649" s="3"/>
      <c r="OZ649" s="3"/>
      <c r="PA649" s="3"/>
      <c r="PB649" s="1"/>
      <c r="PC649" s="1"/>
      <c r="PD649" s="1"/>
      <c r="PE649" s="1"/>
      <c r="PF649" s="1"/>
      <c r="PG649" s="1"/>
      <c r="PH649" s="1"/>
      <c r="PI649" s="1"/>
      <c r="PJ649" s="1"/>
      <c r="PK649" s="1"/>
      <c r="PL649" s="1"/>
      <c r="PM649" s="1"/>
      <c r="PN649" s="1"/>
      <c r="PO649" s="1"/>
      <c r="PP649" s="1"/>
      <c r="PQ649" s="1"/>
      <c r="PR649" s="1"/>
      <c r="PS649" s="1"/>
      <c r="PT649" s="1"/>
      <c r="PU649" s="1"/>
      <c r="PV649" s="1"/>
      <c r="PW649" s="1"/>
      <c r="PX649" s="1"/>
      <c r="PY649" s="1"/>
      <c r="PZ649" s="1"/>
      <c r="QA649" s="1"/>
      <c r="QB649" s="1"/>
      <c r="QC649" s="1"/>
      <c r="QD649" s="1"/>
      <c r="QE649" s="1"/>
      <c r="QF649" s="1"/>
      <c r="QG649" s="1"/>
      <c r="QH649" s="1"/>
      <c r="QI649" s="1"/>
      <c r="QJ649" s="1"/>
      <c r="QK649" s="1"/>
      <c r="QL649" s="1"/>
      <c r="QM649" s="1"/>
      <c r="QN649" s="1"/>
      <c r="QO649" s="1"/>
      <c r="QP649" s="1"/>
      <c r="QQ649" s="1"/>
      <c r="QR649" s="1"/>
      <c r="QS649" s="1"/>
      <c r="QT649" s="1"/>
      <c r="QU649" s="1"/>
      <c r="QV649" s="1"/>
      <c r="QW649" s="1"/>
      <c r="QX649" s="1"/>
      <c r="QY649" s="1"/>
      <c r="QZ649" s="1"/>
      <c r="RA649" s="1"/>
      <c r="RB649" s="1"/>
      <c r="RC649" s="1"/>
      <c r="RD649" s="1"/>
      <c r="RE649" s="1"/>
      <c r="RF649" s="1"/>
      <c r="RG649" s="1"/>
      <c r="RH649" s="1"/>
      <c r="RI649" s="1"/>
      <c r="RJ649" s="1"/>
      <c r="RK649" s="1"/>
      <c r="RL649" s="1"/>
      <c r="RM649" s="1"/>
      <c r="RN649" s="1"/>
      <c r="RO649" s="1"/>
      <c r="RP649" s="1"/>
      <c r="RQ649" s="1"/>
      <c r="RR649" s="1"/>
      <c r="RS649" s="1"/>
      <c r="RT649" s="1"/>
      <c r="RU649" s="1"/>
      <c r="RV649" s="1"/>
      <c r="RW649" s="1"/>
      <c r="RX649" s="1"/>
      <c r="RY649" s="1"/>
      <c r="RZ649" s="1"/>
      <c r="SA649" s="1"/>
      <c r="SB649" s="1"/>
      <c r="SC649" s="1"/>
      <c r="SD649" s="1"/>
      <c r="SE649" s="1"/>
      <c r="SF649" s="1"/>
      <c r="SG649" s="1"/>
      <c r="SH649" s="1"/>
      <c r="SI649" s="1"/>
      <c r="SJ649" s="1"/>
      <c r="SK649" s="1"/>
      <c r="SL649" s="1"/>
      <c r="SM649" s="1"/>
      <c r="SN649" s="1"/>
      <c r="SO649" s="1"/>
      <c r="SP649" s="1"/>
      <c r="SQ649" s="1"/>
      <c r="SR649" s="1"/>
      <c r="SS649" s="1"/>
      <c r="ST649" s="1"/>
      <c r="SU649" s="1"/>
      <c r="SV649" s="1"/>
      <c r="SW649" s="1"/>
      <c r="SX649" s="1"/>
      <c r="SY649" s="1"/>
      <c r="SZ649" s="1"/>
      <c r="TA649" s="1"/>
      <c r="TB649" s="1"/>
      <c r="TC649" s="1"/>
      <c r="TD649" s="1"/>
      <c r="TE649" s="1"/>
      <c r="TF649" s="1"/>
      <c r="TG649" s="1"/>
      <c r="TH649" s="1"/>
      <c r="TI649" s="1"/>
      <c r="TJ649" s="1"/>
      <c r="TK649" s="1"/>
      <c r="TL649" s="1"/>
      <c r="TM649" s="1"/>
      <c r="TN649" s="1"/>
      <c r="TO649" s="1"/>
      <c r="TP649" s="1"/>
      <c r="TQ649" s="1"/>
      <c r="TR649" s="1"/>
      <c r="TS649" s="1"/>
      <c r="TT649" s="1"/>
      <c r="TU649" s="1"/>
      <c r="TV649" s="1"/>
      <c r="TW649" s="1"/>
      <c r="TX649" s="1"/>
      <c r="TY649" s="1"/>
      <c r="TZ649" s="1"/>
      <c r="UA649" s="1"/>
      <c r="UB649" s="1"/>
      <c r="UC649" s="1"/>
      <c r="UD649" s="1"/>
      <c r="UE649" s="1"/>
      <c r="UF649" s="1"/>
      <c r="UG649" s="1"/>
      <c r="UH649" s="1"/>
      <c r="UI649" s="1"/>
      <c r="UJ649" s="1"/>
      <c r="UK649" s="1"/>
      <c r="UL649" s="1"/>
      <c r="UM649" s="1"/>
      <c r="UN649" s="1"/>
      <c r="UO649" s="1"/>
      <c r="UP649" s="1"/>
      <c r="UQ649" s="1"/>
      <c r="UR649" s="1"/>
      <c r="US649" s="1"/>
      <c r="UT649" s="1"/>
      <c r="UU649" s="1"/>
      <c r="UV649" s="1"/>
      <c r="UW649" s="1"/>
      <c r="UX649" s="1"/>
      <c r="UY649" s="1"/>
      <c r="UZ649" s="1"/>
      <c r="VA649" s="1"/>
      <c r="VB649" s="1"/>
      <c r="VC649" s="1"/>
      <c r="VD649" s="1"/>
      <c r="VE649" s="1"/>
      <c r="VF649" s="1"/>
      <c r="VG649" s="1"/>
      <c r="VH649" s="1"/>
      <c r="VI649" s="1"/>
      <c r="VJ649" s="1"/>
      <c r="VK649" s="1"/>
      <c r="VL649" s="1"/>
      <c r="VM649" s="1"/>
      <c r="VN649" s="1"/>
      <c r="VO649" s="1"/>
      <c r="VP649" s="1"/>
      <c r="VQ649" s="1"/>
      <c r="VR649" s="1"/>
      <c r="VS649" s="1"/>
      <c r="VT649" s="1"/>
      <c r="VU649" s="1"/>
      <c r="VV649" s="1"/>
      <c r="VW649" s="1"/>
      <c r="VX649" s="1"/>
      <c r="VY649" s="1"/>
      <c r="VZ649" s="1"/>
      <c r="WA649" s="1"/>
      <c r="WB649" s="1"/>
      <c r="WC649" s="1"/>
      <c r="WD649" s="1"/>
      <c r="WE649" s="1"/>
      <c r="WF649" s="1"/>
      <c r="WG649" s="1"/>
      <c r="WH649" s="1"/>
      <c r="WI649" s="1"/>
      <c r="WJ649" s="1"/>
      <c r="WK649" s="1"/>
      <c r="WL649" s="1"/>
      <c r="WM649" s="1"/>
      <c r="WN649" s="1"/>
      <c r="WO649" s="1"/>
      <c r="WP649" s="1"/>
      <c r="WQ649" s="1"/>
      <c r="WR649" s="1"/>
      <c r="WS649" s="1"/>
      <c r="WT649" s="1"/>
      <c r="WU649" s="1"/>
      <c r="WV649" s="1"/>
      <c r="WW649" s="1"/>
      <c r="WX649" s="1"/>
      <c r="WY649" s="1"/>
      <c r="WZ649" s="1"/>
      <c r="XA649" s="1"/>
      <c r="XB649" s="1"/>
      <c r="XC649" s="1"/>
      <c r="XD649" s="1"/>
      <c r="XE649" s="1"/>
      <c r="XF649" s="1"/>
      <c r="XG649" s="1"/>
      <c r="XH649" s="1"/>
      <c r="XI649" s="1"/>
      <c r="XJ649" s="1"/>
      <c r="XK649" s="1"/>
      <c r="XL649" s="1"/>
      <c r="XM649" s="1"/>
      <c r="XN649" s="1"/>
      <c r="XO649" s="1"/>
      <c r="XP649" s="1"/>
      <c r="XQ649" s="1"/>
      <c r="XR649" s="1"/>
      <c r="XS649" s="1"/>
      <c r="XT649" s="1"/>
      <c r="XU649" s="1"/>
      <c r="XV649" s="1"/>
      <c r="XW649" s="1"/>
      <c r="XX649" s="1"/>
      <c r="XY649" s="1"/>
      <c r="XZ649" s="1"/>
      <c r="YA649" s="1"/>
      <c r="YB649" s="1"/>
      <c r="YC649" s="1"/>
      <c r="YD649" s="1"/>
      <c r="YE649" s="1"/>
      <c r="YF649" s="1"/>
      <c r="YG649" s="1"/>
      <c r="YH649" s="1"/>
      <c r="YI649" s="1"/>
      <c r="YJ649" s="1"/>
      <c r="YK649" s="1"/>
      <c r="YL649" s="1"/>
      <c r="YM649" s="1"/>
      <c r="YN649" s="1"/>
      <c r="YO649" s="1"/>
      <c r="YP649" s="1"/>
      <c r="YQ649" s="1"/>
      <c r="YR649" s="1"/>
      <c r="YS649" s="1"/>
      <c r="YT649" s="1"/>
      <c r="YU649" s="1"/>
      <c r="YV649" s="1"/>
      <c r="YW649" s="1"/>
      <c r="YX649" s="1"/>
      <c r="YY649" s="1"/>
      <c r="YZ649" s="1"/>
      <c r="ZA649" s="1"/>
      <c r="ZB649" s="1"/>
      <c r="ZC649" s="1"/>
      <c r="ZD649" s="1"/>
      <c r="ZE649" s="1"/>
      <c r="ZF649" s="1"/>
      <c r="ZG649" s="1"/>
      <c r="ZH649" s="1"/>
      <c r="ZI649" s="1"/>
      <c r="ZJ649" s="1"/>
      <c r="ZK649" s="1"/>
      <c r="ZL649" s="1"/>
      <c r="ZM649" s="1"/>
      <c r="ZN649" s="1"/>
      <c r="ZO649" s="1"/>
      <c r="ZP649" s="1"/>
      <c r="ZQ649" s="1"/>
      <c r="ZR649" s="1"/>
      <c r="ZS649" s="1"/>
      <c r="ZT649" s="1"/>
      <c r="ZU649" s="1"/>
      <c r="ZV649" s="1"/>
      <c r="ZW649" s="1"/>
      <c r="ZX649" s="1"/>
      <c r="ZY649" s="1"/>
      <c r="ZZ649" s="1"/>
      <c r="AAA649" s="1"/>
      <c r="AAB649" s="1"/>
      <c r="AAC649" s="1"/>
      <c r="AAD649" s="1"/>
      <c r="AAE649" s="1"/>
      <c r="AAF649" s="1"/>
      <c r="AAG649" s="1"/>
      <c r="AAH649" s="1"/>
      <c r="AAI649" s="1"/>
      <c r="AAJ649" s="1"/>
      <c r="AAK649" s="1"/>
      <c r="AAL649" s="1"/>
      <c r="AAM649" s="1"/>
      <c r="AAN649" s="1"/>
      <c r="AAO649" s="1"/>
      <c r="AAP649" s="1"/>
      <c r="AAQ649" s="1"/>
      <c r="AAR649" s="1"/>
      <c r="AAS649" s="1"/>
      <c r="AAT649" s="1"/>
      <c r="AAU649" s="1"/>
      <c r="AAV649" s="1"/>
      <c r="AAW649" s="1"/>
      <c r="AAX649" s="1"/>
      <c r="AAY649" s="1"/>
      <c r="AAZ649" s="1"/>
      <c r="ABA649" s="1"/>
      <c r="ABB649" s="1"/>
      <c r="ABC649" s="1"/>
      <c r="ABD649" s="1"/>
      <c r="ABE649" s="1"/>
      <c r="ABF649" s="1"/>
      <c r="ABG649" s="1"/>
      <c r="ABH649" s="1"/>
      <c r="ABI649" s="1"/>
      <c r="ABJ649" s="1"/>
      <c r="ABK649" s="1"/>
      <c r="ABL649" s="1"/>
      <c r="ABM649" s="1"/>
      <c r="ABN649" s="1"/>
      <c r="ABO649" s="1"/>
    </row>
    <row r="650" spans="2:743" x14ac:dyDescent="0.25">
      <c r="B650" s="1"/>
      <c r="C650" s="1"/>
      <c r="D650" s="1"/>
      <c r="E650" s="1"/>
      <c r="F650" s="1"/>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c r="JX650" s="3"/>
      <c r="JY650" s="3"/>
      <c r="JZ650" s="3"/>
      <c r="KA650" s="3"/>
      <c r="KB650" s="3"/>
      <c r="KC650" s="3"/>
      <c r="KD650" s="3"/>
      <c r="KE650" s="3"/>
      <c r="KF650" s="3"/>
      <c r="KG650" s="3"/>
      <c r="KH650" s="3"/>
      <c r="KI650" s="3"/>
      <c r="KJ650" s="3"/>
      <c r="KK650" s="3"/>
      <c r="KL650" s="3"/>
      <c r="KM650" s="3"/>
      <c r="KN650" s="3"/>
      <c r="KO650" s="3"/>
      <c r="KP650" s="3"/>
      <c r="KQ650" s="3"/>
      <c r="KR650" s="3"/>
      <c r="KS650" s="3"/>
      <c r="KT650" s="3"/>
      <c r="KU650" s="3"/>
      <c r="KV650" s="3"/>
      <c r="KW650" s="3"/>
      <c r="KX650" s="3"/>
      <c r="KY650" s="3"/>
      <c r="KZ650" s="3"/>
      <c r="LA650" s="3"/>
      <c r="LB650" s="3"/>
      <c r="LC650" s="3"/>
      <c r="LD650" s="3"/>
      <c r="LE650" s="3"/>
      <c r="LF650" s="3"/>
      <c r="LG650" s="3"/>
      <c r="LH650" s="3"/>
      <c r="LI650" s="3"/>
      <c r="LJ650" s="3"/>
      <c r="LK650" s="3"/>
      <c r="LL650" s="3"/>
      <c r="LM650" s="3"/>
      <c r="LN650" s="3"/>
      <c r="LO650" s="3"/>
      <c r="LP650" s="3"/>
      <c r="LQ650" s="3"/>
      <c r="LR650" s="3"/>
      <c r="LS650" s="3"/>
      <c r="LT650" s="3"/>
      <c r="LU650" s="3"/>
      <c r="LV650" s="3"/>
      <c r="LW650" s="3"/>
      <c r="LX650" s="3"/>
      <c r="LY650" s="3"/>
      <c r="LZ650" s="3"/>
      <c r="MA650" s="3"/>
      <c r="MB650" s="3"/>
      <c r="MC650" s="3"/>
      <c r="MD650" s="3"/>
      <c r="ME650" s="3"/>
      <c r="MF650" s="3"/>
      <c r="MG650" s="3"/>
      <c r="MH650" s="3"/>
      <c r="MI650" s="3"/>
      <c r="MJ650" s="3"/>
      <c r="MK650" s="3"/>
      <c r="ML650" s="3"/>
      <c r="MM650" s="3"/>
      <c r="MN650" s="3"/>
      <c r="MO650" s="3"/>
      <c r="MP650" s="3"/>
      <c r="MQ650" s="3"/>
      <c r="MR650" s="3"/>
      <c r="MS650" s="3"/>
      <c r="MT650" s="3"/>
      <c r="MU650" s="3"/>
      <c r="MV650" s="3"/>
      <c r="MW650" s="3"/>
      <c r="MX650" s="3"/>
      <c r="MY650" s="3"/>
      <c r="MZ650" s="3"/>
      <c r="NA650" s="3"/>
      <c r="NB650" s="3"/>
      <c r="NC650" s="3"/>
      <c r="ND650" s="3"/>
      <c r="NE650" s="3"/>
      <c r="NF650" s="3"/>
      <c r="NG650" s="3"/>
      <c r="NH650" s="3"/>
      <c r="NI650" s="3"/>
      <c r="NJ650" s="3"/>
      <c r="NK650" s="3"/>
      <c r="NL650" s="3"/>
      <c r="NM650" s="3"/>
      <c r="NN650" s="3"/>
      <c r="NO650" s="3"/>
      <c r="NP650" s="3"/>
      <c r="NQ650" s="3"/>
      <c r="NR650" s="3"/>
      <c r="NS650" s="3"/>
      <c r="NT650" s="3"/>
      <c r="NU650" s="3"/>
      <c r="NV650" s="3"/>
      <c r="NW650" s="3"/>
      <c r="NX650" s="3"/>
      <c r="NY650" s="3"/>
      <c r="NZ650" s="3"/>
      <c r="OA650" s="3"/>
      <c r="OB650" s="3"/>
      <c r="OC650" s="3"/>
      <c r="OD650" s="3"/>
      <c r="OE650" s="3"/>
      <c r="OF650" s="3"/>
      <c r="OG650" s="3"/>
      <c r="OH650" s="3"/>
      <c r="OI650" s="3"/>
      <c r="OJ650" s="3"/>
      <c r="OK650" s="3"/>
      <c r="OL650" s="3"/>
      <c r="OM650" s="3"/>
      <c r="ON650" s="3"/>
      <c r="OO650" s="3"/>
      <c r="OP650" s="3"/>
      <c r="OQ650" s="3"/>
      <c r="OR650" s="3"/>
      <c r="OS650" s="3"/>
      <c r="OT650" s="3"/>
      <c r="OU650" s="3"/>
      <c r="OV650" s="3"/>
      <c r="OW650" s="3"/>
      <c r="OX650" s="3"/>
      <c r="OY650" s="3"/>
      <c r="OZ650" s="3"/>
      <c r="PA650" s="3"/>
      <c r="PB650" s="1"/>
      <c r="PC650" s="1"/>
      <c r="PD650" s="1"/>
      <c r="PE650" s="1"/>
      <c r="PF650" s="1"/>
      <c r="PG650" s="1"/>
      <c r="PH650" s="1"/>
      <c r="PI650" s="1"/>
      <c r="PJ650" s="1"/>
      <c r="PK650" s="1"/>
      <c r="PL650" s="1"/>
      <c r="PM650" s="1"/>
      <c r="PN650" s="1"/>
      <c r="PO650" s="1"/>
      <c r="PP650" s="1"/>
      <c r="PQ650" s="1"/>
      <c r="PR650" s="1"/>
      <c r="PS650" s="1"/>
      <c r="PT650" s="1"/>
      <c r="PU650" s="1"/>
      <c r="PV650" s="1"/>
      <c r="PW650" s="1"/>
      <c r="PX650" s="1"/>
      <c r="PY650" s="1"/>
      <c r="PZ650" s="1"/>
      <c r="QA650" s="1"/>
      <c r="QB650" s="1"/>
      <c r="QC650" s="1"/>
      <c r="QD650" s="1"/>
      <c r="QE650" s="1"/>
      <c r="QF650" s="1"/>
      <c r="QG650" s="1"/>
      <c r="QH650" s="1"/>
      <c r="QI650" s="1"/>
      <c r="QJ650" s="1"/>
      <c r="QK650" s="1"/>
      <c r="QL650" s="1"/>
      <c r="QM650" s="1"/>
      <c r="QN650" s="1"/>
      <c r="QO650" s="1"/>
      <c r="QP650" s="1"/>
      <c r="QQ650" s="1"/>
      <c r="QR650" s="1"/>
      <c r="QS650" s="1"/>
      <c r="QT650" s="1"/>
      <c r="QU650" s="1"/>
      <c r="QV650" s="1"/>
      <c r="QW650" s="1"/>
      <c r="QX650" s="1"/>
      <c r="QY650" s="1"/>
      <c r="QZ650" s="1"/>
      <c r="RA650" s="1"/>
      <c r="RB650" s="1"/>
      <c r="RC650" s="1"/>
      <c r="RD650" s="1"/>
      <c r="RE650" s="1"/>
      <c r="RF650" s="1"/>
      <c r="RG650" s="1"/>
      <c r="RH650" s="1"/>
      <c r="RI650" s="1"/>
      <c r="RJ650" s="1"/>
      <c r="RK650" s="1"/>
      <c r="RL650" s="1"/>
      <c r="RM650" s="1"/>
      <c r="RN650" s="1"/>
      <c r="RO650" s="1"/>
      <c r="RP650" s="1"/>
      <c r="RQ650" s="1"/>
      <c r="RR650" s="1"/>
      <c r="RS650" s="1"/>
      <c r="RT650" s="1"/>
      <c r="RU650" s="1"/>
      <c r="RV650" s="1"/>
      <c r="RW650" s="1"/>
      <c r="RX650" s="1"/>
      <c r="RY650" s="1"/>
      <c r="RZ650" s="1"/>
      <c r="SA650" s="1"/>
      <c r="SB650" s="1"/>
      <c r="SC650" s="1"/>
      <c r="SD650" s="1"/>
      <c r="SE650" s="1"/>
      <c r="SF650" s="1"/>
      <c r="SG650" s="1"/>
      <c r="SH650" s="1"/>
      <c r="SI650" s="1"/>
      <c r="SJ650" s="1"/>
      <c r="SK650" s="1"/>
      <c r="SL650" s="1"/>
      <c r="SM650" s="1"/>
      <c r="SN650" s="1"/>
      <c r="SO650" s="1"/>
      <c r="SP650" s="1"/>
      <c r="SQ650" s="1"/>
      <c r="SR650" s="1"/>
      <c r="SS650" s="1"/>
      <c r="ST650" s="1"/>
      <c r="SU650" s="1"/>
      <c r="SV650" s="1"/>
      <c r="SW650" s="1"/>
      <c r="SX650" s="1"/>
      <c r="SY650" s="1"/>
      <c r="SZ650" s="1"/>
      <c r="TA650" s="1"/>
      <c r="TB650" s="1"/>
      <c r="TC650" s="1"/>
      <c r="TD650" s="1"/>
      <c r="TE650" s="1"/>
      <c r="TF650" s="1"/>
      <c r="TG650" s="1"/>
      <c r="TH650" s="1"/>
      <c r="TI650" s="1"/>
      <c r="TJ650" s="1"/>
      <c r="TK650" s="1"/>
      <c r="TL650" s="1"/>
      <c r="TM650" s="1"/>
      <c r="TN650" s="1"/>
      <c r="TO650" s="1"/>
      <c r="TP650" s="1"/>
      <c r="TQ650" s="1"/>
      <c r="TR650" s="1"/>
      <c r="TS650" s="1"/>
      <c r="TT650" s="1"/>
      <c r="TU650" s="1"/>
      <c r="TV650" s="1"/>
      <c r="TW650" s="1"/>
      <c r="TX650" s="1"/>
      <c r="TY650" s="1"/>
      <c r="TZ650" s="1"/>
      <c r="UA650" s="1"/>
      <c r="UB650" s="1"/>
      <c r="UC650" s="1"/>
      <c r="UD650" s="1"/>
      <c r="UE650" s="1"/>
      <c r="UF650" s="1"/>
      <c r="UG650" s="1"/>
      <c r="UH650" s="1"/>
      <c r="UI650" s="1"/>
      <c r="UJ650" s="1"/>
      <c r="UK650" s="1"/>
      <c r="UL650" s="1"/>
      <c r="UM650" s="1"/>
      <c r="UN650" s="1"/>
      <c r="UO650" s="1"/>
      <c r="UP650" s="1"/>
      <c r="UQ650" s="1"/>
      <c r="UR650" s="1"/>
      <c r="US650" s="1"/>
      <c r="UT650" s="1"/>
      <c r="UU650" s="1"/>
      <c r="UV650" s="1"/>
      <c r="UW650" s="1"/>
      <c r="UX650" s="1"/>
      <c r="UY650" s="1"/>
      <c r="UZ650" s="1"/>
      <c r="VA650" s="1"/>
      <c r="VB650" s="1"/>
      <c r="VC650" s="1"/>
      <c r="VD650" s="1"/>
      <c r="VE650" s="1"/>
      <c r="VF650" s="1"/>
      <c r="VG650" s="1"/>
      <c r="VH650" s="1"/>
      <c r="VI650" s="1"/>
      <c r="VJ650" s="1"/>
      <c r="VK650" s="1"/>
      <c r="VL650" s="1"/>
      <c r="VM650" s="1"/>
      <c r="VN650" s="1"/>
      <c r="VO650" s="1"/>
      <c r="VP650" s="1"/>
      <c r="VQ650" s="1"/>
      <c r="VR650" s="1"/>
      <c r="VS650" s="1"/>
      <c r="VT650" s="1"/>
      <c r="VU650" s="1"/>
      <c r="VV650" s="1"/>
      <c r="VW650" s="1"/>
      <c r="VX650" s="1"/>
      <c r="VY650" s="1"/>
      <c r="VZ650" s="1"/>
      <c r="WA650" s="1"/>
      <c r="WB650" s="1"/>
      <c r="WC650" s="1"/>
      <c r="WD650" s="1"/>
      <c r="WE650" s="1"/>
      <c r="WF650" s="1"/>
      <c r="WG650" s="1"/>
      <c r="WH650" s="1"/>
      <c r="WI650" s="1"/>
      <c r="WJ650" s="1"/>
      <c r="WK650" s="1"/>
      <c r="WL650" s="1"/>
      <c r="WM650" s="1"/>
      <c r="WN650" s="1"/>
      <c r="WO650" s="1"/>
      <c r="WP650" s="1"/>
      <c r="WQ650" s="1"/>
      <c r="WR650" s="1"/>
      <c r="WS650" s="1"/>
      <c r="WT650" s="1"/>
      <c r="WU650" s="1"/>
      <c r="WV650" s="1"/>
      <c r="WW650" s="1"/>
      <c r="WX650" s="1"/>
      <c r="WY650" s="1"/>
      <c r="WZ650" s="1"/>
      <c r="XA650" s="1"/>
      <c r="XB650" s="1"/>
      <c r="XC650" s="1"/>
      <c r="XD650" s="1"/>
      <c r="XE650" s="1"/>
      <c r="XF650" s="1"/>
      <c r="XG650" s="1"/>
      <c r="XH650" s="1"/>
      <c r="XI650" s="1"/>
      <c r="XJ650" s="1"/>
      <c r="XK650" s="1"/>
      <c r="XL650" s="1"/>
      <c r="XM650" s="1"/>
      <c r="XN650" s="1"/>
      <c r="XO650" s="1"/>
      <c r="XP650" s="1"/>
      <c r="XQ650" s="1"/>
      <c r="XR650" s="1"/>
      <c r="XS650" s="1"/>
      <c r="XT650" s="1"/>
      <c r="XU650" s="1"/>
      <c r="XV650" s="1"/>
      <c r="XW650" s="1"/>
      <c r="XX650" s="1"/>
      <c r="XY650" s="1"/>
      <c r="XZ650" s="1"/>
      <c r="YA650" s="1"/>
      <c r="YB650" s="1"/>
      <c r="YC650" s="1"/>
      <c r="YD650" s="1"/>
      <c r="YE650" s="1"/>
      <c r="YF650" s="1"/>
      <c r="YG650" s="1"/>
      <c r="YH650" s="1"/>
      <c r="YI650" s="1"/>
      <c r="YJ650" s="1"/>
      <c r="YK650" s="1"/>
      <c r="YL650" s="1"/>
      <c r="YM650" s="1"/>
      <c r="YN650" s="1"/>
      <c r="YO650" s="1"/>
      <c r="YP650" s="1"/>
      <c r="YQ650" s="1"/>
      <c r="YR650" s="1"/>
      <c r="YS650" s="1"/>
      <c r="YT650" s="1"/>
      <c r="YU650" s="1"/>
      <c r="YV650" s="1"/>
      <c r="YW650" s="1"/>
      <c r="YX650" s="1"/>
      <c r="YY650" s="1"/>
      <c r="YZ650" s="1"/>
      <c r="ZA650" s="1"/>
      <c r="ZB650" s="1"/>
      <c r="ZC650" s="1"/>
      <c r="ZD650" s="1"/>
      <c r="ZE650" s="1"/>
      <c r="ZF650" s="1"/>
      <c r="ZG650" s="1"/>
      <c r="ZH650" s="1"/>
      <c r="ZI650" s="1"/>
      <c r="ZJ650" s="1"/>
      <c r="ZK650" s="1"/>
      <c r="ZL650" s="1"/>
      <c r="ZM650" s="1"/>
      <c r="ZN650" s="1"/>
      <c r="ZO650" s="1"/>
      <c r="ZP650" s="1"/>
      <c r="ZQ650" s="1"/>
      <c r="ZR650" s="1"/>
      <c r="ZS650" s="1"/>
      <c r="ZT650" s="1"/>
      <c r="ZU650" s="1"/>
      <c r="ZV650" s="1"/>
      <c r="ZW650" s="1"/>
      <c r="ZX650" s="1"/>
      <c r="ZY650" s="1"/>
      <c r="ZZ650" s="1"/>
      <c r="AAA650" s="1"/>
      <c r="AAB650" s="1"/>
      <c r="AAC650" s="1"/>
      <c r="AAD650" s="1"/>
      <c r="AAE650" s="1"/>
      <c r="AAF650" s="1"/>
      <c r="AAG650" s="1"/>
      <c r="AAH650" s="1"/>
      <c r="AAI650" s="1"/>
      <c r="AAJ650" s="1"/>
      <c r="AAK650" s="1"/>
      <c r="AAL650" s="1"/>
      <c r="AAM650" s="1"/>
      <c r="AAN650" s="1"/>
      <c r="AAO650" s="1"/>
      <c r="AAP650" s="1"/>
      <c r="AAQ650" s="1"/>
      <c r="AAR650" s="1"/>
      <c r="AAS650" s="1"/>
      <c r="AAT650" s="1"/>
      <c r="AAU650" s="1"/>
      <c r="AAV650" s="1"/>
      <c r="AAW650" s="1"/>
      <c r="AAX650" s="1"/>
      <c r="AAY650" s="1"/>
      <c r="AAZ650" s="1"/>
      <c r="ABA650" s="1"/>
      <c r="ABB650" s="1"/>
      <c r="ABC650" s="1"/>
      <c r="ABD650" s="1"/>
      <c r="ABE650" s="1"/>
      <c r="ABF650" s="1"/>
      <c r="ABG650" s="1"/>
      <c r="ABH650" s="1"/>
      <c r="ABI650" s="1"/>
      <c r="ABJ650" s="1"/>
      <c r="ABK650" s="1"/>
      <c r="ABL650" s="1"/>
      <c r="ABM650" s="1"/>
      <c r="ABN650" s="1"/>
      <c r="ABO650" s="1"/>
    </row>
    <row r="651" spans="2:743" x14ac:dyDescent="0.25">
      <c r="B651" s="1"/>
      <c r="C651" s="1"/>
      <c r="D651" s="1"/>
      <c r="E651" s="1"/>
      <c r="F651" s="1"/>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c r="JX651" s="3"/>
      <c r="JY651" s="3"/>
      <c r="JZ651" s="3"/>
      <c r="KA651" s="3"/>
      <c r="KB651" s="3"/>
      <c r="KC651" s="3"/>
      <c r="KD651" s="3"/>
      <c r="KE651" s="3"/>
      <c r="KF651" s="3"/>
      <c r="KG651" s="3"/>
      <c r="KH651" s="3"/>
      <c r="KI651" s="3"/>
      <c r="KJ651" s="3"/>
      <c r="KK651" s="3"/>
      <c r="KL651" s="3"/>
      <c r="KM651" s="3"/>
      <c r="KN651" s="3"/>
      <c r="KO651" s="3"/>
      <c r="KP651" s="3"/>
      <c r="KQ651" s="3"/>
      <c r="KR651" s="3"/>
      <c r="KS651" s="3"/>
      <c r="KT651" s="3"/>
      <c r="KU651" s="3"/>
      <c r="KV651" s="3"/>
      <c r="KW651" s="3"/>
      <c r="KX651" s="3"/>
      <c r="KY651" s="3"/>
      <c r="KZ651" s="3"/>
      <c r="LA651" s="3"/>
      <c r="LB651" s="3"/>
      <c r="LC651" s="3"/>
      <c r="LD651" s="3"/>
      <c r="LE651" s="3"/>
      <c r="LF651" s="3"/>
      <c r="LG651" s="3"/>
      <c r="LH651" s="3"/>
      <c r="LI651" s="3"/>
      <c r="LJ651" s="3"/>
      <c r="LK651" s="3"/>
      <c r="LL651" s="3"/>
      <c r="LM651" s="3"/>
      <c r="LN651" s="3"/>
      <c r="LO651" s="3"/>
      <c r="LP651" s="3"/>
      <c r="LQ651" s="3"/>
      <c r="LR651" s="3"/>
      <c r="LS651" s="3"/>
      <c r="LT651" s="3"/>
      <c r="LU651" s="3"/>
      <c r="LV651" s="3"/>
      <c r="LW651" s="3"/>
      <c r="LX651" s="3"/>
      <c r="LY651" s="3"/>
      <c r="LZ651" s="3"/>
      <c r="MA651" s="3"/>
      <c r="MB651" s="3"/>
      <c r="MC651" s="3"/>
      <c r="MD651" s="3"/>
      <c r="ME651" s="3"/>
      <c r="MF651" s="3"/>
      <c r="MG651" s="3"/>
      <c r="MH651" s="3"/>
      <c r="MI651" s="3"/>
      <c r="MJ651" s="3"/>
      <c r="MK651" s="3"/>
      <c r="ML651" s="3"/>
      <c r="MM651" s="3"/>
      <c r="MN651" s="3"/>
      <c r="MO651" s="3"/>
      <c r="MP651" s="3"/>
      <c r="MQ651" s="3"/>
      <c r="MR651" s="3"/>
      <c r="MS651" s="3"/>
      <c r="MT651" s="3"/>
      <c r="MU651" s="3"/>
      <c r="MV651" s="3"/>
      <c r="MW651" s="3"/>
      <c r="MX651" s="3"/>
      <c r="MY651" s="3"/>
      <c r="MZ651" s="3"/>
      <c r="NA651" s="3"/>
      <c r="NB651" s="3"/>
      <c r="NC651" s="3"/>
      <c r="ND651" s="3"/>
      <c r="NE651" s="3"/>
      <c r="NF651" s="3"/>
      <c r="NG651" s="3"/>
      <c r="NH651" s="3"/>
      <c r="NI651" s="3"/>
      <c r="NJ651" s="3"/>
      <c r="NK651" s="3"/>
      <c r="NL651" s="3"/>
      <c r="NM651" s="3"/>
      <c r="NN651" s="3"/>
      <c r="NO651" s="3"/>
      <c r="NP651" s="3"/>
      <c r="NQ651" s="3"/>
      <c r="NR651" s="3"/>
      <c r="NS651" s="3"/>
      <c r="NT651" s="3"/>
      <c r="NU651" s="3"/>
      <c r="NV651" s="3"/>
      <c r="NW651" s="3"/>
      <c r="NX651" s="3"/>
      <c r="NY651" s="3"/>
      <c r="NZ651" s="3"/>
      <c r="OA651" s="3"/>
      <c r="OB651" s="3"/>
      <c r="OC651" s="3"/>
      <c r="OD651" s="3"/>
      <c r="OE651" s="3"/>
      <c r="OF651" s="3"/>
      <c r="OG651" s="3"/>
      <c r="OH651" s="3"/>
      <c r="OI651" s="3"/>
      <c r="OJ651" s="3"/>
      <c r="OK651" s="3"/>
      <c r="OL651" s="3"/>
      <c r="OM651" s="3"/>
      <c r="ON651" s="3"/>
      <c r="OO651" s="3"/>
      <c r="OP651" s="3"/>
      <c r="OQ651" s="3"/>
      <c r="OR651" s="3"/>
      <c r="OS651" s="3"/>
      <c r="OT651" s="3"/>
      <c r="OU651" s="3"/>
      <c r="OV651" s="3"/>
      <c r="OW651" s="3"/>
      <c r="OX651" s="3"/>
      <c r="OY651" s="3"/>
      <c r="OZ651" s="3"/>
      <c r="PA651" s="3"/>
      <c r="PB651" s="1"/>
      <c r="PC651" s="1"/>
      <c r="PD651" s="1"/>
      <c r="PE651" s="1"/>
      <c r="PF651" s="1"/>
      <c r="PG651" s="1"/>
      <c r="PH651" s="1"/>
      <c r="PI651" s="1"/>
      <c r="PJ651" s="1"/>
      <c r="PK651" s="1"/>
      <c r="PL651" s="1"/>
      <c r="PM651" s="1"/>
      <c r="PN651" s="1"/>
      <c r="PO651" s="1"/>
      <c r="PP651" s="1"/>
      <c r="PQ651" s="1"/>
      <c r="PR651" s="1"/>
      <c r="PS651" s="1"/>
      <c r="PT651" s="1"/>
      <c r="PU651" s="1"/>
      <c r="PV651" s="1"/>
      <c r="PW651" s="1"/>
      <c r="PX651" s="1"/>
      <c r="PY651" s="1"/>
      <c r="PZ651" s="1"/>
      <c r="QA651" s="1"/>
      <c r="QB651" s="1"/>
      <c r="QC651" s="1"/>
      <c r="QD651" s="1"/>
      <c r="QE651" s="1"/>
      <c r="QF651" s="1"/>
      <c r="QG651" s="1"/>
      <c r="QH651" s="1"/>
      <c r="QI651" s="1"/>
      <c r="QJ651" s="1"/>
      <c r="QK651" s="1"/>
      <c r="QL651" s="1"/>
      <c r="QM651" s="1"/>
      <c r="QN651" s="1"/>
      <c r="QO651" s="1"/>
      <c r="QP651" s="1"/>
      <c r="QQ651" s="1"/>
      <c r="QR651" s="1"/>
      <c r="QS651" s="1"/>
      <c r="QT651" s="1"/>
      <c r="QU651" s="1"/>
      <c r="QV651" s="1"/>
      <c r="QW651" s="1"/>
      <c r="QX651" s="1"/>
      <c r="QY651" s="1"/>
      <c r="QZ651" s="1"/>
      <c r="RA651" s="1"/>
      <c r="RB651" s="1"/>
      <c r="RC651" s="1"/>
      <c r="RD651" s="1"/>
      <c r="RE651" s="1"/>
      <c r="RF651" s="1"/>
      <c r="RG651" s="1"/>
      <c r="RH651" s="1"/>
      <c r="RI651" s="1"/>
      <c r="RJ651" s="1"/>
      <c r="RK651" s="1"/>
      <c r="RL651" s="1"/>
      <c r="RM651" s="1"/>
      <c r="RN651" s="1"/>
      <c r="RO651" s="1"/>
      <c r="RP651" s="1"/>
      <c r="RQ651" s="1"/>
      <c r="RR651" s="1"/>
      <c r="RS651" s="1"/>
      <c r="RT651" s="1"/>
      <c r="RU651" s="1"/>
      <c r="RV651" s="1"/>
      <c r="RW651" s="1"/>
      <c r="RX651" s="1"/>
      <c r="RY651" s="1"/>
      <c r="RZ651" s="1"/>
      <c r="SA651" s="1"/>
      <c r="SB651" s="1"/>
      <c r="SC651" s="1"/>
      <c r="SD651" s="1"/>
      <c r="SE651" s="1"/>
      <c r="SF651" s="1"/>
      <c r="SG651" s="1"/>
      <c r="SH651" s="1"/>
      <c r="SI651" s="1"/>
      <c r="SJ651" s="1"/>
      <c r="SK651" s="1"/>
      <c r="SL651" s="1"/>
      <c r="SM651" s="1"/>
      <c r="SN651" s="1"/>
      <c r="SO651" s="1"/>
      <c r="SP651" s="1"/>
      <c r="SQ651" s="1"/>
      <c r="SR651" s="1"/>
      <c r="SS651" s="1"/>
      <c r="ST651" s="1"/>
      <c r="SU651" s="1"/>
      <c r="SV651" s="1"/>
      <c r="SW651" s="1"/>
      <c r="SX651" s="1"/>
      <c r="SY651" s="1"/>
      <c r="SZ651" s="1"/>
      <c r="TA651" s="1"/>
      <c r="TB651" s="1"/>
      <c r="TC651" s="1"/>
      <c r="TD651" s="1"/>
      <c r="TE651" s="1"/>
      <c r="TF651" s="1"/>
      <c r="TG651" s="1"/>
      <c r="TH651" s="1"/>
      <c r="TI651" s="1"/>
      <c r="TJ651" s="1"/>
      <c r="TK651" s="1"/>
      <c r="TL651" s="1"/>
      <c r="TM651" s="1"/>
      <c r="TN651" s="1"/>
      <c r="TO651" s="1"/>
      <c r="TP651" s="1"/>
      <c r="TQ651" s="1"/>
      <c r="TR651" s="1"/>
      <c r="TS651" s="1"/>
      <c r="TT651" s="1"/>
      <c r="TU651" s="1"/>
      <c r="TV651" s="1"/>
      <c r="TW651" s="1"/>
      <c r="TX651" s="1"/>
      <c r="TY651" s="1"/>
      <c r="TZ651" s="1"/>
      <c r="UA651" s="1"/>
      <c r="UB651" s="1"/>
      <c r="UC651" s="1"/>
      <c r="UD651" s="1"/>
      <c r="UE651" s="1"/>
      <c r="UF651" s="1"/>
      <c r="UG651" s="1"/>
      <c r="UH651" s="1"/>
      <c r="UI651" s="1"/>
      <c r="UJ651" s="1"/>
      <c r="UK651" s="1"/>
      <c r="UL651" s="1"/>
      <c r="UM651" s="1"/>
      <c r="UN651" s="1"/>
      <c r="UO651" s="1"/>
      <c r="UP651" s="1"/>
      <c r="UQ651" s="1"/>
      <c r="UR651" s="1"/>
      <c r="US651" s="1"/>
      <c r="UT651" s="1"/>
      <c r="UU651" s="1"/>
      <c r="UV651" s="1"/>
      <c r="UW651" s="1"/>
      <c r="UX651" s="1"/>
      <c r="UY651" s="1"/>
      <c r="UZ651" s="1"/>
      <c r="VA651" s="1"/>
      <c r="VB651" s="1"/>
      <c r="VC651" s="1"/>
      <c r="VD651" s="1"/>
      <c r="VE651" s="1"/>
      <c r="VF651" s="1"/>
      <c r="VG651" s="1"/>
      <c r="VH651" s="1"/>
      <c r="VI651" s="1"/>
      <c r="VJ651" s="1"/>
      <c r="VK651" s="1"/>
      <c r="VL651" s="1"/>
      <c r="VM651" s="1"/>
      <c r="VN651" s="1"/>
      <c r="VO651" s="1"/>
      <c r="VP651" s="1"/>
      <c r="VQ651" s="1"/>
      <c r="VR651" s="1"/>
      <c r="VS651" s="1"/>
      <c r="VT651" s="1"/>
      <c r="VU651" s="1"/>
      <c r="VV651" s="1"/>
      <c r="VW651" s="1"/>
      <c r="VX651" s="1"/>
      <c r="VY651" s="1"/>
      <c r="VZ651" s="1"/>
      <c r="WA651" s="1"/>
      <c r="WB651" s="1"/>
      <c r="WC651" s="1"/>
      <c r="WD651" s="1"/>
      <c r="WE651" s="1"/>
      <c r="WF651" s="1"/>
      <c r="WG651" s="1"/>
      <c r="WH651" s="1"/>
      <c r="WI651" s="1"/>
      <c r="WJ651" s="1"/>
      <c r="WK651" s="1"/>
      <c r="WL651" s="1"/>
      <c r="WM651" s="1"/>
      <c r="WN651" s="1"/>
      <c r="WO651" s="1"/>
      <c r="WP651" s="1"/>
      <c r="WQ651" s="1"/>
      <c r="WR651" s="1"/>
      <c r="WS651" s="1"/>
      <c r="WT651" s="1"/>
      <c r="WU651" s="1"/>
      <c r="WV651" s="1"/>
      <c r="WW651" s="1"/>
      <c r="WX651" s="1"/>
      <c r="WY651" s="1"/>
      <c r="WZ651" s="1"/>
      <c r="XA651" s="1"/>
      <c r="XB651" s="1"/>
      <c r="XC651" s="1"/>
      <c r="XD651" s="1"/>
      <c r="XE651" s="1"/>
      <c r="XF651" s="1"/>
      <c r="XG651" s="1"/>
      <c r="XH651" s="1"/>
      <c r="XI651" s="1"/>
      <c r="XJ651" s="1"/>
      <c r="XK651" s="1"/>
      <c r="XL651" s="1"/>
      <c r="XM651" s="1"/>
      <c r="XN651" s="1"/>
      <c r="XO651" s="1"/>
      <c r="XP651" s="1"/>
      <c r="XQ651" s="1"/>
      <c r="XR651" s="1"/>
      <c r="XS651" s="1"/>
      <c r="XT651" s="1"/>
      <c r="XU651" s="1"/>
      <c r="XV651" s="1"/>
      <c r="XW651" s="1"/>
      <c r="XX651" s="1"/>
      <c r="XY651" s="1"/>
      <c r="XZ651" s="1"/>
      <c r="YA651" s="1"/>
      <c r="YB651" s="1"/>
      <c r="YC651" s="1"/>
      <c r="YD651" s="1"/>
      <c r="YE651" s="1"/>
      <c r="YF651" s="1"/>
      <c r="YG651" s="1"/>
      <c r="YH651" s="1"/>
      <c r="YI651" s="1"/>
      <c r="YJ651" s="1"/>
      <c r="YK651" s="1"/>
      <c r="YL651" s="1"/>
      <c r="YM651" s="1"/>
      <c r="YN651" s="1"/>
      <c r="YO651" s="1"/>
      <c r="YP651" s="1"/>
      <c r="YQ651" s="1"/>
      <c r="YR651" s="1"/>
      <c r="YS651" s="1"/>
      <c r="YT651" s="1"/>
      <c r="YU651" s="1"/>
      <c r="YV651" s="1"/>
      <c r="YW651" s="1"/>
      <c r="YX651" s="1"/>
      <c r="YY651" s="1"/>
      <c r="YZ651" s="1"/>
      <c r="ZA651" s="1"/>
      <c r="ZB651" s="1"/>
      <c r="ZC651" s="1"/>
      <c r="ZD651" s="1"/>
      <c r="ZE651" s="1"/>
      <c r="ZF651" s="1"/>
      <c r="ZG651" s="1"/>
      <c r="ZH651" s="1"/>
      <c r="ZI651" s="1"/>
      <c r="ZJ651" s="1"/>
      <c r="ZK651" s="1"/>
      <c r="ZL651" s="1"/>
      <c r="ZM651" s="1"/>
      <c r="ZN651" s="1"/>
      <c r="ZO651" s="1"/>
      <c r="ZP651" s="1"/>
      <c r="ZQ651" s="1"/>
      <c r="ZR651" s="1"/>
      <c r="ZS651" s="1"/>
      <c r="ZT651" s="1"/>
      <c r="ZU651" s="1"/>
      <c r="ZV651" s="1"/>
      <c r="ZW651" s="1"/>
      <c r="ZX651" s="1"/>
      <c r="ZY651" s="1"/>
      <c r="ZZ651" s="1"/>
      <c r="AAA651" s="1"/>
      <c r="AAB651" s="1"/>
      <c r="AAC651" s="1"/>
      <c r="AAD651" s="1"/>
      <c r="AAE651" s="1"/>
      <c r="AAF651" s="1"/>
      <c r="AAG651" s="1"/>
      <c r="AAH651" s="1"/>
      <c r="AAI651" s="1"/>
      <c r="AAJ651" s="1"/>
      <c r="AAK651" s="1"/>
      <c r="AAL651" s="1"/>
      <c r="AAM651" s="1"/>
      <c r="AAN651" s="1"/>
      <c r="AAO651" s="1"/>
      <c r="AAP651" s="1"/>
      <c r="AAQ651" s="1"/>
      <c r="AAR651" s="1"/>
      <c r="AAS651" s="1"/>
      <c r="AAT651" s="1"/>
      <c r="AAU651" s="1"/>
      <c r="AAV651" s="1"/>
      <c r="AAW651" s="1"/>
      <c r="AAX651" s="1"/>
      <c r="AAY651" s="1"/>
      <c r="AAZ651" s="1"/>
      <c r="ABA651" s="1"/>
      <c r="ABB651" s="1"/>
      <c r="ABC651" s="1"/>
      <c r="ABD651" s="1"/>
      <c r="ABE651" s="1"/>
      <c r="ABF651" s="1"/>
      <c r="ABG651" s="1"/>
      <c r="ABH651" s="1"/>
      <c r="ABI651" s="1"/>
      <c r="ABJ651" s="1"/>
      <c r="ABK651" s="1"/>
      <c r="ABL651" s="1"/>
      <c r="ABM651" s="1"/>
      <c r="ABN651" s="1"/>
      <c r="ABO651" s="1"/>
    </row>
    <row r="652" spans="2:743" x14ac:dyDescent="0.25">
      <c r="B652" s="1"/>
      <c r="C652" s="1"/>
      <c r="D652" s="1"/>
      <c r="E652" s="1"/>
      <c r="F652" s="1"/>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c r="JX652" s="3"/>
      <c r="JY652" s="3"/>
      <c r="JZ652" s="3"/>
      <c r="KA652" s="3"/>
      <c r="KB652" s="3"/>
      <c r="KC652" s="3"/>
      <c r="KD652" s="3"/>
      <c r="KE652" s="3"/>
      <c r="KF652" s="3"/>
      <c r="KG652" s="3"/>
      <c r="KH652" s="3"/>
      <c r="KI652" s="3"/>
      <c r="KJ652" s="3"/>
      <c r="KK652" s="3"/>
      <c r="KL652" s="3"/>
      <c r="KM652" s="3"/>
      <c r="KN652" s="3"/>
      <c r="KO652" s="3"/>
      <c r="KP652" s="3"/>
      <c r="KQ652" s="3"/>
      <c r="KR652" s="3"/>
      <c r="KS652" s="3"/>
      <c r="KT652" s="3"/>
      <c r="KU652" s="3"/>
      <c r="KV652" s="3"/>
      <c r="KW652" s="3"/>
      <c r="KX652" s="3"/>
      <c r="KY652" s="3"/>
      <c r="KZ652" s="3"/>
      <c r="LA652" s="3"/>
      <c r="LB652" s="3"/>
      <c r="LC652" s="3"/>
      <c r="LD652" s="3"/>
      <c r="LE652" s="3"/>
      <c r="LF652" s="3"/>
      <c r="LG652" s="3"/>
      <c r="LH652" s="3"/>
      <c r="LI652" s="3"/>
      <c r="LJ652" s="3"/>
      <c r="LK652" s="3"/>
      <c r="LL652" s="3"/>
      <c r="LM652" s="3"/>
      <c r="LN652" s="3"/>
      <c r="LO652" s="3"/>
      <c r="LP652" s="3"/>
      <c r="LQ652" s="3"/>
      <c r="LR652" s="3"/>
      <c r="LS652" s="3"/>
      <c r="LT652" s="3"/>
      <c r="LU652" s="3"/>
      <c r="LV652" s="3"/>
      <c r="LW652" s="3"/>
      <c r="LX652" s="3"/>
      <c r="LY652" s="3"/>
      <c r="LZ652" s="3"/>
      <c r="MA652" s="3"/>
      <c r="MB652" s="3"/>
      <c r="MC652" s="3"/>
      <c r="MD652" s="3"/>
      <c r="ME652" s="3"/>
      <c r="MF652" s="3"/>
      <c r="MG652" s="3"/>
      <c r="MH652" s="3"/>
      <c r="MI652" s="3"/>
      <c r="MJ652" s="3"/>
      <c r="MK652" s="3"/>
      <c r="ML652" s="3"/>
      <c r="MM652" s="3"/>
      <c r="MN652" s="3"/>
      <c r="MO652" s="3"/>
      <c r="MP652" s="3"/>
      <c r="MQ652" s="3"/>
      <c r="MR652" s="3"/>
      <c r="MS652" s="3"/>
      <c r="MT652" s="3"/>
      <c r="MU652" s="3"/>
      <c r="MV652" s="3"/>
      <c r="MW652" s="3"/>
      <c r="MX652" s="3"/>
      <c r="MY652" s="3"/>
      <c r="MZ652" s="3"/>
      <c r="NA652" s="3"/>
      <c r="NB652" s="3"/>
      <c r="NC652" s="3"/>
      <c r="ND652" s="3"/>
      <c r="NE652" s="3"/>
      <c r="NF652" s="3"/>
      <c r="NG652" s="3"/>
      <c r="NH652" s="3"/>
      <c r="NI652" s="3"/>
      <c r="NJ652" s="3"/>
      <c r="NK652" s="3"/>
      <c r="NL652" s="3"/>
      <c r="NM652" s="3"/>
      <c r="NN652" s="3"/>
      <c r="NO652" s="3"/>
      <c r="NP652" s="3"/>
      <c r="NQ652" s="3"/>
      <c r="NR652" s="3"/>
      <c r="NS652" s="3"/>
      <c r="NT652" s="3"/>
      <c r="NU652" s="3"/>
      <c r="NV652" s="3"/>
      <c r="NW652" s="3"/>
      <c r="NX652" s="3"/>
      <c r="NY652" s="3"/>
      <c r="NZ652" s="3"/>
      <c r="OA652" s="3"/>
      <c r="OB652" s="3"/>
      <c r="OC652" s="3"/>
      <c r="OD652" s="3"/>
      <c r="OE652" s="3"/>
      <c r="OF652" s="3"/>
      <c r="OG652" s="3"/>
      <c r="OH652" s="3"/>
      <c r="OI652" s="3"/>
      <c r="OJ652" s="3"/>
      <c r="OK652" s="3"/>
      <c r="OL652" s="3"/>
      <c r="OM652" s="3"/>
      <c r="ON652" s="3"/>
      <c r="OO652" s="3"/>
      <c r="OP652" s="3"/>
      <c r="OQ652" s="3"/>
      <c r="OR652" s="3"/>
      <c r="OS652" s="3"/>
      <c r="OT652" s="3"/>
      <c r="OU652" s="3"/>
      <c r="OV652" s="3"/>
      <c r="OW652" s="3"/>
      <c r="OX652" s="3"/>
      <c r="OY652" s="3"/>
      <c r="OZ652" s="3"/>
      <c r="PA652" s="3"/>
      <c r="PB652" s="1"/>
      <c r="PC652" s="1"/>
      <c r="PD652" s="1"/>
      <c r="PE652" s="1"/>
      <c r="PF652" s="1"/>
      <c r="PG652" s="1"/>
      <c r="PH652" s="1"/>
      <c r="PI652" s="1"/>
      <c r="PJ652" s="1"/>
      <c r="PK652" s="1"/>
      <c r="PL652" s="1"/>
      <c r="PM652" s="1"/>
      <c r="PN652" s="1"/>
      <c r="PO652" s="1"/>
      <c r="PP652" s="1"/>
      <c r="PQ652" s="1"/>
      <c r="PR652" s="1"/>
      <c r="PS652" s="1"/>
      <c r="PT652" s="1"/>
      <c r="PU652" s="1"/>
      <c r="PV652" s="1"/>
      <c r="PW652" s="1"/>
      <c r="PX652" s="1"/>
      <c r="PY652" s="1"/>
      <c r="PZ652" s="1"/>
      <c r="QA652" s="1"/>
      <c r="QB652" s="1"/>
      <c r="QC652" s="1"/>
      <c r="QD652" s="1"/>
      <c r="QE652" s="1"/>
      <c r="QF652" s="1"/>
      <c r="QG652" s="1"/>
      <c r="QH652" s="1"/>
      <c r="QI652" s="1"/>
      <c r="QJ652" s="1"/>
      <c r="QK652" s="1"/>
      <c r="QL652" s="1"/>
      <c r="QM652" s="1"/>
      <c r="QN652" s="1"/>
      <c r="QO652" s="1"/>
      <c r="QP652" s="1"/>
      <c r="QQ652" s="1"/>
      <c r="QR652" s="1"/>
      <c r="QS652" s="1"/>
      <c r="QT652" s="1"/>
      <c r="QU652" s="1"/>
      <c r="QV652" s="1"/>
      <c r="QW652" s="1"/>
      <c r="QX652" s="1"/>
      <c r="QY652" s="1"/>
      <c r="QZ652" s="1"/>
      <c r="RA652" s="1"/>
      <c r="RB652" s="1"/>
      <c r="RC652" s="1"/>
      <c r="RD652" s="1"/>
      <c r="RE652" s="1"/>
      <c r="RF652" s="1"/>
      <c r="RG652" s="1"/>
      <c r="RH652" s="1"/>
      <c r="RI652" s="1"/>
      <c r="RJ652" s="1"/>
      <c r="RK652" s="1"/>
      <c r="RL652" s="1"/>
      <c r="RM652" s="1"/>
      <c r="RN652" s="1"/>
      <c r="RO652" s="1"/>
      <c r="RP652" s="1"/>
      <c r="RQ652" s="1"/>
      <c r="RR652" s="1"/>
      <c r="RS652" s="1"/>
      <c r="RT652" s="1"/>
      <c r="RU652" s="1"/>
      <c r="RV652" s="1"/>
      <c r="RW652" s="1"/>
      <c r="RX652" s="1"/>
      <c r="RY652" s="1"/>
      <c r="RZ652" s="1"/>
      <c r="SA652" s="1"/>
      <c r="SB652" s="1"/>
      <c r="SC652" s="1"/>
      <c r="SD652" s="1"/>
      <c r="SE652" s="1"/>
      <c r="SF652" s="1"/>
      <c r="SG652" s="1"/>
      <c r="SH652" s="1"/>
      <c r="SI652" s="1"/>
      <c r="SJ652" s="1"/>
      <c r="SK652" s="1"/>
      <c r="SL652" s="1"/>
      <c r="SM652" s="1"/>
      <c r="SN652" s="1"/>
      <c r="SO652" s="1"/>
      <c r="SP652" s="1"/>
      <c r="SQ652" s="1"/>
      <c r="SR652" s="1"/>
      <c r="SS652" s="1"/>
      <c r="ST652" s="1"/>
      <c r="SU652" s="1"/>
      <c r="SV652" s="1"/>
      <c r="SW652" s="1"/>
      <c r="SX652" s="1"/>
      <c r="SY652" s="1"/>
      <c r="SZ652" s="1"/>
      <c r="TA652" s="1"/>
      <c r="TB652" s="1"/>
      <c r="TC652" s="1"/>
      <c r="TD652" s="1"/>
      <c r="TE652" s="1"/>
      <c r="TF652" s="1"/>
      <c r="TG652" s="1"/>
      <c r="TH652" s="1"/>
      <c r="TI652" s="1"/>
      <c r="TJ652" s="1"/>
      <c r="TK652" s="1"/>
      <c r="TL652" s="1"/>
      <c r="TM652" s="1"/>
      <c r="TN652" s="1"/>
      <c r="TO652" s="1"/>
      <c r="TP652" s="1"/>
      <c r="TQ652" s="1"/>
      <c r="TR652" s="1"/>
      <c r="TS652" s="1"/>
      <c r="TT652" s="1"/>
      <c r="TU652" s="1"/>
      <c r="TV652" s="1"/>
      <c r="TW652" s="1"/>
      <c r="TX652" s="1"/>
      <c r="TY652" s="1"/>
      <c r="TZ652" s="1"/>
      <c r="UA652" s="1"/>
      <c r="UB652" s="1"/>
      <c r="UC652" s="1"/>
      <c r="UD652" s="1"/>
      <c r="UE652" s="1"/>
      <c r="UF652" s="1"/>
      <c r="UG652" s="1"/>
      <c r="UH652" s="1"/>
      <c r="UI652" s="1"/>
      <c r="UJ652" s="1"/>
      <c r="UK652" s="1"/>
      <c r="UL652" s="1"/>
      <c r="UM652" s="1"/>
      <c r="UN652" s="1"/>
      <c r="UO652" s="1"/>
      <c r="UP652" s="1"/>
      <c r="UQ652" s="1"/>
      <c r="UR652" s="1"/>
      <c r="US652" s="1"/>
      <c r="UT652" s="1"/>
      <c r="UU652" s="1"/>
      <c r="UV652" s="1"/>
      <c r="UW652" s="1"/>
      <c r="UX652" s="1"/>
      <c r="UY652" s="1"/>
      <c r="UZ652" s="1"/>
      <c r="VA652" s="1"/>
      <c r="VB652" s="1"/>
      <c r="VC652" s="1"/>
      <c r="VD652" s="1"/>
      <c r="VE652" s="1"/>
      <c r="VF652" s="1"/>
      <c r="VG652" s="1"/>
      <c r="VH652" s="1"/>
      <c r="VI652" s="1"/>
      <c r="VJ652" s="1"/>
      <c r="VK652" s="1"/>
      <c r="VL652" s="1"/>
      <c r="VM652" s="1"/>
      <c r="VN652" s="1"/>
      <c r="VO652" s="1"/>
      <c r="VP652" s="1"/>
      <c r="VQ652" s="1"/>
      <c r="VR652" s="1"/>
      <c r="VS652" s="1"/>
      <c r="VT652" s="1"/>
      <c r="VU652" s="1"/>
      <c r="VV652" s="1"/>
      <c r="VW652" s="1"/>
      <c r="VX652" s="1"/>
      <c r="VY652" s="1"/>
      <c r="VZ652" s="1"/>
      <c r="WA652" s="1"/>
      <c r="WB652" s="1"/>
      <c r="WC652" s="1"/>
      <c r="WD652" s="1"/>
      <c r="WE652" s="1"/>
      <c r="WF652" s="1"/>
      <c r="WG652" s="1"/>
      <c r="WH652" s="1"/>
      <c r="WI652" s="1"/>
      <c r="WJ652" s="1"/>
      <c r="WK652" s="1"/>
      <c r="WL652" s="1"/>
      <c r="WM652" s="1"/>
      <c r="WN652" s="1"/>
      <c r="WO652" s="1"/>
      <c r="WP652" s="1"/>
      <c r="WQ652" s="1"/>
      <c r="WR652" s="1"/>
      <c r="WS652" s="1"/>
      <c r="WT652" s="1"/>
      <c r="WU652" s="1"/>
      <c r="WV652" s="1"/>
      <c r="WW652" s="1"/>
      <c r="WX652" s="1"/>
      <c r="WY652" s="1"/>
      <c r="WZ652" s="1"/>
      <c r="XA652" s="1"/>
      <c r="XB652" s="1"/>
      <c r="XC652" s="1"/>
      <c r="XD652" s="1"/>
      <c r="XE652" s="1"/>
      <c r="XF652" s="1"/>
      <c r="XG652" s="1"/>
      <c r="XH652" s="1"/>
      <c r="XI652" s="1"/>
      <c r="XJ652" s="1"/>
      <c r="XK652" s="1"/>
      <c r="XL652" s="1"/>
      <c r="XM652" s="1"/>
      <c r="XN652" s="1"/>
      <c r="XO652" s="1"/>
      <c r="XP652" s="1"/>
      <c r="XQ652" s="1"/>
      <c r="XR652" s="1"/>
      <c r="XS652" s="1"/>
      <c r="XT652" s="1"/>
      <c r="XU652" s="1"/>
      <c r="XV652" s="1"/>
      <c r="XW652" s="1"/>
      <c r="XX652" s="1"/>
      <c r="XY652" s="1"/>
      <c r="XZ652" s="1"/>
      <c r="YA652" s="1"/>
      <c r="YB652" s="1"/>
      <c r="YC652" s="1"/>
      <c r="YD652" s="1"/>
      <c r="YE652" s="1"/>
      <c r="YF652" s="1"/>
      <c r="YG652" s="1"/>
      <c r="YH652" s="1"/>
      <c r="YI652" s="1"/>
      <c r="YJ652" s="1"/>
      <c r="YK652" s="1"/>
      <c r="YL652" s="1"/>
      <c r="YM652" s="1"/>
      <c r="YN652" s="1"/>
      <c r="YO652" s="1"/>
      <c r="YP652" s="1"/>
      <c r="YQ652" s="1"/>
      <c r="YR652" s="1"/>
      <c r="YS652" s="1"/>
      <c r="YT652" s="1"/>
      <c r="YU652" s="1"/>
      <c r="YV652" s="1"/>
      <c r="YW652" s="1"/>
      <c r="YX652" s="1"/>
      <c r="YY652" s="1"/>
      <c r="YZ652" s="1"/>
      <c r="ZA652" s="1"/>
      <c r="ZB652" s="1"/>
      <c r="ZC652" s="1"/>
      <c r="ZD652" s="1"/>
      <c r="ZE652" s="1"/>
      <c r="ZF652" s="1"/>
      <c r="ZG652" s="1"/>
      <c r="ZH652" s="1"/>
      <c r="ZI652" s="1"/>
      <c r="ZJ652" s="1"/>
      <c r="ZK652" s="1"/>
      <c r="ZL652" s="1"/>
      <c r="ZM652" s="1"/>
      <c r="ZN652" s="1"/>
      <c r="ZO652" s="1"/>
      <c r="ZP652" s="1"/>
      <c r="ZQ652" s="1"/>
      <c r="ZR652" s="1"/>
      <c r="ZS652" s="1"/>
      <c r="ZT652" s="1"/>
      <c r="ZU652" s="1"/>
      <c r="ZV652" s="1"/>
      <c r="ZW652" s="1"/>
      <c r="ZX652" s="1"/>
      <c r="ZY652" s="1"/>
      <c r="ZZ652" s="1"/>
      <c r="AAA652" s="1"/>
      <c r="AAB652" s="1"/>
      <c r="AAC652" s="1"/>
      <c r="AAD652" s="1"/>
      <c r="AAE652" s="1"/>
      <c r="AAF652" s="1"/>
      <c r="AAG652" s="1"/>
      <c r="AAH652" s="1"/>
      <c r="AAI652" s="1"/>
      <c r="AAJ652" s="1"/>
      <c r="AAK652" s="1"/>
      <c r="AAL652" s="1"/>
      <c r="AAM652" s="1"/>
      <c r="AAN652" s="1"/>
      <c r="AAO652" s="1"/>
      <c r="AAP652" s="1"/>
      <c r="AAQ652" s="1"/>
      <c r="AAR652" s="1"/>
      <c r="AAS652" s="1"/>
      <c r="AAT652" s="1"/>
      <c r="AAU652" s="1"/>
      <c r="AAV652" s="1"/>
      <c r="AAW652" s="1"/>
      <c r="AAX652" s="1"/>
      <c r="AAY652" s="1"/>
      <c r="AAZ652" s="1"/>
      <c r="ABA652" s="1"/>
      <c r="ABB652" s="1"/>
      <c r="ABC652" s="1"/>
      <c r="ABD652" s="1"/>
      <c r="ABE652" s="1"/>
      <c r="ABF652" s="1"/>
      <c r="ABG652" s="1"/>
      <c r="ABH652" s="1"/>
      <c r="ABI652" s="1"/>
      <c r="ABJ652" s="1"/>
      <c r="ABK652" s="1"/>
      <c r="ABL652" s="1"/>
      <c r="ABM652" s="1"/>
      <c r="ABN652" s="1"/>
      <c r="ABO652" s="1"/>
    </row>
    <row r="653" spans="2:743" x14ac:dyDescent="0.25">
      <c r="B653" s="1"/>
      <c r="C653" s="1"/>
      <c r="D653" s="1"/>
      <c r="E653" s="1"/>
      <c r="F653" s="1"/>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c r="IS653" s="3"/>
      <c r="IT653" s="3"/>
      <c r="IU653" s="3"/>
      <c r="IV653" s="3"/>
      <c r="IW653" s="3"/>
      <c r="IX653" s="3"/>
      <c r="IY653" s="3"/>
      <c r="IZ653" s="3"/>
      <c r="JA653" s="3"/>
      <c r="JB653" s="3"/>
      <c r="JC653" s="3"/>
      <c r="JD653" s="3"/>
      <c r="JE653" s="3"/>
      <c r="JF653" s="3"/>
      <c r="JG653" s="3"/>
      <c r="JH653" s="3"/>
      <c r="JI653" s="3"/>
      <c r="JJ653" s="3"/>
      <c r="JK653" s="3"/>
      <c r="JL653" s="3"/>
      <c r="JM653" s="3"/>
      <c r="JN653" s="3"/>
      <c r="JO653" s="3"/>
      <c r="JP653" s="3"/>
      <c r="JQ653" s="3"/>
      <c r="JR653" s="3"/>
      <c r="JS653" s="3"/>
      <c r="JT653" s="3"/>
      <c r="JU653" s="3"/>
      <c r="JV653" s="3"/>
      <c r="JW653" s="3"/>
      <c r="JX653" s="3"/>
      <c r="JY653" s="3"/>
      <c r="JZ653" s="3"/>
      <c r="KA653" s="3"/>
      <c r="KB653" s="3"/>
      <c r="KC653" s="3"/>
      <c r="KD653" s="3"/>
      <c r="KE653" s="3"/>
      <c r="KF653" s="3"/>
      <c r="KG653" s="3"/>
      <c r="KH653" s="3"/>
      <c r="KI653" s="3"/>
      <c r="KJ653" s="3"/>
      <c r="KK653" s="3"/>
      <c r="KL653" s="3"/>
      <c r="KM653" s="3"/>
      <c r="KN653" s="3"/>
      <c r="KO653" s="3"/>
      <c r="KP653" s="3"/>
      <c r="KQ653" s="3"/>
      <c r="KR653" s="3"/>
      <c r="KS653" s="3"/>
      <c r="KT653" s="3"/>
      <c r="KU653" s="3"/>
      <c r="KV653" s="3"/>
      <c r="KW653" s="3"/>
      <c r="KX653" s="3"/>
      <c r="KY653" s="3"/>
      <c r="KZ653" s="3"/>
      <c r="LA653" s="3"/>
      <c r="LB653" s="3"/>
      <c r="LC653" s="3"/>
      <c r="LD653" s="3"/>
      <c r="LE653" s="3"/>
      <c r="LF653" s="3"/>
      <c r="LG653" s="3"/>
      <c r="LH653" s="3"/>
      <c r="LI653" s="3"/>
      <c r="LJ653" s="3"/>
      <c r="LK653" s="3"/>
      <c r="LL653" s="3"/>
      <c r="LM653" s="3"/>
      <c r="LN653" s="3"/>
      <c r="LO653" s="3"/>
      <c r="LP653" s="3"/>
      <c r="LQ653" s="3"/>
      <c r="LR653" s="3"/>
      <c r="LS653" s="3"/>
      <c r="LT653" s="3"/>
      <c r="LU653" s="3"/>
      <c r="LV653" s="3"/>
      <c r="LW653" s="3"/>
      <c r="LX653" s="3"/>
      <c r="LY653" s="3"/>
      <c r="LZ653" s="3"/>
      <c r="MA653" s="3"/>
      <c r="MB653" s="3"/>
      <c r="MC653" s="3"/>
      <c r="MD653" s="3"/>
      <c r="ME653" s="3"/>
      <c r="MF653" s="3"/>
      <c r="MG653" s="3"/>
      <c r="MH653" s="3"/>
      <c r="MI653" s="3"/>
      <c r="MJ653" s="3"/>
      <c r="MK653" s="3"/>
      <c r="ML653" s="3"/>
      <c r="MM653" s="3"/>
      <c r="MN653" s="3"/>
      <c r="MO653" s="3"/>
      <c r="MP653" s="3"/>
      <c r="MQ653" s="3"/>
      <c r="MR653" s="3"/>
      <c r="MS653" s="3"/>
      <c r="MT653" s="3"/>
      <c r="MU653" s="3"/>
      <c r="MV653" s="3"/>
      <c r="MW653" s="3"/>
      <c r="MX653" s="3"/>
      <c r="MY653" s="3"/>
      <c r="MZ653" s="3"/>
      <c r="NA653" s="3"/>
      <c r="NB653" s="3"/>
      <c r="NC653" s="3"/>
      <c r="ND653" s="3"/>
      <c r="NE653" s="3"/>
      <c r="NF653" s="3"/>
      <c r="NG653" s="3"/>
      <c r="NH653" s="3"/>
      <c r="NI653" s="3"/>
      <c r="NJ653" s="3"/>
      <c r="NK653" s="3"/>
      <c r="NL653" s="3"/>
      <c r="NM653" s="3"/>
      <c r="NN653" s="3"/>
      <c r="NO653" s="3"/>
      <c r="NP653" s="3"/>
      <c r="NQ653" s="3"/>
      <c r="NR653" s="3"/>
      <c r="NS653" s="3"/>
      <c r="NT653" s="3"/>
      <c r="NU653" s="3"/>
      <c r="NV653" s="3"/>
      <c r="NW653" s="3"/>
      <c r="NX653" s="3"/>
      <c r="NY653" s="3"/>
      <c r="NZ653" s="3"/>
      <c r="OA653" s="3"/>
      <c r="OB653" s="3"/>
      <c r="OC653" s="3"/>
      <c r="OD653" s="3"/>
      <c r="OE653" s="3"/>
      <c r="OF653" s="3"/>
      <c r="OG653" s="3"/>
      <c r="OH653" s="3"/>
      <c r="OI653" s="3"/>
      <c r="OJ653" s="3"/>
      <c r="OK653" s="3"/>
      <c r="OL653" s="3"/>
      <c r="OM653" s="3"/>
      <c r="ON653" s="3"/>
      <c r="OO653" s="3"/>
      <c r="OP653" s="3"/>
      <c r="OQ653" s="3"/>
      <c r="OR653" s="3"/>
      <c r="OS653" s="3"/>
      <c r="OT653" s="3"/>
      <c r="OU653" s="3"/>
      <c r="OV653" s="3"/>
      <c r="OW653" s="3"/>
      <c r="OX653" s="3"/>
      <c r="OY653" s="3"/>
      <c r="OZ653" s="3"/>
      <c r="PA653" s="3"/>
      <c r="PB653" s="1"/>
      <c r="PC653" s="1"/>
      <c r="PD653" s="1"/>
      <c r="PE653" s="1"/>
      <c r="PF653" s="1"/>
      <c r="PG653" s="1"/>
      <c r="PH653" s="1"/>
      <c r="PI653" s="1"/>
      <c r="PJ653" s="1"/>
      <c r="PK653" s="1"/>
      <c r="PL653" s="1"/>
      <c r="PM653" s="1"/>
      <c r="PN653" s="1"/>
      <c r="PO653" s="1"/>
      <c r="PP653" s="1"/>
      <c r="PQ653" s="1"/>
      <c r="PR653" s="1"/>
      <c r="PS653" s="1"/>
      <c r="PT653" s="1"/>
      <c r="PU653" s="1"/>
      <c r="PV653" s="1"/>
      <c r="PW653" s="1"/>
      <c r="PX653" s="1"/>
      <c r="PY653" s="1"/>
      <c r="PZ653" s="1"/>
      <c r="QA653" s="1"/>
      <c r="QB653" s="1"/>
      <c r="QC653" s="1"/>
      <c r="QD653" s="1"/>
      <c r="QE653" s="1"/>
      <c r="QF653" s="1"/>
      <c r="QG653" s="1"/>
      <c r="QH653" s="1"/>
      <c r="QI653" s="1"/>
      <c r="QJ653" s="1"/>
      <c r="QK653" s="1"/>
      <c r="QL653" s="1"/>
      <c r="QM653" s="1"/>
      <c r="QN653" s="1"/>
      <c r="QO653" s="1"/>
      <c r="QP653" s="1"/>
      <c r="QQ653" s="1"/>
      <c r="QR653" s="1"/>
      <c r="QS653" s="1"/>
      <c r="QT653" s="1"/>
      <c r="QU653" s="1"/>
      <c r="QV653" s="1"/>
      <c r="QW653" s="1"/>
      <c r="QX653" s="1"/>
      <c r="QY653" s="1"/>
      <c r="QZ653" s="1"/>
      <c r="RA653" s="1"/>
      <c r="RB653" s="1"/>
      <c r="RC653" s="1"/>
      <c r="RD653" s="1"/>
      <c r="RE653" s="1"/>
      <c r="RF653" s="1"/>
      <c r="RG653" s="1"/>
      <c r="RH653" s="1"/>
      <c r="RI653" s="1"/>
      <c r="RJ653" s="1"/>
      <c r="RK653" s="1"/>
      <c r="RL653" s="1"/>
      <c r="RM653" s="1"/>
      <c r="RN653" s="1"/>
      <c r="RO653" s="1"/>
      <c r="RP653" s="1"/>
      <c r="RQ653" s="1"/>
      <c r="RR653" s="1"/>
      <c r="RS653" s="1"/>
      <c r="RT653" s="1"/>
      <c r="RU653" s="1"/>
      <c r="RV653" s="1"/>
      <c r="RW653" s="1"/>
      <c r="RX653" s="1"/>
      <c r="RY653" s="1"/>
      <c r="RZ653" s="1"/>
      <c r="SA653" s="1"/>
      <c r="SB653" s="1"/>
      <c r="SC653" s="1"/>
      <c r="SD653" s="1"/>
      <c r="SE653" s="1"/>
      <c r="SF653" s="1"/>
      <c r="SG653" s="1"/>
      <c r="SH653" s="1"/>
      <c r="SI653" s="1"/>
      <c r="SJ653" s="1"/>
      <c r="SK653" s="1"/>
      <c r="SL653" s="1"/>
      <c r="SM653" s="1"/>
      <c r="SN653" s="1"/>
      <c r="SO653" s="1"/>
      <c r="SP653" s="1"/>
      <c r="SQ653" s="1"/>
      <c r="SR653" s="1"/>
      <c r="SS653" s="1"/>
      <c r="ST653" s="1"/>
      <c r="SU653" s="1"/>
      <c r="SV653" s="1"/>
      <c r="SW653" s="1"/>
      <c r="SX653" s="1"/>
      <c r="SY653" s="1"/>
      <c r="SZ653" s="1"/>
      <c r="TA653" s="1"/>
      <c r="TB653" s="1"/>
      <c r="TC653" s="1"/>
      <c r="TD653" s="1"/>
      <c r="TE653" s="1"/>
      <c r="TF653" s="1"/>
      <c r="TG653" s="1"/>
      <c r="TH653" s="1"/>
      <c r="TI653" s="1"/>
      <c r="TJ653" s="1"/>
      <c r="TK653" s="1"/>
      <c r="TL653" s="1"/>
      <c r="TM653" s="1"/>
      <c r="TN653" s="1"/>
      <c r="TO653" s="1"/>
      <c r="TP653" s="1"/>
      <c r="TQ653" s="1"/>
      <c r="TR653" s="1"/>
      <c r="TS653" s="1"/>
      <c r="TT653" s="1"/>
      <c r="TU653" s="1"/>
      <c r="TV653" s="1"/>
      <c r="TW653" s="1"/>
      <c r="TX653" s="1"/>
      <c r="TY653" s="1"/>
      <c r="TZ653" s="1"/>
      <c r="UA653" s="1"/>
      <c r="UB653" s="1"/>
      <c r="UC653" s="1"/>
      <c r="UD653" s="1"/>
      <c r="UE653" s="1"/>
      <c r="UF653" s="1"/>
      <c r="UG653" s="1"/>
      <c r="UH653" s="1"/>
      <c r="UI653" s="1"/>
      <c r="UJ653" s="1"/>
      <c r="UK653" s="1"/>
      <c r="UL653" s="1"/>
      <c r="UM653" s="1"/>
      <c r="UN653" s="1"/>
      <c r="UO653" s="1"/>
      <c r="UP653" s="1"/>
      <c r="UQ653" s="1"/>
      <c r="UR653" s="1"/>
      <c r="US653" s="1"/>
      <c r="UT653" s="1"/>
      <c r="UU653" s="1"/>
      <c r="UV653" s="1"/>
      <c r="UW653" s="1"/>
      <c r="UX653" s="1"/>
      <c r="UY653" s="1"/>
      <c r="UZ653" s="1"/>
      <c r="VA653" s="1"/>
      <c r="VB653" s="1"/>
      <c r="VC653" s="1"/>
      <c r="VD653" s="1"/>
      <c r="VE653" s="1"/>
      <c r="VF653" s="1"/>
      <c r="VG653" s="1"/>
      <c r="VH653" s="1"/>
      <c r="VI653" s="1"/>
      <c r="VJ653" s="1"/>
      <c r="VK653" s="1"/>
      <c r="VL653" s="1"/>
      <c r="VM653" s="1"/>
      <c r="VN653" s="1"/>
      <c r="VO653" s="1"/>
      <c r="VP653" s="1"/>
      <c r="VQ653" s="1"/>
      <c r="VR653" s="1"/>
      <c r="VS653" s="1"/>
      <c r="VT653" s="1"/>
      <c r="VU653" s="1"/>
      <c r="VV653" s="1"/>
      <c r="VW653" s="1"/>
      <c r="VX653" s="1"/>
      <c r="VY653" s="1"/>
      <c r="VZ653" s="1"/>
      <c r="WA653" s="1"/>
      <c r="WB653" s="1"/>
      <c r="WC653" s="1"/>
      <c r="WD653" s="1"/>
      <c r="WE653" s="1"/>
      <c r="WF653" s="1"/>
      <c r="WG653" s="1"/>
      <c r="WH653" s="1"/>
      <c r="WI653" s="1"/>
      <c r="WJ653" s="1"/>
      <c r="WK653" s="1"/>
      <c r="WL653" s="1"/>
      <c r="WM653" s="1"/>
      <c r="WN653" s="1"/>
      <c r="WO653" s="1"/>
      <c r="WP653" s="1"/>
      <c r="WQ653" s="1"/>
      <c r="WR653" s="1"/>
      <c r="WS653" s="1"/>
      <c r="WT653" s="1"/>
      <c r="WU653" s="1"/>
      <c r="WV653" s="1"/>
      <c r="WW653" s="1"/>
      <c r="WX653" s="1"/>
      <c r="WY653" s="1"/>
      <c r="WZ653" s="1"/>
      <c r="XA653" s="1"/>
      <c r="XB653" s="1"/>
      <c r="XC653" s="1"/>
      <c r="XD653" s="1"/>
      <c r="XE653" s="1"/>
      <c r="XF653" s="1"/>
      <c r="XG653" s="1"/>
      <c r="XH653" s="1"/>
      <c r="XI653" s="1"/>
      <c r="XJ653" s="1"/>
      <c r="XK653" s="1"/>
      <c r="XL653" s="1"/>
      <c r="XM653" s="1"/>
      <c r="XN653" s="1"/>
      <c r="XO653" s="1"/>
      <c r="XP653" s="1"/>
      <c r="XQ653" s="1"/>
      <c r="XR653" s="1"/>
      <c r="XS653" s="1"/>
      <c r="XT653" s="1"/>
      <c r="XU653" s="1"/>
      <c r="XV653" s="1"/>
      <c r="XW653" s="1"/>
      <c r="XX653" s="1"/>
      <c r="XY653" s="1"/>
      <c r="XZ653" s="1"/>
      <c r="YA653" s="1"/>
      <c r="YB653" s="1"/>
      <c r="YC653" s="1"/>
      <c r="YD653" s="1"/>
      <c r="YE653" s="1"/>
      <c r="YF653" s="1"/>
      <c r="YG653" s="1"/>
      <c r="YH653" s="1"/>
      <c r="YI653" s="1"/>
      <c r="YJ653" s="1"/>
      <c r="YK653" s="1"/>
      <c r="YL653" s="1"/>
      <c r="YM653" s="1"/>
      <c r="YN653" s="1"/>
      <c r="YO653" s="1"/>
      <c r="YP653" s="1"/>
      <c r="YQ653" s="1"/>
      <c r="YR653" s="1"/>
      <c r="YS653" s="1"/>
      <c r="YT653" s="1"/>
      <c r="YU653" s="1"/>
      <c r="YV653" s="1"/>
      <c r="YW653" s="1"/>
      <c r="YX653" s="1"/>
      <c r="YY653" s="1"/>
      <c r="YZ653" s="1"/>
      <c r="ZA653" s="1"/>
      <c r="ZB653" s="1"/>
      <c r="ZC653" s="1"/>
      <c r="ZD653" s="1"/>
      <c r="ZE653" s="1"/>
      <c r="ZF653" s="1"/>
      <c r="ZG653" s="1"/>
      <c r="ZH653" s="1"/>
      <c r="ZI653" s="1"/>
      <c r="ZJ653" s="1"/>
      <c r="ZK653" s="1"/>
      <c r="ZL653" s="1"/>
      <c r="ZM653" s="1"/>
      <c r="ZN653" s="1"/>
      <c r="ZO653" s="1"/>
      <c r="ZP653" s="1"/>
      <c r="ZQ653" s="1"/>
      <c r="ZR653" s="1"/>
      <c r="ZS653" s="1"/>
      <c r="ZT653" s="1"/>
      <c r="ZU653" s="1"/>
      <c r="ZV653" s="1"/>
      <c r="ZW653" s="1"/>
      <c r="ZX653" s="1"/>
      <c r="ZY653" s="1"/>
      <c r="ZZ653" s="1"/>
      <c r="AAA653" s="1"/>
      <c r="AAB653" s="1"/>
      <c r="AAC653" s="1"/>
      <c r="AAD653" s="1"/>
      <c r="AAE653" s="1"/>
      <c r="AAF653" s="1"/>
      <c r="AAG653" s="1"/>
      <c r="AAH653" s="1"/>
      <c r="AAI653" s="1"/>
      <c r="AAJ653" s="1"/>
      <c r="AAK653" s="1"/>
      <c r="AAL653" s="1"/>
      <c r="AAM653" s="1"/>
      <c r="AAN653" s="1"/>
      <c r="AAO653" s="1"/>
      <c r="AAP653" s="1"/>
      <c r="AAQ653" s="1"/>
      <c r="AAR653" s="1"/>
      <c r="AAS653" s="1"/>
      <c r="AAT653" s="1"/>
      <c r="AAU653" s="1"/>
      <c r="AAV653" s="1"/>
      <c r="AAW653" s="1"/>
      <c r="AAX653" s="1"/>
      <c r="AAY653" s="1"/>
      <c r="AAZ653" s="1"/>
      <c r="ABA653" s="1"/>
      <c r="ABB653" s="1"/>
      <c r="ABC653" s="1"/>
      <c r="ABD653" s="1"/>
      <c r="ABE653" s="1"/>
      <c r="ABF653" s="1"/>
      <c r="ABG653" s="1"/>
      <c r="ABH653" s="1"/>
      <c r="ABI653" s="1"/>
      <c r="ABJ653" s="1"/>
      <c r="ABK653" s="1"/>
      <c r="ABL653" s="1"/>
      <c r="ABM653" s="1"/>
      <c r="ABN653" s="1"/>
      <c r="ABO653" s="1"/>
    </row>
    <row r="654" spans="2:743" x14ac:dyDescent="0.25">
      <c r="B654" s="1"/>
      <c r="C654" s="1"/>
      <c r="D654" s="1"/>
      <c r="E654" s="1"/>
      <c r="F654" s="1"/>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c r="JD654" s="3"/>
      <c r="JE654" s="3"/>
      <c r="JF654" s="3"/>
      <c r="JG654" s="3"/>
      <c r="JH654" s="3"/>
      <c r="JI654" s="3"/>
      <c r="JJ654" s="3"/>
      <c r="JK654" s="3"/>
      <c r="JL654" s="3"/>
      <c r="JM654" s="3"/>
      <c r="JN654" s="3"/>
      <c r="JO654" s="3"/>
      <c r="JP654" s="3"/>
      <c r="JQ654" s="3"/>
      <c r="JR654" s="3"/>
      <c r="JS654" s="3"/>
      <c r="JT654" s="3"/>
      <c r="JU654" s="3"/>
      <c r="JV654" s="3"/>
      <c r="JW654" s="3"/>
      <c r="JX654" s="3"/>
      <c r="JY654" s="3"/>
      <c r="JZ654" s="3"/>
      <c r="KA654" s="3"/>
      <c r="KB654" s="3"/>
      <c r="KC654" s="3"/>
      <c r="KD654" s="3"/>
      <c r="KE654" s="3"/>
      <c r="KF654" s="3"/>
      <c r="KG654" s="3"/>
      <c r="KH654" s="3"/>
      <c r="KI654" s="3"/>
      <c r="KJ654" s="3"/>
      <c r="KK654" s="3"/>
      <c r="KL654" s="3"/>
      <c r="KM654" s="3"/>
      <c r="KN654" s="3"/>
      <c r="KO654" s="3"/>
      <c r="KP654" s="3"/>
      <c r="KQ654" s="3"/>
      <c r="KR654" s="3"/>
      <c r="KS654" s="3"/>
      <c r="KT654" s="3"/>
      <c r="KU654" s="3"/>
      <c r="KV654" s="3"/>
      <c r="KW654" s="3"/>
      <c r="KX654" s="3"/>
      <c r="KY654" s="3"/>
      <c r="KZ654" s="3"/>
      <c r="LA654" s="3"/>
      <c r="LB654" s="3"/>
      <c r="LC654" s="3"/>
      <c r="LD654" s="3"/>
      <c r="LE654" s="3"/>
      <c r="LF654" s="3"/>
      <c r="LG654" s="3"/>
      <c r="LH654" s="3"/>
      <c r="LI654" s="3"/>
      <c r="LJ654" s="3"/>
      <c r="LK654" s="3"/>
      <c r="LL654" s="3"/>
      <c r="LM654" s="3"/>
      <c r="LN654" s="3"/>
      <c r="LO654" s="3"/>
      <c r="LP654" s="3"/>
      <c r="LQ654" s="3"/>
      <c r="LR654" s="3"/>
      <c r="LS654" s="3"/>
      <c r="LT654" s="3"/>
      <c r="LU654" s="3"/>
      <c r="LV654" s="3"/>
      <c r="LW654" s="3"/>
      <c r="LX654" s="3"/>
      <c r="LY654" s="3"/>
      <c r="LZ654" s="3"/>
      <c r="MA654" s="3"/>
      <c r="MB654" s="3"/>
      <c r="MC654" s="3"/>
      <c r="MD654" s="3"/>
      <c r="ME654" s="3"/>
      <c r="MF654" s="3"/>
      <c r="MG654" s="3"/>
      <c r="MH654" s="3"/>
      <c r="MI654" s="3"/>
      <c r="MJ654" s="3"/>
      <c r="MK654" s="3"/>
      <c r="ML654" s="3"/>
      <c r="MM654" s="3"/>
      <c r="MN654" s="3"/>
      <c r="MO654" s="3"/>
      <c r="MP654" s="3"/>
      <c r="MQ654" s="3"/>
      <c r="MR654" s="3"/>
      <c r="MS654" s="3"/>
      <c r="MT654" s="3"/>
      <c r="MU654" s="3"/>
      <c r="MV654" s="3"/>
      <c r="MW654" s="3"/>
      <c r="MX654" s="3"/>
      <c r="MY654" s="3"/>
      <c r="MZ654" s="3"/>
      <c r="NA654" s="3"/>
      <c r="NB654" s="3"/>
      <c r="NC654" s="3"/>
      <c r="ND654" s="3"/>
      <c r="NE654" s="3"/>
      <c r="NF654" s="3"/>
      <c r="NG654" s="3"/>
      <c r="NH654" s="3"/>
      <c r="NI654" s="3"/>
      <c r="NJ654" s="3"/>
      <c r="NK654" s="3"/>
      <c r="NL654" s="3"/>
      <c r="NM654" s="3"/>
      <c r="NN654" s="3"/>
      <c r="NO654" s="3"/>
      <c r="NP654" s="3"/>
      <c r="NQ654" s="3"/>
      <c r="NR654" s="3"/>
      <c r="NS654" s="3"/>
      <c r="NT654" s="3"/>
      <c r="NU654" s="3"/>
      <c r="NV654" s="3"/>
      <c r="NW654" s="3"/>
      <c r="NX654" s="3"/>
      <c r="NY654" s="3"/>
      <c r="NZ654" s="3"/>
      <c r="OA654" s="3"/>
      <c r="OB654" s="3"/>
      <c r="OC654" s="3"/>
      <c r="OD654" s="3"/>
      <c r="OE654" s="3"/>
      <c r="OF654" s="3"/>
      <c r="OG654" s="3"/>
      <c r="OH654" s="3"/>
      <c r="OI654" s="3"/>
      <c r="OJ654" s="3"/>
      <c r="OK654" s="3"/>
      <c r="OL654" s="3"/>
      <c r="OM654" s="3"/>
      <c r="ON654" s="3"/>
      <c r="OO654" s="3"/>
      <c r="OP654" s="3"/>
      <c r="OQ654" s="3"/>
      <c r="OR654" s="3"/>
      <c r="OS654" s="3"/>
      <c r="OT654" s="3"/>
      <c r="OU654" s="3"/>
      <c r="OV654" s="3"/>
      <c r="OW654" s="3"/>
      <c r="OX654" s="3"/>
      <c r="OY654" s="3"/>
      <c r="OZ654" s="3"/>
      <c r="PA654" s="3"/>
      <c r="PB654" s="1"/>
      <c r="PC654" s="1"/>
      <c r="PD654" s="1"/>
      <c r="PE654" s="1"/>
      <c r="PF654" s="1"/>
      <c r="PG654" s="1"/>
      <c r="PH654" s="1"/>
      <c r="PI654" s="1"/>
      <c r="PJ654" s="1"/>
      <c r="PK654" s="1"/>
      <c r="PL654" s="1"/>
      <c r="PM654" s="1"/>
      <c r="PN654" s="1"/>
      <c r="PO654" s="1"/>
      <c r="PP654" s="1"/>
      <c r="PQ654" s="1"/>
      <c r="PR654" s="1"/>
      <c r="PS654" s="1"/>
      <c r="PT654" s="1"/>
      <c r="PU654" s="1"/>
      <c r="PV654" s="1"/>
      <c r="PW654" s="1"/>
      <c r="PX654" s="1"/>
      <c r="PY654" s="1"/>
      <c r="PZ654" s="1"/>
      <c r="QA654" s="1"/>
      <c r="QB654" s="1"/>
      <c r="QC654" s="1"/>
      <c r="QD654" s="1"/>
      <c r="QE654" s="1"/>
      <c r="QF654" s="1"/>
      <c r="QG654" s="1"/>
      <c r="QH654" s="1"/>
      <c r="QI654" s="1"/>
      <c r="QJ654" s="1"/>
      <c r="QK654" s="1"/>
      <c r="QL654" s="1"/>
      <c r="QM654" s="1"/>
      <c r="QN654" s="1"/>
      <c r="QO654" s="1"/>
      <c r="QP654" s="1"/>
      <c r="QQ654" s="1"/>
      <c r="QR654" s="1"/>
      <c r="QS654" s="1"/>
      <c r="QT654" s="1"/>
      <c r="QU654" s="1"/>
      <c r="QV654" s="1"/>
      <c r="QW654" s="1"/>
      <c r="QX654" s="1"/>
      <c r="QY654" s="1"/>
      <c r="QZ654" s="1"/>
      <c r="RA654" s="1"/>
      <c r="RB654" s="1"/>
      <c r="RC654" s="1"/>
      <c r="RD654" s="1"/>
      <c r="RE654" s="1"/>
      <c r="RF654" s="1"/>
      <c r="RG654" s="1"/>
      <c r="RH654" s="1"/>
      <c r="RI654" s="1"/>
      <c r="RJ654" s="1"/>
      <c r="RK654" s="1"/>
      <c r="RL654" s="1"/>
      <c r="RM654" s="1"/>
      <c r="RN654" s="1"/>
      <c r="RO654" s="1"/>
      <c r="RP654" s="1"/>
      <c r="RQ654" s="1"/>
      <c r="RR654" s="1"/>
      <c r="RS654" s="1"/>
      <c r="RT654" s="1"/>
      <c r="RU654" s="1"/>
      <c r="RV654" s="1"/>
      <c r="RW654" s="1"/>
      <c r="RX654" s="1"/>
      <c r="RY654" s="1"/>
      <c r="RZ654" s="1"/>
      <c r="SA654" s="1"/>
      <c r="SB654" s="1"/>
      <c r="SC654" s="1"/>
      <c r="SD654" s="1"/>
      <c r="SE654" s="1"/>
      <c r="SF654" s="1"/>
      <c r="SG654" s="1"/>
      <c r="SH654" s="1"/>
      <c r="SI654" s="1"/>
      <c r="SJ654" s="1"/>
      <c r="SK654" s="1"/>
      <c r="SL654" s="1"/>
      <c r="SM654" s="1"/>
      <c r="SN654" s="1"/>
      <c r="SO654" s="1"/>
      <c r="SP654" s="1"/>
      <c r="SQ654" s="1"/>
      <c r="SR654" s="1"/>
      <c r="SS654" s="1"/>
      <c r="ST654" s="1"/>
      <c r="SU654" s="1"/>
      <c r="SV654" s="1"/>
      <c r="SW654" s="1"/>
      <c r="SX654" s="1"/>
      <c r="SY654" s="1"/>
      <c r="SZ654" s="1"/>
      <c r="TA654" s="1"/>
      <c r="TB654" s="1"/>
      <c r="TC654" s="1"/>
      <c r="TD654" s="1"/>
      <c r="TE654" s="1"/>
      <c r="TF654" s="1"/>
      <c r="TG654" s="1"/>
      <c r="TH654" s="1"/>
      <c r="TI654" s="1"/>
      <c r="TJ654" s="1"/>
      <c r="TK654" s="1"/>
      <c r="TL654" s="1"/>
      <c r="TM654" s="1"/>
      <c r="TN654" s="1"/>
      <c r="TO654" s="1"/>
      <c r="TP654" s="1"/>
      <c r="TQ654" s="1"/>
      <c r="TR654" s="1"/>
      <c r="TS654" s="1"/>
      <c r="TT654" s="1"/>
      <c r="TU654" s="1"/>
      <c r="TV654" s="1"/>
      <c r="TW654" s="1"/>
      <c r="TX654" s="1"/>
      <c r="TY654" s="1"/>
      <c r="TZ654" s="1"/>
      <c r="UA654" s="1"/>
      <c r="UB654" s="1"/>
      <c r="UC654" s="1"/>
      <c r="UD654" s="1"/>
      <c r="UE654" s="1"/>
      <c r="UF654" s="1"/>
      <c r="UG654" s="1"/>
      <c r="UH654" s="1"/>
      <c r="UI654" s="1"/>
      <c r="UJ654" s="1"/>
      <c r="UK654" s="1"/>
      <c r="UL654" s="1"/>
      <c r="UM654" s="1"/>
      <c r="UN654" s="1"/>
      <c r="UO654" s="1"/>
      <c r="UP654" s="1"/>
      <c r="UQ654" s="1"/>
      <c r="UR654" s="1"/>
      <c r="US654" s="1"/>
      <c r="UT654" s="1"/>
      <c r="UU654" s="1"/>
      <c r="UV654" s="1"/>
      <c r="UW654" s="1"/>
      <c r="UX654" s="1"/>
      <c r="UY654" s="1"/>
      <c r="UZ654" s="1"/>
      <c r="VA654" s="1"/>
      <c r="VB654" s="1"/>
      <c r="VC654" s="1"/>
      <c r="VD654" s="1"/>
      <c r="VE654" s="1"/>
      <c r="VF654" s="1"/>
      <c r="VG654" s="1"/>
      <c r="VH654" s="1"/>
      <c r="VI654" s="1"/>
      <c r="VJ654" s="1"/>
      <c r="VK654" s="1"/>
      <c r="VL654" s="1"/>
      <c r="VM654" s="1"/>
      <c r="VN654" s="1"/>
      <c r="VO654" s="1"/>
      <c r="VP654" s="1"/>
      <c r="VQ654" s="1"/>
      <c r="VR654" s="1"/>
      <c r="VS654" s="1"/>
      <c r="VT654" s="1"/>
      <c r="VU654" s="1"/>
      <c r="VV654" s="1"/>
      <c r="VW654" s="1"/>
      <c r="VX654" s="1"/>
      <c r="VY654" s="1"/>
      <c r="VZ654" s="1"/>
      <c r="WA654" s="1"/>
      <c r="WB654" s="1"/>
      <c r="WC654" s="1"/>
      <c r="WD654" s="1"/>
      <c r="WE654" s="1"/>
      <c r="WF654" s="1"/>
      <c r="WG654" s="1"/>
      <c r="WH654" s="1"/>
      <c r="WI654" s="1"/>
      <c r="WJ654" s="1"/>
      <c r="WK654" s="1"/>
      <c r="WL654" s="1"/>
      <c r="WM654" s="1"/>
      <c r="WN654" s="1"/>
      <c r="WO654" s="1"/>
      <c r="WP654" s="1"/>
      <c r="WQ654" s="1"/>
      <c r="WR654" s="1"/>
      <c r="WS654" s="1"/>
      <c r="WT654" s="1"/>
      <c r="WU654" s="1"/>
      <c r="WV654" s="1"/>
      <c r="WW654" s="1"/>
      <c r="WX654" s="1"/>
      <c r="WY654" s="1"/>
      <c r="WZ654" s="1"/>
      <c r="XA654" s="1"/>
      <c r="XB654" s="1"/>
      <c r="XC654" s="1"/>
      <c r="XD654" s="1"/>
      <c r="XE654" s="1"/>
      <c r="XF654" s="1"/>
      <c r="XG654" s="1"/>
      <c r="XH654" s="1"/>
      <c r="XI654" s="1"/>
      <c r="XJ654" s="1"/>
      <c r="XK654" s="1"/>
      <c r="XL654" s="1"/>
      <c r="XM654" s="1"/>
      <c r="XN654" s="1"/>
      <c r="XO654" s="1"/>
      <c r="XP654" s="1"/>
      <c r="XQ654" s="1"/>
      <c r="XR654" s="1"/>
      <c r="XS654" s="1"/>
      <c r="XT654" s="1"/>
      <c r="XU654" s="1"/>
      <c r="XV654" s="1"/>
      <c r="XW654" s="1"/>
      <c r="XX654" s="1"/>
      <c r="XY654" s="1"/>
      <c r="XZ654" s="1"/>
      <c r="YA654" s="1"/>
      <c r="YB654" s="1"/>
      <c r="YC654" s="1"/>
      <c r="YD654" s="1"/>
      <c r="YE654" s="1"/>
      <c r="YF654" s="1"/>
      <c r="YG654" s="1"/>
      <c r="YH654" s="1"/>
      <c r="YI654" s="1"/>
      <c r="YJ654" s="1"/>
      <c r="YK654" s="1"/>
      <c r="YL654" s="1"/>
      <c r="YM654" s="1"/>
      <c r="YN654" s="1"/>
      <c r="YO654" s="1"/>
      <c r="YP654" s="1"/>
      <c r="YQ654" s="1"/>
      <c r="YR654" s="1"/>
      <c r="YS654" s="1"/>
      <c r="YT654" s="1"/>
      <c r="YU654" s="1"/>
      <c r="YV654" s="1"/>
      <c r="YW654" s="1"/>
      <c r="YX654" s="1"/>
      <c r="YY654" s="1"/>
      <c r="YZ654" s="1"/>
      <c r="ZA654" s="1"/>
      <c r="ZB654" s="1"/>
      <c r="ZC654" s="1"/>
      <c r="ZD654" s="1"/>
      <c r="ZE654" s="1"/>
      <c r="ZF654" s="1"/>
      <c r="ZG654" s="1"/>
      <c r="ZH654" s="1"/>
      <c r="ZI654" s="1"/>
      <c r="ZJ654" s="1"/>
      <c r="ZK654" s="1"/>
      <c r="ZL654" s="1"/>
      <c r="ZM654" s="1"/>
      <c r="ZN654" s="1"/>
      <c r="ZO654" s="1"/>
      <c r="ZP654" s="1"/>
      <c r="ZQ654" s="1"/>
      <c r="ZR654" s="1"/>
      <c r="ZS654" s="1"/>
      <c r="ZT654" s="1"/>
      <c r="ZU654" s="1"/>
      <c r="ZV654" s="1"/>
      <c r="ZW654" s="1"/>
      <c r="ZX654" s="1"/>
      <c r="ZY654" s="1"/>
      <c r="ZZ654" s="1"/>
      <c r="AAA654" s="1"/>
      <c r="AAB654" s="1"/>
      <c r="AAC654" s="1"/>
      <c r="AAD654" s="1"/>
      <c r="AAE654" s="1"/>
      <c r="AAF654" s="1"/>
      <c r="AAG654" s="1"/>
      <c r="AAH654" s="1"/>
      <c r="AAI654" s="1"/>
      <c r="AAJ654" s="1"/>
      <c r="AAK654" s="1"/>
      <c r="AAL654" s="1"/>
      <c r="AAM654" s="1"/>
      <c r="AAN654" s="1"/>
      <c r="AAO654" s="1"/>
      <c r="AAP654" s="1"/>
      <c r="AAQ654" s="1"/>
      <c r="AAR654" s="1"/>
      <c r="AAS654" s="1"/>
      <c r="AAT654" s="1"/>
      <c r="AAU654" s="1"/>
      <c r="AAV654" s="1"/>
      <c r="AAW654" s="1"/>
      <c r="AAX654" s="1"/>
      <c r="AAY654" s="1"/>
      <c r="AAZ654" s="1"/>
      <c r="ABA654" s="1"/>
      <c r="ABB654" s="1"/>
      <c r="ABC654" s="1"/>
      <c r="ABD654" s="1"/>
      <c r="ABE654" s="1"/>
      <c r="ABF654" s="1"/>
      <c r="ABG654" s="1"/>
      <c r="ABH654" s="1"/>
      <c r="ABI654" s="1"/>
      <c r="ABJ654" s="1"/>
      <c r="ABK654" s="1"/>
      <c r="ABL654" s="1"/>
      <c r="ABM654" s="1"/>
      <c r="ABN654" s="1"/>
      <c r="ABO654" s="1"/>
    </row>
    <row r="655" spans="2:743" x14ac:dyDescent="0.25">
      <c r="B655" s="1"/>
      <c r="C655" s="1"/>
      <c r="D655" s="1"/>
      <c r="E655" s="1"/>
      <c r="F655" s="1"/>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c r="JX655" s="3"/>
      <c r="JY655" s="3"/>
      <c r="JZ655" s="3"/>
      <c r="KA655" s="3"/>
      <c r="KB655" s="3"/>
      <c r="KC655" s="3"/>
      <c r="KD655" s="3"/>
      <c r="KE655" s="3"/>
      <c r="KF655" s="3"/>
      <c r="KG655" s="3"/>
      <c r="KH655" s="3"/>
      <c r="KI655" s="3"/>
      <c r="KJ655" s="3"/>
      <c r="KK655" s="3"/>
      <c r="KL655" s="3"/>
      <c r="KM655" s="3"/>
      <c r="KN655" s="3"/>
      <c r="KO655" s="3"/>
      <c r="KP655" s="3"/>
      <c r="KQ655" s="3"/>
      <c r="KR655" s="3"/>
      <c r="KS655" s="3"/>
      <c r="KT655" s="3"/>
      <c r="KU655" s="3"/>
      <c r="KV655" s="3"/>
      <c r="KW655" s="3"/>
      <c r="KX655" s="3"/>
      <c r="KY655" s="3"/>
      <c r="KZ655" s="3"/>
      <c r="LA655" s="3"/>
      <c r="LB655" s="3"/>
      <c r="LC655" s="3"/>
      <c r="LD655" s="3"/>
      <c r="LE655" s="3"/>
      <c r="LF655" s="3"/>
      <c r="LG655" s="3"/>
      <c r="LH655" s="3"/>
      <c r="LI655" s="3"/>
      <c r="LJ655" s="3"/>
      <c r="LK655" s="3"/>
      <c r="LL655" s="3"/>
      <c r="LM655" s="3"/>
      <c r="LN655" s="3"/>
      <c r="LO655" s="3"/>
      <c r="LP655" s="3"/>
      <c r="LQ655" s="3"/>
      <c r="LR655" s="3"/>
      <c r="LS655" s="3"/>
      <c r="LT655" s="3"/>
      <c r="LU655" s="3"/>
      <c r="LV655" s="3"/>
      <c r="LW655" s="3"/>
      <c r="LX655" s="3"/>
      <c r="LY655" s="3"/>
      <c r="LZ655" s="3"/>
      <c r="MA655" s="3"/>
      <c r="MB655" s="3"/>
      <c r="MC655" s="3"/>
      <c r="MD655" s="3"/>
      <c r="ME655" s="3"/>
      <c r="MF655" s="3"/>
      <c r="MG655" s="3"/>
      <c r="MH655" s="3"/>
      <c r="MI655" s="3"/>
      <c r="MJ655" s="3"/>
      <c r="MK655" s="3"/>
      <c r="ML655" s="3"/>
      <c r="MM655" s="3"/>
      <c r="MN655" s="3"/>
      <c r="MO655" s="3"/>
      <c r="MP655" s="3"/>
      <c r="MQ655" s="3"/>
      <c r="MR655" s="3"/>
      <c r="MS655" s="3"/>
      <c r="MT655" s="3"/>
      <c r="MU655" s="3"/>
      <c r="MV655" s="3"/>
      <c r="MW655" s="3"/>
      <c r="MX655" s="3"/>
      <c r="MY655" s="3"/>
      <c r="MZ655" s="3"/>
      <c r="NA655" s="3"/>
      <c r="NB655" s="3"/>
      <c r="NC655" s="3"/>
      <c r="ND655" s="3"/>
      <c r="NE655" s="3"/>
      <c r="NF655" s="3"/>
      <c r="NG655" s="3"/>
      <c r="NH655" s="3"/>
      <c r="NI655" s="3"/>
      <c r="NJ655" s="3"/>
      <c r="NK655" s="3"/>
      <c r="NL655" s="3"/>
      <c r="NM655" s="3"/>
      <c r="NN655" s="3"/>
      <c r="NO655" s="3"/>
      <c r="NP655" s="3"/>
      <c r="NQ655" s="3"/>
      <c r="NR655" s="3"/>
      <c r="NS655" s="3"/>
      <c r="NT655" s="3"/>
      <c r="NU655" s="3"/>
      <c r="NV655" s="3"/>
      <c r="NW655" s="3"/>
      <c r="NX655" s="3"/>
      <c r="NY655" s="3"/>
      <c r="NZ655" s="3"/>
      <c r="OA655" s="3"/>
      <c r="OB655" s="3"/>
      <c r="OC655" s="3"/>
      <c r="OD655" s="3"/>
      <c r="OE655" s="3"/>
      <c r="OF655" s="3"/>
      <c r="OG655" s="3"/>
      <c r="OH655" s="3"/>
      <c r="OI655" s="3"/>
      <c r="OJ655" s="3"/>
      <c r="OK655" s="3"/>
      <c r="OL655" s="3"/>
      <c r="OM655" s="3"/>
      <c r="ON655" s="3"/>
      <c r="OO655" s="3"/>
      <c r="OP655" s="3"/>
      <c r="OQ655" s="3"/>
      <c r="OR655" s="3"/>
      <c r="OS655" s="3"/>
      <c r="OT655" s="3"/>
      <c r="OU655" s="3"/>
      <c r="OV655" s="3"/>
      <c r="OW655" s="3"/>
      <c r="OX655" s="3"/>
      <c r="OY655" s="3"/>
      <c r="OZ655" s="3"/>
      <c r="PA655" s="3"/>
      <c r="PB655" s="1"/>
      <c r="PC655" s="1"/>
      <c r="PD655" s="1"/>
      <c r="PE655" s="1"/>
      <c r="PF655" s="1"/>
      <c r="PG655" s="1"/>
      <c r="PH655" s="1"/>
      <c r="PI655" s="1"/>
      <c r="PJ655" s="1"/>
      <c r="PK655" s="1"/>
      <c r="PL655" s="1"/>
      <c r="PM655" s="1"/>
      <c r="PN655" s="1"/>
      <c r="PO655" s="1"/>
      <c r="PP655" s="1"/>
      <c r="PQ655" s="1"/>
      <c r="PR655" s="1"/>
      <c r="PS655" s="1"/>
      <c r="PT655" s="1"/>
      <c r="PU655" s="1"/>
      <c r="PV655" s="1"/>
      <c r="PW655" s="1"/>
      <c r="PX655" s="1"/>
      <c r="PY655" s="1"/>
      <c r="PZ655" s="1"/>
      <c r="QA655" s="1"/>
      <c r="QB655" s="1"/>
      <c r="QC655" s="1"/>
      <c r="QD655" s="1"/>
      <c r="QE655" s="1"/>
      <c r="QF655" s="1"/>
      <c r="QG655" s="1"/>
      <c r="QH655" s="1"/>
      <c r="QI655" s="1"/>
      <c r="QJ655" s="1"/>
      <c r="QK655" s="1"/>
      <c r="QL655" s="1"/>
      <c r="QM655" s="1"/>
      <c r="QN655" s="1"/>
      <c r="QO655" s="1"/>
      <c r="QP655" s="1"/>
      <c r="QQ655" s="1"/>
      <c r="QR655" s="1"/>
      <c r="QS655" s="1"/>
      <c r="QT655" s="1"/>
      <c r="QU655" s="1"/>
      <c r="QV655" s="1"/>
      <c r="QW655" s="1"/>
      <c r="QX655" s="1"/>
      <c r="QY655" s="1"/>
      <c r="QZ655" s="1"/>
      <c r="RA655" s="1"/>
      <c r="RB655" s="1"/>
      <c r="RC655" s="1"/>
      <c r="RD655" s="1"/>
      <c r="RE655" s="1"/>
      <c r="RF655" s="1"/>
      <c r="RG655" s="1"/>
      <c r="RH655" s="1"/>
      <c r="RI655" s="1"/>
      <c r="RJ655" s="1"/>
      <c r="RK655" s="1"/>
      <c r="RL655" s="1"/>
      <c r="RM655" s="1"/>
      <c r="RN655" s="1"/>
      <c r="RO655" s="1"/>
      <c r="RP655" s="1"/>
      <c r="RQ655" s="1"/>
      <c r="RR655" s="1"/>
      <c r="RS655" s="1"/>
      <c r="RT655" s="1"/>
      <c r="RU655" s="1"/>
      <c r="RV655" s="1"/>
      <c r="RW655" s="1"/>
      <c r="RX655" s="1"/>
      <c r="RY655" s="1"/>
      <c r="RZ655" s="1"/>
      <c r="SA655" s="1"/>
      <c r="SB655" s="1"/>
      <c r="SC655" s="1"/>
      <c r="SD655" s="1"/>
      <c r="SE655" s="1"/>
      <c r="SF655" s="1"/>
      <c r="SG655" s="1"/>
      <c r="SH655" s="1"/>
      <c r="SI655" s="1"/>
      <c r="SJ655" s="1"/>
      <c r="SK655" s="1"/>
      <c r="SL655" s="1"/>
      <c r="SM655" s="1"/>
      <c r="SN655" s="1"/>
      <c r="SO655" s="1"/>
      <c r="SP655" s="1"/>
      <c r="SQ655" s="1"/>
      <c r="SR655" s="1"/>
      <c r="SS655" s="1"/>
      <c r="ST655" s="1"/>
      <c r="SU655" s="1"/>
      <c r="SV655" s="1"/>
      <c r="SW655" s="1"/>
      <c r="SX655" s="1"/>
      <c r="SY655" s="1"/>
      <c r="SZ655" s="1"/>
      <c r="TA655" s="1"/>
      <c r="TB655" s="1"/>
      <c r="TC655" s="1"/>
      <c r="TD655" s="1"/>
      <c r="TE655" s="1"/>
      <c r="TF655" s="1"/>
      <c r="TG655" s="1"/>
      <c r="TH655" s="1"/>
      <c r="TI655" s="1"/>
      <c r="TJ655" s="1"/>
      <c r="TK655" s="1"/>
      <c r="TL655" s="1"/>
      <c r="TM655" s="1"/>
      <c r="TN655" s="1"/>
      <c r="TO655" s="1"/>
      <c r="TP655" s="1"/>
      <c r="TQ655" s="1"/>
      <c r="TR655" s="1"/>
      <c r="TS655" s="1"/>
      <c r="TT655" s="1"/>
      <c r="TU655" s="1"/>
      <c r="TV655" s="1"/>
      <c r="TW655" s="1"/>
      <c r="TX655" s="1"/>
      <c r="TY655" s="1"/>
      <c r="TZ655" s="1"/>
      <c r="UA655" s="1"/>
      <c r="UB655" s="1"/>
      <c r="UC655" s="1"/>
      <c r="UD655" s="1"/>
      <c r="UE655" s="1"/>
      <c r="UF655" s="1"/>
      <c r="UG655" s="1"/>
      <c r="UH655" s="1"/>
      <c r="UI655" s="1"/>
      <c r="UJ655" s="1"/>
      <c r="UK655" s="1"/>
      <c r="UL655" s="1"/>
      <c r="UM655" s="1"/>
      <c r="UN655" s="1"/>
      <c r="UO655" s="1"/>
      <c r="UP655" s="1"/>
      <c r="UQ655" s="1"/>
      <c r="UR655" s="1"/>
      <c r="US655" s="1"/>
      <c r="UT655" s="1"/>
      <c r="UU655" s="1"/>
      <c r="UV655" s="1"/>
      <c r="UW655" s="1"/>
      <c r="UX655" s="1"/>
      <c r="UY655" s="1"/>
      <c r="UZ655" s="1"/>
      <c r="VA655" s="1"/>
      <c r="VB655" s="1"/>
      <c r="VC655" s="1"/>
      <c r="VD655" s="1"/>
      <c r="VE655" s="1"/>
      <c r="VF655" s="1"/>
      <c r="VG655" s="1"/>
      <c r="VH655" s="1"/>
      <c r="VI655" s="1"/>
      <c r="VJ655" s="1"/>
      <c r="VK655" s="1"/>
      <c r="VL655" s="1"/>
      <c r="VM655" s="1"/>
      <c r="VN655" s="1"/>
      <c r="VO655" s="1"/>
      <c r="VP655" s="1"/>
      <c r="VQ655" s="1"/>
      <c r="VR655" s="1"/>
      <c r="VS655" s="1"/>
      <c r="VT655" s="1"/>
      <c r="VU655" s="1"/>
      <c r="VV655" s="1"/>
      <c r="VW655" s="1"/>
      <c r="VX655" s="1"/>
      <c r="VY655" s="1"/>
      <c r="VZ655" s="1"/>
      <c r="WA655" s="1"/>
      <c r="WB655" s="1"/>
      <c r="WC655" s="1"/>
      <c r="WD655" s="1"/>
      <c r="WE655" s="1"/>
      <c r="WF655" s="1"/>
      <c r="WG655" s="1"/>
      <c r="WH655" s="1"/>
      <c r="WI655" s="1"/>
      <c r="WJ655" s="1"/>
      <c r="WK655" s="1"/>
      <c r="WL655" s="1"/>
      <c r="WM655" s="1"/>
      <c r="WN655" s="1"/>
      <c r="WO655" s="1"/>
      <c r="WP655" s="1"/>
      <c r="WQ655" s="1"/>
      <c r="WR655" s="1"/>
      <c r="WS655" s="1"/>
      <c r="WT655" s="1"/>
      <c r="WU655" s="1"/>
      <c r="WV655" s="1"/>
      <c r="WW655" s="1"/>
      <c r="WX655" s="1"/>
      <c r="WY655" s="1"/>
      <c r="WZ655" s="1"/>
      <c r="XA655" s="1"/>
      <c r="XB655" s="1"/>
      <c r="XC655" s="1"/>
      <c r="XD655" s="1"/>
      <c r="XE655" s="1"/>
      <c r="XF655" s="1"/>
      <c r="XG655" s="1"/>
      <c r="XH655" s="1"/>
      <c r="XI655" s="1"/>
      <c r="XJ655" s="1"/>
      <c r="XK655" s="1"/>
      <c r="XL655" s="1"/>
      <c r="XM655" s="1"/>
      <c r="XN655" s="1"/>
      <c r="XO655" s="1"/>
      <c r="XP655" s="1"/>
      <c r="XQ655" s="1"/>
      <c r="XR655" s="1"/>
      <c r="XS655" s="1"/>
      <c r="XT655" s="1"/>
      <c r="XU655" s="1"/>
      <c r="XV655" s="1"/>
      <c r="XW655" s="1"/>
      <c r="XX655" s="1"/>
      <c r="XY655" s="1"/>
      <c r="XZ655" s="1"/>
      <c r="YA655" s="1"/>
      <c r="YB655" s="1"/>
      <c r="YC655" s="1"/>
      <c r="YD655" s="1"/>
      <c r="YE655" s="1"/>
      <c r="YF655" s="1"/>
      <c r="YG655" s="1"/>
      <c r="YH655" s="1"/>
      <c r="YI655" s="1"/>
      <c r="YJ655" s="1"/>
      <c r="YK655" s="1"/>
      <c r="YL655" s="1"/>
      <c r="YM655" s="1"/>
      <c r="YN655" s="1"/>
      <c r="YO655" s="1"/>
      <c r="YP655" s="1"/>
      <c r="YQ655" s="1"/>
      <c r="YR655" s="1"/>
      <c r="YS655" s="1"/>
      <c r="YT655" s="1"/>
      <c r="YU655" s="1"/>
      <c r="YV655" s="1"/>
      <c r="YW655" s="1"/>
      <c r="YX655" s="1"/>
      <c r="YY655" s="1"/>
      <c r="YZ655" s="1"/>
      <c r="ZA655" s="1"/>
      <c r="ZB655" s="1"/>
      <c r="ZC655" s="1"/>
      <c r="ZD655" s="1"/>
      <c r="ZE655" s="1"/>
      <c r="ZF655" s="1"/>
      <c r="ZG655" s="1"/>
      <c r="ZH655" s="1"/>
      <c r="ZI655" s="1"/>
      <c r="ZJ655" s="1"/>
      <c r="ZK655" s="1"/>
      <c r="ZL655" s="1"/>
      <c r="ZM655" s="1"/>
      <c r="ZN655" s="1"/>
      <c r="ZO655" s="1"/>
      <c r="ZP655" s="1"/>
      <c r="ZQ655" s="1"/>
      <c r="ZR655" s="1"/>
      <c r="ZS655" s="1"/>
      <c r="ZT655" s="1"/>
      <c r="ZU655" s="1"/>
      <c r="ZV655" s="1"/>
      <c r="ZW655" s="1"/>
      <c r="ZX655" s="1"/>
      <c r="ZY655" s="1"/>
      <c r="ZZ655" s="1"/>
      <c r="AAA655" s="1"/>
      <c r="AAB655" s="1"/>
      <c r="AAC655" s="1"/>
      <c r="AAD655" s="1"/>
      <c r="AAE655" s="1"/>
      <c r="AAF655" s="1"/>
      <c r="AAG655" s="1"/>
      <c r="AAH655" s="1"/>
      <c r="AAI655" s="1"/>
      <c r="AAJ655" s="1"/>
      <c r="AAK655" s="1"/>
      <c r="AAL655" s="1"/>
      <c r="AAM655" s="1"/>
      <c r="AAN655" s="1"/>
      <c r="AAO655" s="1"/>
      <c r="AAP655" s="1"/>
      <c r="AAQ655" s="1"/>
      <c r="AAR655" s="1"/>
      <c r="AAS655" s="1"/>
      <c r="AAT655" s="1"/>
      <c r="AAU655" s="1"/>
      <c r="AAV655" s="1"/>
      <c r="AAW655" s="1"/>
      <c r="AAX655" s="1"/>
      <c r="AAY655" s="1"/>
      <c r="AAZ655" s="1"/>
      <c r="ABA655" s="1"/>
      <c r="ABB655" s="1"/>
      <c r="ABC655" s="1"/>
      <c r="ABD655" s="1"/>
      <c r="ABE655" s="1"/>
      <c r="ABF655" s="1"/>
      <c r="ABG655" s="1"/>
      <c r="ABH655" s="1"/>
      <c r="ABI655" s="1"/>
      <c r="ABJ655" s="1"/>
      <c r="ABK655" s="1"/>
      <c r="ABL655" s="1"/>
      <c r="ABM655" s="1"/>
      <c r="ABN655" s="1"/>
      <c r="ABO655" s="1"/>
    </row>
    <row r="656" spans="2:743" x14ac:dyDescent="0.25">
      <c r="B656" s="1"/>
      <c r="C656" s="1"/>
      <c r="D656" s="1"/>
      <c r="E656" s="1"/>
      <c r="F656" s="1"/>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c r="JX656" s="3"/>
      <c r="JY656" s="3"/>
      <c r="JZ656" s="3"/>
      <c r="KA656" s="3"/>
      <c r="KB656" s="3"/>
      <c r="KC656" s="3"/>
      <c r="KD656" s="3"/>
      <c r="KE656" s="3"/>
      <c r="KF656" s="3"/>
      <c r="KG656" s="3"/>
      <c r="KH656" s="3"/>
      <c r="KI656" s="3"/>
      <c r="KJ656" s="3"/>
      <c r="KK656" s="3"/>
      <c r="KL656" s="3"/>
      <c r="KM656" s="3"/>
      <c r="KN656" s="3"/>
      <c r="KO656" s="3"/>
      <c r="KP656" s="3"/>
      <c r="KQ656" s="3"/>
      <c r="KR656" s="3"/>
      <c r="KS656" s="3"/>
      <c r="KT656" s="3"/>
      <c r="KU656" s="3"/>
      <c r="KV656" s="3"/>
      <c r="KW656" s="3"/>
      <c r="KX656" s="3"/>
      <c r="KY656" s="3"/>
      <c r="KZ656" s="3"/>
      <c r="LA656" s="3"/>
      <c r="LB656" s="3"/>
      <c r="LC656" s="3"/>
      <c r="LD656" s="3"/>
      <c r="LE656" s="3"/>
      <c r="LF656" s="3"/>
      <c r="LG656" s="3"/>
      <c r="LH656" s="3"/>
      <c r="LI656" s="3"/>
      <c r="LJ656" s="3"/>
      <c r="LK656" s="3"/>
      <c r="LL656" s="3"/>
      <c r="LM656" s="3"/>
      <c r="LN656" s="3"/>
      <c r="LO656" s="3"/>
      <c r="LP656" s="3"/>
      <c r="LQ656" s="3"/>
      <c r="LR656" s="3"/>
      <c r="LS656" s="3"/>
      <c r="LT656" s="3"/>
      <c r="LU656" s="3"/>
      <c r="LV656" s="3"/>
      <c r="LW656" s="3"/>
      <c r="LX656" s="3"/>
      <c r="LY656" s="3"/>
      <c r="LZ656" s="3"/>
      <c r="MA656" s="3"/>
      <c r="MB656" s="3"/>
      <c r="MC656" s="3"/>
      <c r="MD656" s="3"/>
      <c r="ME656" s="3"/>
      <c r="MF656" s="3"/>
      <c r="MG656" s="3"/>
      <c r="MH656" s="3"/>
      <c r="MI656" s="3"/>
      <c r="MJ656" s="3"/>
      <c r="MK656" s="3"/>
      <c r="ML656" s="3"/>
      <c r="MM656" s="3"/>
      <c r="MN656" s="3"/>
      <c r="MO656" s="3"/>
      <c r="MP656" s="3"/>
      <c r="MQ656" s="3"/>
      <c r="MR656" s="3"/>
      <c r="MS656" s="3"/>
      <c r="MT656" s="3"/>
      <c r="MU656" s="3"/>
      <c r="MV656" s="3"/>
      <c r="MW656" s="3"/>
      <c r="MX656" s="3"/>
      <c r="MY656" s="3"/>
      <c r="MZ656" s="3"/>
      <c r="NA656" s="3"/>
      <c r="NB656" s="3"/>
      <c r="NC656" s="3"/>
      <c r="ND656" s="3"/>
      <c r="NE656" s="3"/>
      <c r="NF656" s="3"/>
      <c r="NG656" s="3"/>
      <c r="NH656" s="3"/>
      <c r="NI656" s="3"/>
      <c r="NJ656" s="3"/>
      <c r="NK656" s="3"/>
      <c r="NL656" s="3"/>
      <c r="NM656" s="3"/>
      <c r="NN656" s="3"/>
      <c r="NO656" s="3"/>
      <c r="NP656" s="3"/>
      <c r="NQ656" s="3"/>
      <c r="NR656" s="3"/>
      <c r="NS656" s="3"/>
      <c r="NT656" s="3"/>
      <c r="NU656" s="3"/>
      <c r="NV656" s="3"/>
      <c r="NW656" s="3"/>
      <c r="NX656" s="3"/>
      <c r="NY656" s="3"/>
      <c r="NZ656" s="3"/>
      <c r="OA656" s="3"/>
      <c r="OB656" s="3"/>
      <c r="OC656" s="3"/>
      <c r="OD656" s="3"/>
      <c r="OE656" s="3"/>
      <c r="OF656" s="3"/>
      <c r="OG656" s="3"/>
      <c r="OH656" s="3"/>
      <c r="OI656" s="3"/>
      <c r="OJ656" s="3"/>
      <c r="OK656" s="3"/>
      <c r="OL656" s="3"/>
      <c r="OM656" s="3"/>
      <c r="ON656" s="3"/>
      <c r="OO656" s="3"/>
      <c r="OP656" s="3"/>
      <c r="OQ656" s="3"/>
      <c r="OR656" s="3"/>
      <c r="OS656" s="3"/>
      <c r="OT656" s="3"/>
      <c r="OU656" s="3"/>
      <c r="OV656" s="3"/>
      <c r="OW656" s="3"/>
      <c r="OX656" s="3"/>
      <c r="OY656" s="3"/>
      <c r="OZ656" s="3"/>
      <c r="PA656" s="3"/>
      <c r="PB656" s="1"/>
      <c r="PC656" s="1"/>
      <c r="PD656" s="1"/>
      <c r="PE656" s="1"/>
      <c r="PF656" s="1"/>
      <c r="PG656" s="1"/>
      <c r="PH656" s="1"/>
      <c r="PI656" s="1"/>
      <c r="PJ656" s="1"/>
      <c r="PK656" s="1"/>
      <c r="PL656" s="1"/>
      <c r="PM656" s="1"/>
      <c r="PN656" s="1"/>
      <c r="PO656" s="1"/>
      <c r="PP656" s="1"/>
      <c r="PQ656" s="1"/>
      <c r="PR656" s="1"/>
      <c r="PS656" s="1"/>
      <c r="PT656" s="1"/>
      <c r="PU656" s="1"/>
      <c r="PV656" s="1"/>
      <c r="PW656" s="1"/>
      <c r="PX656" s="1"/>
      <c r="PY656" s="1"/>
      <c r="PZ656" s="1"/>
      <c r="QA656" s="1"/>
      <c r="QB656" s="1"/>
      <c r="QC656" s="1"/>
      <c r="QD656" s="1"/>
      <c r="QE656" s="1"/>
      <c r="QF656" s="1"/>
      <c r="QG656" s="1"/>
      <c r="QH656" s="1"/>
      <c r="QI656" s="1"/>
      <c r="QJ656" s="1"/>
      <c r="QK656" s="1"/>
      <c r="QL656" s="1"/>
      <c r="QM656" s="1"/>
      <c r="QN656" s="1"/>
      <c r="QO656" s="1"/>
      <c r="QP656" s="1"/>
      <c r="QQ656" s="1"/>
      <c r="QR656" s="1"/>
      <c r="QS656" s="1"/>
      <c r="QT656" s="1"/>
      <c r="QU656" s="1"/>
      <c r="QV656" s="1"/>
      <c r="QW656" s="1"/>
      <c r="QX656" s="1"/>
      <c r="QY656" s="1"/>
      <c r="QZ656" s="1"/>
      <c r="RA656" s="1"/>
      <c r="RB656" s="1"/>
      <c r="RC656" s="1"/>
      <c r="RD656" s="1"/>
      <c r="RE656" s="1"/>
      <c r="RF656" s="1"/>
      <c r="RG656" s="1"/>
      <c r="RH656" s="1"/>
      <c r="RI656" s="1"/>
      <c r="RJ656" s="1"/>
      <c r="RK656" s="1"/>
      <c r="RL656" s="1"/>
      <c r="RM656" s="1"/>
      <c r="RN656" s="1"/>
      <c r="RO656" s="1"/>
      <c r="RP656" s="1"/>
      <c r="RQ656" s="1"/>
      <c r="RR656" s="1"/>
      <c r="RS656" s="1"/>
      <c r="RT656" s="1"/>
      <c r="RU656" s="1"/>
      <c r="RV656" s="1"/>
      <c r="RW656" s="1"/>
      <c r="RX656" s="1"/>
      <c r="RY656" s="1"/>
      <c r="RZ656" s="1"/>
      <c r="SA656" s="1"/>
      <c r="SB656" s="1"/>
      <c r="SC656" s="1"/>
      <c r="SD656" s="1"/>
      <c r="SE656" s="1"/>
      <c r="SF656" s="1"/>
      <c r="SG656" s="1"/>
      <c r="SH656" s="1"/>
      <c r="SI656" s="1"/>
      <c r="SJ656" s="1"/>
      <c r="SK656" s="1"/>
      <c r="SL656" s="1"/>
      <c r="SM656" s="1"/>
      <c r="SN656" s="1"/>
      <c r="SO656" s="1"/>
      <c r="SP656" s="1"/>
      <c r="SQ656" s="1"/>
      <c r="SR656" s="1"/>
      <c r="SS656" s="1"/>
      <c r="ST656" s="1"/>
      <c r="SU656" s="1"/>
      <c r="SV656" s="1"/>
      <c r="SW656" s="1"/>
      <c r="SX656" s="1"/>
      <c r="SY656" s="1"/>
      <c r="SZ656" s="1"/>
      <c r="TA656" s="1"/>
      <c r="TB656" s="1"/>
      <c r="TC656" s="1"/>
      <c r="TD656" s="1"/>
      <c r="TE656" s="1"/>
      <c r="TF656" s="1"/>
      <c r="TG656" s="1"/>
      <c r="TH656" s="1"/>
      <c r="TI656" s="1"/>
      <c r="TJ656" s="1"/>
      <c r="TK656" s="1"/>
      <c r="TL656" s="1"/>
      <c r="TM656" s="1"/>
      <c r="TN656" s="1"/>
      <c r="TO656" s="1"/>
      <c r="TP656" s="1"/>
      <c r="TQ656" s="1"/>
      <c r="TR656" s="1"/>
      <c r="TS656" s="1"/>
      <c r="TT656" s="1"/>
      <c r="TU656" s="1"/>
      <c r="TV656" s="1"/>
      <c r="TW656" s="1"/>
      <c r="TX656" s="1"/>
      <c r="TY656" s="1"/>
      <c r="TZ656" s="1"/>
      <c r="UA656" s="1"/>
      <c r="UB656" s="1"/>
      <c r="UC656" s="1"/>
      <c r="UD656" s="1"/>
      <c r="UE656" s="1"/>
      <c r="UF656" s="1"/>
      <c r="UG656" s="1"/>
      <c r="UH656" s="1"/>
      <c r="UI656" s="1"/>
      <c r="UJ656" s="1"/>
      <c r="UK656" s="1"/>
      <c r="UL656" s="1"/>
      <c r="UM656" s="1"/>
      <c r="UN656" s="1"/>
      <c r="UO656" s="1"/>
      <c r="UP656" s="1"/>
      <c r="UQ656" s="1"/>
      <c r="UR656" s="1"/>
      <c r="US656" s="1"/>
      <c r="UT656" s="1"/>
      <c r="UU656" s="1"/>
      <c r="UV656" s="1"/>
      <c r="UW656" s="1"/>
      <c r="UX656" s="1"/>
      <c r="UY656" s="1"/>
      <c r="UZ656" s="1"/>
      <c r="VA656" s="1"/>
      <c r="VB656" s="1"/>
      <c r="VC656" s="1"/>
      <c r="VD656" s="1"/>
      <c r="VE656" s="1"/>
      <c r="VF656" s="1"/>
      <c r="VG656" s="1"/>
      <c r="VH656" s="1"/>
      <c r="VI656" s="1"/>
      <c r="VJ656" s="1"/>
      <c r="VK656" s="1"/>
      <c r="VL656" s="1"/>
      <c r="VM656" s="1"/>
      <c r="VN656" s="1"/>
      <c r="VO656" s="1"/>
      <c r="VP656" s="1"/>
      <c r="VQ656" s="1"/>
      <c r="VR656" s="1"/>
      <c r="VS656" s="1"/>
      <c r="VT656" s="1"/>
      <c r="VU656" s="1"/>
      <c r="VV656" s="1"/>
      <c r="VW656" s="1"/>
      <c r="VX656" s="1"/>
      <c r="VY656" s="1"/>
      <c r="VZ656" s="1"/>
      <c r="WA656" s="1"/>
      <c r="WB656" s="1"/>
      <c r="WC656" s="1"/>
      <c r="WD656" s="1"/>
      <c r="WE656" s="1"/>
      <c r="WF656" s="1"/>
      <c r="WG656" s="1"/>
      <c r="WH656" s="1"/>
      <c r="WI656" s="1"/>
      <c r="WJ656" s="1"/>
      <c r="WK656" s="1"/>
      <c r="WL656" s="1"/>
      <c r="WM656" s="1"/>
      <c r="WN656" s="1"/>
      <c r="WO656" s="1"/>
      <c r="WP656" s="1"/>
      <c r="WQ656" s="1"/>
      <c r="WR656" s="1"/>
      <c r="WS656" s="1"/>
      <c r="WT656" s="1"/>
      <c r="WU656" s="1"/>
      <c r="WV656" s="1"/>
      <c r="WW656" s="1"/>
      <c r="WX656" s="1"/>
      <c r="WY656" s="1"/>
      <c r="WZ656" s="1"/>
      <c r="XA656" s="1"/>
      <c r="XB656" s="1"/>
      <c r="XC656" s="1"/>
      <c r="XD656" s="1"/>
      <c r="XE656" s="1"/>
      <c r="XF656" s="1"/>
      <c r="XG656" s="1"/>
      <c r="XH656" s="1"/>
      <c r="XI656" s="1"/>
      <c r="XJ656" s="1"/>
      <c r="XK656" s="1"/>
      <c r="XL656" s="1"/>
      <c r="XM656" s="1"/>
      <c r="XN656" s="1"/>
      <c r="XO656" s="1"/>
      <c r="XP656" s="1"/>
      <c r="XQ656" s="1"/>
      <c r="XR656" s="1"/>
      <c r="XS656" s="1"/>
      <c r="XT656" s="1"/>
      <c r="XU656" s="1"/>
      <c r="XV656" s="1"/>
      <c r="XW656" s="1"/>
      <c r="XX656" s="1"/>
      <c r="XY656" s="1"/>
      <c r="XZ656" s="1"/>
      <c r="YA656" s="1"/>
      <c r="YB656" s="1"/>
      <c r="YC656" s="1"/>
      <c r="YD656" s="1"/>
      <c r="YE656" s="1"/>
      <c r="YF656" s="1"/>
      <c r="YG656" s="1"/>
      <c r="YH656" s="1"/>
      <c r="YI656" s="1"/>
      <c r="YJ656" s="1"/>
      <c r="YK656" s="1"/>
      <c r="YL656" s="1"/>
      <c r="YM656" s="1"/>
      <c r="YN656" s="1"/>
      <c r="YO656" s="1"/>
      <c r="YP656" s="1"/>
      <c r="YQ656" s="1"/>
      <c r="YR656" s="1"/>
      <c r="YS656" s="1"/>
      <c r="YT656" s="1"/>
      <c r="YU656" s="1"/>
      <c r="YV656" s="1"/>
      <c r="YW656" s="1"/>
      <c r="YX656" s="1"/>
      <c r="YY656" s="1"/>
      <c r="YZ656" s="1"/>
      <c r="ZA656" s="1"/>
      <c r="ZB656" s="1"/>
      <c r="ZC656" s="1"/>
      <c r="ZD656" s="1"/>
      <c r="ZE656" s="1"/>
      <c r="ZF656" s="1"/>
      <c r="ZG656" s="1"/>
      <c r="ZH656" s="1"/>
      <c r="ZI656" s="1"/>
      <c r="ZJ656" s="1"/>
      <c r="ZK656" s="1"/>
      <c r="ZL656" s="1"/>
      <c r="ZM656" s="1"/>
      <c r="ZN656" s="1"/>
      <c r="ZO656" s="1"/>
      <c r="ZP656" s="1"/>
      <c r="ZQ656" s="1"/>
      <c r="ZR656" s="1"/>
      <c r="ZS656" s="1"/>
      <c r="ZT656" s="1"/>
      <c r="ZU656" s="1"/>
      <c r="ZV656" s="1"/>
      <c r="ZW656" s="1"/>
      <c r="ZX656" s="1"/>
      <c r="ZY656" s="1"/>
      <c r="ZZ656" s="1"/>
      <c r="AAA656" s="1"/>
      <c r="AAB656" s="1"/>
      <c r="AAC656" s="1"/>
      <c r="AAD656" s="1"/>
      <c r="AAE656" s="1"/>
      <c r="AAF656" s="1"/>
      <c r="AAG656" s="1"/>
      <c r="AAH656" s="1"/>
      <c r="AAI656" s="1"/>
      <c r="AAJ656" s="1"/>
      <c r="AAK656" s="1"/>
      <c r="AAL656" s="1"/>
      <c r="AAM656" s="1"/>
      <c r="AAN656" s="1"/>
      <c r="AAO656" s="1"/>
      <c r="AAP656" s="1"/>
      <c r="AAQ656" s="1"/>
      <c r="AAR656" s="1"/>
      <c r="AAS656" s="1"/>
      <c r="AAT656" s="1"/>
      <c r="AAU656" s="1"/>
      <c r="AAV656" s="1"/>
      <c r="AAW656" s="1"/>
      <c r="AAX656" s="1"/>
      <c r="AAY656" s="1"/>
      <c r="AAZ656" s="1"/>
      <c r="ABA656" s="1"/>
      <c r="ABB656" s="1"/>
      <c r="ABC656" s="1"/>
      <c r="ABD656" s="1"/>
      <c r="ABE656" s="1"/>
      <c r="ABF656" s="1"/>
      <c r="ABG656" s="1"/>
      <c r="ABH656" s="1"/>
      <c r="ABI656" s="1"/>
      <c r="ABJ656" s="1"/>
      <c r="ABK656" s="1"/>
      <c r="ABL656" s="1"/>
      <c r="ABM656" s="1"/>
      <c r="ABN656" s="1"/>
      <c r="ABO656" s="1"/>
    </row>
    <row r="657" spans="2:743" x14ac:dyDescent="0.25">
      <c r="B657" s="1"/>
      <c r="C657" s="1"/>
      <c r="D657" s="1"/>
      <c r="E657" s="1"/>
      <c r="F657" s="1"/>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c r="JX657" s="3"/>
      <c r="JY657" s="3"/>
      <c r="JZ657" s="3"/>
      <c r="KA657" s="3"/>
      <c r="KB657" s="3"/>
      <c r="KC657" s="3"/>
      <c r="KD657" s="3"/>
      <c r="KE657" s="3"/>
      <c r="KF657" s="3"/>
      <c r="KG657" s="3"/>
      <c r="KH657" s="3"/>
      <c r="KI657" s="3"/>
      <c r="KJ657" s="3"/>
      <c r="KK657" s="3"/>
      <c r="KL657" s="3"/>
      <c r="KM657" s="3"/>
      <c r="KN657" s="3"/>
      <c r="KO657" s="3"/>
      <c r="KP657" s="3"/>
      <c r="KQ657" s="3"/>
      <c r="KR657" s="3"/>
      <c r="KS657" s="3"/>
      <c r="KT657" s="3"/>
      <c r="KU657" s="3"/>
      <c r="KV657" s="3"/>
      <c r="KW657" s="3"/>
      <c r="KX657" s="3"/>
      <c r="KY657" s="3"/>
      <c r="KZ657" s="3"/>
      <c r="LA657" s="3"/>
      <c r="LB657" s="3"/>
      <c r="LC657" s="3"/>
      <c r="LD657" s="3"/>
      <c r="LE657" s="3"/>
      <c r="LF657" s="3"/>
      <c r="LG657" s="3"/>
      <c r="LH657" s="3"/>
      <c r="LI657" s="3"/>
      <c r="LJ657" s="3"/>
      <c r="LK657" s="3"/>
      <c r="LL657" s="3"/>
      <c r="LM657" s="3"/>
      <c r="LN657" s="3"/>
      <c r="LO657" s="3"/>
      <c r="LP657" s="3"/>
      <c r="LQ657" s="3"/>
      <c r="LR657" s="3"/>
      <c r="LS657" s="3"/>
      <c r="LT657" s="3"/>
      <c r="LU657" s="3"/>
      <c r="LV657" s="3"/>
      <c r="LW657" s="3"/>
      <c r="LX657" s="3"/>
      <c r="LY657" s="3"/>
      <c r="LZ657" s="3"/>
      <c r="MA657" s="3"/>
      <c r="MB657" s="3"/>
      <c r="MC657" s="3"/>
      <c r="MD657" s="3"/>
      <c r="ME657" s="3"/>
      <c r="MF657" s="3"/>
      <c r="MG657" s="3"/>
      <c r="MH657" s="3"/>
      <c r="MI657" s="3"/>
      <c r="MJ657" s="3"/>
      <c r="MK657" s="3"/>
      <c r="ML657" s="3"/>
      <c r="MM657" s="3"/>
      <c r="MN657" s="3"/>
      <c r="MO657" s="3"/>
      <c r="MP657" s="3"/>
      <c r="MQ657" s="3"/>
      <c r="MR657" s="3"/>
      <c r="MS657" s="3"/>
      <c r="MT657" s="3"/>
      <c r="MU657" s="3"/>
      <c r="MV657" s="3"/>
      <c r="MW657" s="3"/>
      <c r="MX657" s="3"/>
      <c r="MY657" s="3"/>
      <c r="MZ657" s="3"/>
      <c r="NA657" s="3"/>
      <c r="NB657" s="3"/>
      <c r="NC657" s="3"/>
      <c r="ND657" s="3"/>
      <c r="NE657" s="3"/>
      <c r="NF657" s="3"/>
      <c r="NG657" s="3"/>
      <c r="NH657" s="3"/>
      <c r="NI657" s="3"/>
      <c r="NJ657" s="3"/>
      <c r="NK657" s="3"/>
      <c r="NL657" s="3"/>
      <c r="NM657" s="3"/>
      <c r="NN657" s="3"/>
      <c r="NO657" s="3"/>
      <c r="NP657" s="3"/>
      <c r="NQ657" s="3"/>
      <c r="NR657" s="3"/>
      <c r="NS657" s="3"/>
      <c r="NT657" s="3"/>
      <c r="NU657" s="3"/>
      <c r="NV657" s="3"/>
      <c r="NW657" s="3"/>
      <c r="NX657" s="3"/>
      <c r="NY657" s="3"/>
      <c r="NZ657" s="3"/>
      <c r="OA657" s="3"/>
      <c r="OB657" s="3"/>
      <c r="OC657" s="3"/>
      <c r="OD657" s="3"/>
      <c r="OE657" s="3"/>
      <c r="OF657" s="3"/>
      <c r="OG657" s="3"/>
      <c r="OH657" s="3"/>
      <c r="OI657" s="3"/>
      <c r="OJ657" s="3"/>
      <c r="OK657" s="3"/>
      <c r="OL657" s="3"/>
      <c r="OM657" s="3"/>
      <c r="ON657" s="3"/>
      <c r="OO657" s="3"/>
      <c r="OP657" s="3"/>
      <c r="OQ657" s="3"/>
      <c r="OR657" s="3"/>
      <c r="OS657" s="3"/>
      <c r="OT657" s="3"/>
      <c r="OU657" s="3"/>
      <c r="OV657" s="3"/>
      <c r="OW657" s="3"/>
      <c r="OX657" s="3"/>
      <c r="OY657" s="3"/>
      <c r="OZ657" s="3"/>
      <c r="PA657" s="3"/>
      <c r="PB657" s="1"/>
      <c r="PC657" s="1"/>
      <c r="PD657" s="1"/>
      <c r="PE657" s="1"/>
      <c r="PF657" s="1"/>
      <c r="PG657" s="1"/>
      <c r="PH657" s="1"/>
      <c r="PI657" s="1"/>
      <c r="PJ657" s="1"/>
      <c r="PK657" s="1"/>
      <c r="PL657" s="1"/>
      <c r="PM657" s="1"/>
      <c r="PN657" s="1"/>
      <c r="PO657" s="1"/>
      <c r="PP657" s="1"/>
      <c r="PQ657" s="1"/>
      <c r="PR657" s="1"/>
      <c r="PS657" s="1"/>
      <c r="PT657" s="1"/>
      <c r="PU657" s="1"/>
      <c r="PV657" s="1"/>
      <c r="PW657" s="1"/>
      <c r="PX657" s="1"/>
      <c r="PY657" s="1"/>
      <c r="PZ657" s="1"/>
      <c r="QA657" s="1"/>
      <c r="QB657" s="1"/>
      <c r="QC657" s="1"/>
      <c r="QD657" s="1"/>
      <c r="QE657" s="1"/>
      <c r="QF657" s="1"/>
      <c r="QG657" s="1"/>
      <c r="QH657" s="1"/>
      <c r="QI657" s="1"/>
      <c r="QJ657" s="1"/>
      <c r="QK657" s="1"/>
      <c r="QL657" s="1"/>
      <c r="QM657" s="1"/>
      <c r="QN657" s="1"/>
      <c r="QO657" s="1"/>
      <c r="QP657" s="1"/>
      <c r="QQ657" s="1"/>
      <c r="QR657" s="1"/>
      <c r="QS657" s="1"/>
      <c r="QT657" s="1"/>
      <c r="QU657" s="1"/>
      <c r="QV657" s="1"/>
      <c r="QW657" s="1"/>
      <c r="QX657" s="1"/>
      <c r="QY657" s="1"/>
      <c r="QZ657" s="1"/>
      <c r="RA657" s="1"/>
      <c r="RB657" s="1"/>
      <c r="RC657" s="1"/>
      <c r="RD657" s="1"/>
      <c r="RE657" s="1"/>
      <c r="RF657" s="1"/>
      <c r="RG657" s="1"/>
      <c r="RH657" s="1"/>
      <c r="RI657" s="1"/>
      <c r="RJ657" s="1"/>
      <c r="RK657" s="1"/>
      <c r="RL657" s="1"/>
      <c r="RM657" s="1"/>
      <c r="RN657" s="1"/>
      <c r="RO657" s="1"/>
      <c r="RP657" s="1"/>
      <c r="RQ657" s="1"/>
      <c r="RR657" s="1"/>
      <c r="RS657" s="1"/>
      <c r="RT657" s="1"/>
      <c r="RU657" s="1"/>
      <c r="RV657" s="1"/>
      <c r="RW657" s="1"/>
      <c r="RX657" s="1"/>
      <c r="RY657" s="1"/>
      <c r="RZ657" s="1"/>
      <c r="SA657" s="1"/>
      <c r="SB657" s="1"/>
      <c r="SC657" s="1"/>
      <c r="SD657" s="1"/>
      <c r="SE657" s="1"/>
      <c r="SF657" s="1"/>
      <c r="SG657" s="1"/>
      <c r="SH657" s="1"/>
      <c r="SI657" s="1"/>
      <c r="SJ657" s="1"/>
      <c r="SK657" s="1"/>
      <c r="SL657" s="1"/>
      <c r="SM657" s="1"/>
      <c r="SN657" s="1"/>
      <c r="SO657" s="1"/>
      <c r="SP657" s="1"/>
      <c r="SQ657" s="1"/>
      <c r="SR657" s="1"/>
      <c r="SS657" s="1"/>
      <c r="ST657" s="1"/>
      <c r="SU657" s="1"/>
      <c r="SV657" s="1"/>
      <c r="SW657" s="1"/>
      <c r="SX657" s="1"/>
      <c r="SY657" s="1"/>
      <c r="SZ657" s="1"/>
      <c r="TA657" s="1"/>
      <c r="TB657" s="1"/>
      <c r="TC657" s="1"/>
      <c r="TD657" s="1"/>
      <c r="TE657" s="1"/>
      <c r="TF657" s="1"/>
      <c r="TG657" s="1"/>
      <c r="TH657" s="1"/>
      <c r="TI657" s="1"/>
      <c r="TJ657" s="1"/>
      <c r="TK657" s="1"/>
      <c r="TL657" s="1"/>
      <c r="TM657" s="1"/>
      <c r="TN657" s="1"/>
      <c r="TO657" s="1"/>
      <c r="TP657" s="1"/>
      <c r="TQ657" s="1"/>
      <c r="TR657" s="1"/>
      <c r="TS657" s="1"/>
      <c r="TT657" s="1"/>
      <c r="TU657" s="1"/>
      <c r="TV657" s="1"/>
      <c r="TW657" s="1"/>
      <c r="TX657" s="1"/>
      <c r="TY657" s="1"/>
      <c r="TZ657" s="1"/>
      <c r="UA657" s="1"/>
      <c r="UB657" s="1"/>
      <c r="UC657" s="1"/>
      <c r="UD657" s="1"/>
      <c r="UE657" s="1"/>
      <c r="UF657" s="1"/>
      <c r="UG657" s="1"/>
      <c r="UH657" s="1"/>
      <c r="UI657" s="1"/>
      <c r="UJ657" s="1"/>
      <c r="UK657" s="1"/>
      <c r="UL657" s="1"/>
      <c r="UM657" s="1"/>
      <c r="UN657" s="1"/>
      <c r="UO657" s="1"/>
      <c r="UP657" s="1"/>
      <c r="UQ657" s="1"/>
      <c r="UR657" s="1"/>
      <c r="US657" s="1"/>
      <c r="UT657" s="1"/>
      <c r="UU657" s="1"/>
      <c r="UV657" s="1"/>
      <c r="UW657" s="1"/>
      <c r="UX657" s="1"/>
      <c r="UY657" s="1"/>
      <c r="UZ657" s="1"/>
      <c r="VA657" s="1"/>
      <c r="VB657" s="1"/>
      <c r="VC657" s="1"/>
      <c r="VD657" s="1"/>
      <c r="VE657" s="1"/>
      <c r="VF657" s="1"/>
      <c r="VG657" s="1"/>
      <c r="VH657" s="1"/>
      <c r="VI657" s="1"/>
      <c r="VJ657" s="1"/>
      <c r="VK657" s="1"/>
      <c r="VL657" s="1"/>
      <c r="VM657" s="1"/>
      <c r="VN657" s="1"/>
      <c r="VO657" s="1"/>
      <c r="VP657" s="1"/>
      <c r="VQ657" s="1"/>
      <c r="VR657" s="1"/>
      <c r="VS657" s="1"/>
      <c r="VT657" s="1"/>
      <c r="VU657" s="1"/>
      <c r="VV657" s="1"/>
      <c r="VW657" s="1"/>
      <c r="VX657" s="1"/>
      <c r="VY657" s="1"/>
      <c r="VZ657" s="1"/>
      <c r="WA657" s="1"/>
      <c r="WB657" s="1"/>
      <c r="WC657" s="1"/>
      <c r="WD657" s="1"/>
      <c r="WE657" s="1"/>
      <c r="WF657" s="1"/>
      <c r="WG657" s="1"/>
      <c r="WH657" s="1"/>
      <c r="WI657" s="1"/>
      <c r="WJ657" s="1"/>
      <c r="WK657" s="1"/>
      <c r="WL657" s="1"/>
      <c r="WM657" s="1"/>
      <c r="WN657" s="1"/>
      <c r="WO657" s="1"/>
      <c r="WP657" s="1"/>
      <c r="WQ657" s="1"/>
      <c r="WR657" s="1"/>
      <c r="WS657" s="1"/>
      <c r="WT657" s="1"/>
      <c r="WU657" s="1"/>
      <c r="WV657" s="1"/>
      <c r="WW657" s="1"/>
      <c r="WX657" s="1"/>
      <c r="WY657" s="1"/>
      <c r="WZ657" s="1"/>
      <c r="XA657" s="1"/>
      <c r="XB657" s="1"/>
      <c r="XC657" s="1"/>
      <c r="XD657" s="1"/>
      <c r="XE657" s="1"/>
      <c r="XF657" s="1"/>
      <c r="XG657" s="1"/>
      <c r="XH657" s="1"/>
      <c r="XI657" s="1"/>
      <c r="XJ657" s="1"/>
      <c r="XK657" s="1"/>
      <c r="XL657" s="1"/>
      <c r="XM657" s="1"/>
      <c r="XN657" s="1"/>
      <c r="XO657" s="1"/>
      <c r="XP657" s="1"/>
      <c r="XQ657" s="1"/>
      <c r="XR657" s="1"/>
      <c r="XS657" s="1"/>
      <c r="XT657" s="1"/>
      <c r="XU657" s="1"/>
      <c r="XV657" s="1"/>
      <c r="XW657" s="1"/>
      <c r="XX657" s="1"/>
      <c r="XY657" s="1"/>
      <c r="XZ657" s="1"/>
      <c r="YA657" s="1"/>
      <c r="YB657" s="1"/>
      <c r="YC657" s="1"/>
      <c r="YD657" s="1"/>
      <c r="YE657" s="1"/>
      <c r="YF657" s="1"/>
      <c r="YG657" s="1"/>
      <c r="YH657" s="1"/>
      <c r="YI657" s="1"/>
      <c r="YJ657" s="1"/>
      <c r="YK657" s="1"/>
      <c r="YL657" s="1"/>
      <c r="YM657" s="1"/>
      <c r="YN657" s="1"/>
      <c r="YO657" s="1"/>
      <c r="YP657" s="1"/>
      <c r="YQ657" s="1"/>
      <c r="YR657" s="1"/>
      <c r="YS657" s="1"/>
      <c r="YT657" s="1"/>
      <c r="YU657" s="1"/>
      <c r="YV657" s="1"/>
      <c r="YW657" s="1"/>
      <c r="YX657" s="1"/>
      <c r="YY657" s="1"/>
      <c r="YZ657" s="1"/>
      <c r="ZA657" s="1"/>
      <c r="ZB657" s="1"/>
      <c r="ZC657" s="1"/>
      <c r="ZD657" s="1"/>
      <c r="ZE657" s="1"/>
      <c r="ZF657" s="1"/>
      <c r="ZG657" s="1"/>
      <c r="ZH657" s="1"/>
      <c r="ZI657" s="1"/>
      <c r="ZJ657" s="1"/>
      <c r="ZK657" s="1"/>
      <c r="ZL657" s="1"/>
      <c r="ZM657" s="1"/>
      <c r="ZN657" s="1"/>
      <c r="ZO657" s="1"/>
      <c r="ZP657" s="1"/>
      <c r="ZQ657" s="1"/>
      <c r="ZR657" s="1"/>
      <c r="ZS657" s="1"/>
      <c r="ZT657" s="1"/>
      <c r="ZU657" s="1"/>
      <c r="ZV657" s="1"/>
      <c r="ZW657" s="1"/>
      <c r="ZX657" s="1"/>
      <c r="ZY657" s="1"/>
      <c r="ZZ657" s="1"/>
      <c r="AAA657" s="1"/>
      <c r="AAB657" s="1"/>
      <c r="AAC657" s="1"/>
      <c r="AAD657" s="1"/>
      <c r="AAE657" s="1"/>
      <c r="AAF657" s="1"/>
      <c r="AAG657" s="1"/>
      <c r="AAH657" s="1"/>
      <c r="AAI657" s="1"/>
      <c r="AAJ657" s="1"/>
      <c r="AAK657" s="1"/>
      <c r="AAL657" s="1"/>
      <c r="AAM657" s="1"/>
      <c r="AAN657" s="1"/>
      <c r="AAO657" s="1"/>
      <c r="AAP657" s="1"/>
      <c r="AAQ657" s="1"/>
      <c r="AAR657" s="1"/>
      <c r="AAS657" s="1"/>
      <c r="AAT657" s="1"/>
      <c r="AAU657" s="1"/>
      <c r="AAV657" s="1"/>
      <c r="AAW657" s="1"/>
      <c r="AAX657" s="1"/>
      <c r="AAY657" s="1"/>
      <c r="AAZ657" s="1"/>
      <c r="ABA657" s="1"/>
      <c r="ABB657" s="1"/>
      <c r="ABC657" s="1"/>
      <c r="ABD657" s="1"/>
      <c r="ABE657" s="1"/>
      <c r="ABF657" s="1"/>
      <c r="ABG657" s="1"/>
      <c r="ABH657" s="1"/>
      <c r="ABI657" s="1"/>
      <c r="ABJ657" s="1"/>
      <c r="ABK657" s="1"/>
      <c r="ABL657" s="1"/>
      <c r="ABM657" s="1"/>
      <c r="ABN657" s="1"/>
      <c r="ABO657" s="1"/>
    </row>
    <row r="658" spans="2:743" x14ac:dyDescent="0.25">
      <c r="B658" s="1"/>
      <c r="C658" s="1"/>
      <c r="D658" s="1"/>
      <c r="E658" s="1"/>
      <c r="F658" s="1"/>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c r="JX658" s="3"/>
      <c r="JY658" s="3"/>
      <c r="JZ658" s="3"/>
      <c r="KA658" s="3"/>
      <c r="KB658" s="3"/>
      <c r="KC658" s="3"/>
      <c r="KD658" s="3"/>
      <c r="KE658" s="3"/>
      <c r="KF658" s="3"/>
      <c r="KG658" s="3"/>
      <c r="KH658" s="3"/>
      <c r="KI658" s="3"/>
      <c r="KJ658" s="3"/>
      <c r="KK658" s="3"/>
      <c r="KL658" s="3"/>
      <c r="KM658" s="3"/>
      <c r="KN658" s="3"/>
      <c r="KO658" s="3"/>
      <c r="KP658" s="3"/>
      <c r="KQ658" s="3"/>
      <c r="KR658" s="3"/>
      <c r="KS658" s="3"/>
      <c r="KT658" s="3"/>
      <c r="KU658" s="3"/>
      <c r="KV658" s="3"/>
      <c r="KW658" s="3"/>
      <c r="KX658" s="3"/>
      <c r="KY658" s="3"/>
      <c r="KZ658" s="3"/>
      <c r="LA658" s="3"/>
      <c r="LB658" s="3"/>
      <c r="LC658" s="3"/>
      <c r="LD658" s="3"/>
      <c r="LE658" s="3"/>
      <c r="LF658" s="3"/>
      <c r="LG658" s="3"/>
      <c r="LH658" s="3"/>
      <c r="LI658" s="3"/>
      <c r="LJ658" s="3"/>
      <c r="LK658" s="3"/>
      <c r="LL658" s="3"/>
      <c r="LM658" s="3"/>
      <c r="LN658" s="3"/>
      <c r="LO658" s="3"/>
      <c r="LP658" s="3"/>
      <c r="LQ658" s="3"/>
      <c r="LR658" s="3"/>
      <c r="LS658" s="3"/>
      <c r="LT658" s="3"/>
      <c r="LU658" s="3"/>
      <c r="LV658" s="3"/>
      <c r="LW658" s="3"/>
      <c r="LX658" s="3"/>
      <c r="LY658" s="3"/>
      <c r="LZ658" s="3"/>
      <c r="MA658" s="3"/>
      <c r="MB658" s="3"/>
      <c r="MC658" s="3"/>
      <c r="MD658" s="3"/>
      <c r="ME658" s="3"/>
      <c r="MF658" s="3"/>
      <c r="MG658" s="3"/>
      <c r="MH658" s="3"/>
      <c r="MI658" s="3"/>
      <c r="MJ658" s="3"/>
      <c r="MK658" s="3"/>
      <c r="ML658" s="3"/>
      <c r="MM658" s="3"/>
      <c r="MN658" s="3"/>
      <c r="MO658" s="3"/>
      <c r="MP658" s="3"/>
      <c r="MQ658" s="3"/>
      <c r="MR658" s="3"/>
      <c r="MS658" s="3"/>
      <c r="MT658" s="3"/>
      <c r="MU658" s="3"/>
      <c r="MV658" s="3"/>
      <c r="MW658" s="3"/>
      <c r="MX658" s="3"/>
      <c r="MY658" s="3"/>
      <c r="MZ658" s="3"/>
      <c r="NA658" s="3"/>
      <c r="NB658" s="3"/>
      <c r="NC658" s="3"/>
      <c r="ND658" s="3"/>
      <c r="NE658" s="3"/>
      <c r="NF658" s="3"/>
      <c r="NG658" s="3"/>
      <c r="NH658" s="3"/>
      <c r="NI658" s="3"/>
      <c r="NJ658" s="3"/>
      <c r="NK658" s="3"/>
      <c r="NL658" s="3"/>
      <c r="NM658" s="3"/>
      <c r="NN658" s="3"/>
      <c r="NO658" s="3"/>
      <c r="NP658" s="3"/>
      <c r="NQ658" s="3"/>
      <c r="NR658" s="3"/>
      <c r="NS658" s="3"/>
      <c r="NT658" s="3"/>
      <c r="NU658" s="3"/>
      <c r="NV658" s="3"/>
      <c r="NW658" s="3"/>
      <c r="NX658" s="3"/>
      <c r="NY658" s="3"/>
      <c r="NZ658" s="3"/>
      <c r="OA658" s="3"/>
      <c r="OB658" s="3"/>
      <c r="OC658" s="3"/>
      <c r="OD658" s="3"/>
      <c r="OE658" s="3"/>
      <c r="OF658" s="3"/>
      <c r="OG658" s="3"/>
      <c r="OH658" s="3"/>
      <c r="OI658" s="3"/>
      <c r="OJ658" s="3"/>
      <c r="OK658" s="3"/>
      <c r="OL658" s="3"/>
      <c r="OM658" s="3"/>
      <c r="ON658" s="3"/>
      <c r="OO658" s="3"/>
      <c r="OP658" s="3"/>
      <c r="OQ658" s="3"/>
      <c r="OR658" s="3"/>
      <c r="OS658" s="3"/>
      <c r="OT658" s="3"/>
      <c r="OU658" s="3"/>
      <c r="OV658" s="3"/>
      <c r="OW658" s="3"/>
      <c r="OX658" s="3"/>
      <c r="OY658" s="3"/>
      <c r="OZ658" s="3"/>
      <c r="PA658" s="3"/>
      <c r="PB658" s="1"/>
      <c r="PC658" s="1"/>
      <c r="PD658" s="1"/>
      <c r="PE658" s="1"/>
      <c r="PF658" s="1"/>
      <c r="PG658" s="1"/>
      <c r="PH658" s="1"/>
      <c r="PI658" s="1"/>
      <c r="PJ658" s="1"/>
      <c r="PK658" s="1"/>
      <c r="PL658" s="1"/>
      <c r="PM658" s="1"/>
      <c r="PN658" s="1"/>
      <c r="PO658" s="1"/>
      <c r="PP658" s="1"/>
      <c r="PQ658" s="1"/>
      <c r="PR658" s="1"/>
      <c r="PS658" s="1"/>
      <c r="PT658" s="1"/>
      <c r="PU658" s="1"/>
      <c r="PV658" s="1"/>
      <c r="PW658" s="1"/>
      <c r="PX658" s="1"/>
      <c r="PY658" s="1"/>
      <c r="PZ658" s="1"/>
      <c r="QA658" s="1"/>
      <c r="QB658" s="1"/>
      <c r="QC658" s="1"/>
      <c r="QD658" s="1"/>
      <c r="QE658" s="1"/>
      <c r="QF658" s="1"/>
      <c r="QG658" s="1"/>
      <c r="QH658" s="1"/>
      <c r="QI658" s="1"/>
      <c r="QJ658" s="1"/>
      <c r="QK658" s="1"/>
      <c r="QL658" s="1"/>
      <c r="QM658" s="1"/>
      <c r="QN658" s="1"/>
      <c r="QO658" s="1"/>
      <c r="QP658" s="1"/>
      <c r="QQ658" s="1"/>
      <c r="QR658" s="1"/>
      <c r="QS658" s="1"/>
      <c r="QT658" s="1"/>
      <c r="QU658" s="1"/>
      <c r="QV658" s="1"/>
      <c r="QW658" s="1"/>
      <c r="QX658" s="1"/>
      <c r="QY658" s="1"/>
      <c r="QZ658" s="1"/>
      <c r="RA658" s="1"/>
      <c r="RB658" s="1"/>
      <c r="RC658" s="1"/>
      <c r="RD658" s="1"/>
      <c r="RE658" s="1"/>
      <c r="RF658" s="1"/>
      <c r="RG658" s="1"/>
      <c r="RH658" s="1"/>
      <c r="RI658" s="1"/>
      <c r="RJ658" s="1"/>
      <c r="RK658" s="1"/>
      <c r="RL658" s="1"/>
      <c r="RM658" s="1"/>
      <c r="RN658" s="1"/>
      <c r="RO658" s="1"/>
      <c r="RP658" s="1"/>
      <c r="RQ658" s="1"/>
      <c r="RR658" s="1"/>
      <c r="RS658" s="1"/>
      <c r="RT658" s="1"/>
      <c r="RU658" s="1"/>
      <c r="RV658" s="1"/>
      <c r="RW658" s="1"/>
      <c r="RX658" s="1"/>
      <c r="RY658" s="1"/>
      <c r="RZ658" s="1"/>
      <c r="SA658" s="1"/>
      <c r="SB658" s="1"/>
      <c r="SC658" s="1"/>
      <c r="SD658" s="1"/>
      <c r="SE658" s="1"/>
      <c r="SF658" s="1"/>
      <c r="SG658" s="1"/>
      <c r="SH658" s="1"/>
      <c r="SI658" s="1"/>
      <c r="SJ658" s="1"/>
      <c r="SK658" s="1"/>
      <c r="SL658" s="1"/>
      <c r="SM658" s="1"/>
      <c r="SN658" s="1"/>
      <c r="SO658" s="1"/>
      <c r="SP658" s="1"/>
      <c r="SQ658" s="1"/>
      <c r="SR658" s="1"/>
      <c r="SS658" s="1"/>
      <c r="ST658" s="1"/>
      <c r="SU658" s="1"/>
      <c r="SV658" s="1"/>
      <c r="SW658" s="1"/>
      <c r="SX658" s="1"/>
      <c r="SY658" s="1"/>
      <c r="SZ658" s="1"/>
      <c r="TA658" s="1"/>
      <c r="TB658" s="1"/>
      <c r="TC658" s="1"/>
      <c r="TD658" s="1"/>
      <c r="TE658" s="1"/>
      <c r="TF658" s="1"/>
      <c r="TG658" s="1"/>
      <c r="TH658" s="1"/>
      <c r="TI658" s="1"/>
      <c r="TJ658" s="1"/>
      <c r="TK658" s="1"/>
      <c r="TL658" s="1"/>
      <c r="TM658" s="1"/>
      <c r="TN658" s="1"/>
      <c r="TO658" s="1"/>
      <c r="TP658" s="1"/>
      <c r="TQ658" s="1"/>
      <c r="TR658" s="1"/>
      <c r="TS658" s="1"/>
      <c r="TT658" s="1"/>
      <c r="TU658" s="1"/>
      <c r="TV658" s="1"/>
      <c r="TW658" s="1"/>
      <c r="TX658" s="1"/>
      <c r="TY658" s="1"/>
      <c r="TZ658" s="1"/>
      <c r="UA658" s="1"/>
      <c r="UB658" s="1"/>
      <c r="UC658" s="1"/>
      <c r="UD658" s="1"/>
      <c r="UE658" s="1"/>
      <c r="UF658" s="1"/>
      <c r="UG658" s="1"/>
      <c r="UH658" s="1"/>
      <c r="UI658" s="1"/>
      <c r="UJ658" s="1"/>
      <c r="UK658" s="1"/>
      <c r="UL658" s="1"/>
      <c r="UM658" s="1"/>
      <c r="UN658" s="1"/>
      <c r="UO658" s="1"/>
      <c r="UP658" s="1"/>
      <c r="UQ658" s="1"/>
      <c r="UR658" s="1"/>
      <c r="US658" s="1"/>
      <c r="UT658" s="1"/>
      <c r="UU658" s="1"/>
      <c r="UV658" s="1"/>
      <c r="UW658" s="1"/>
      <c r="UX658" s="1"/>
      <c r="UY658" s="1"/>
      <c r="UZ658" s="1"/>
      <c r="VA658" s="1"/>
      <c r="VB658" s="1"/>
      <c r="VC658" s="1"/>
      <c r="VD658" s="1"/>
      <c r="VE658" s="1"/>
      <c r="VF658" s="1"/>
      <c r="VG658" s="1"/>
      <c r="VH658" s="1"/>
      <c r="VI658" s="1"/>
      <c r="VJ658" s="1"/>
      <c r="VK658" s="1"/>
      <c r="VL658" s="1"/>
      <c r="VM658" s="1"/>
      <c r="VN658" s="1"/>
      <c r="VO658" s="1"/>
      <c r="VP658" s="1"/>
      <c r="VQ658" s="1"/>
      <c r="VR658" s="1"/>
      <c r="VS658" s="1"/>
      <c r="VT658" s="1"/>
      <c r="VU658" s="1"/>
      <c r="VV658" s="1"/>
      <c r="VW658" s="1"/>
      <c r="VX658" s="1"/>
      <c r="VY658" s="1"/>
      <c r="VZ658" s="1"/>
      <c r="WA658" s="1"/>
      <c r="WB658" s="1"/>
      <c r="WC658" s="1"/>
      <c r="WD658" s="1"/>
      <c r="WE658" s="1"/>
      <c r="WF658" s="1"/>
      <c r="WG658" s="1"/>
      <c r="WH658" s="1"/>
      <c r="WI658" s="1"/>
      <c r="WJ658" s="1"/>
      <c r="WK658" s="1"/>
      <c r="WL658" s="1"/>
      <c r="WM658" s="1"/>
      <c r="WN658" s="1"/>
      <c r="WO658" s="1"/>
      <c r="WP658" s="1"/>
      <c r="WQ658" s="1"/>
      <c r="WR658" s="1"/>
      <c r="WS658" s="1"/>
      <c r="WT658" s="1"/>
      <c r="WU658" s="1"/>
      <c r="WV658" s="1"/>
      <c r="WW658" s="1"/>
      <c r="WX658" s="1"/>
      <c r="WY658" s="1"/>
      <c r="WZ658" s="1"/>
      <c r="XA658" s="1"/>
      <c r="XB658" s="1"/>
      <c r="XC658" s="1"/>
      <c r="XD658" s="1"/>
      <c r="XE658" s="1"/>
      <c r="XF658" s="1"/>
      <c r="XG658" s="1"/>
      <c r="XH658" s="1"/>
      <c r="XI658" s="1"/>
      <c r="XJ658" s="1"/>
      <c r="XK658" s="1"/>
      <c r="XL658" s="1"/>
      <c r="XM658" s="1"/>
      <c r="XN658" s="1"/>
      <c r="XO658" s="1"/>
      <c r="XP658" s="1"/>
      <c r="XQ658" s="1"/>
      <c r="XR658" s="1"/>
      <c r="XS658" s="1"/>
      <c r="XT658" s="1"/>
      <c r="XU658" s="1"/>
      <c r="XV658" s="1"/>
      <c r="XW658" s="1"/>
      <c r="XX658" s="1"/>
      <c r="XY658" s="1"/>
      <c r="XZ658" s="1"/>
      <c r="YA658" s="1"/>
      <c r="YB658" s="1"/>
      <c r="YC658" s="1"/>
      <c r="YD658" s="1"/>
      <c r="YE658" s="1"/>
      <c r="YF658" s="1"/>
      <c r="YG658" s="1"/>
      <c r="YH658" s="1"/>
      <c r="YI658" s="1"/>
      <c r="YJ658" s="1"/>
      <c r="YK658" s="1"/>
      <c r="YL658" s="1"/>
      <c r="YM658" s="1"/>
      <c r="YN658" s="1"/>
      <c r="YO658" s="1"/>
      <c r="YP658" s="1"/>
      <c r="YQ658" s="1"/>
      <c r="YR658" s="1"/>
      <c r="YS658" s="1"/>
      <c r="YT658" s="1"/>
      <c r="YU658" s="1"/>
      <c r="YV658" s="1"/>
      <c r="YW658" s="1"/>
      <c r="YX658" s="1"/>
      <c r="YY658" s="1"/>
      <c r="YZ658" s="1"/>
      <c r="ZA658" s="1"/>
      <c r="ZB658" s="1"/>
      <c r="ZC658" s="1"/>
      <c r="ZD658" s="1"/>
      <c r="ZE658" s="1"/>
      <c r="ZF658" s="1"/>
      <c r="ZG658" s="1"/>
      <c r="ZH658" s="1"/>
      <c r="ZI658" s="1"/>
      <c r="ZJ658" s="1"/>
      <c r="ZK658" s="1"/>
      <c r="ZL658" s="1"/>
      <c r="ZM658" s="1"/>
      <c r="ZN658" s="1"/>
      <c r="ZO658" s="1"/>
      <c r="ZP658" s="1"/>
      <c r="ZQ658" s="1"/>
      <c r="ZR658" s="1"/>
      <c r="ZS658" s="1"/>
      <c r="ZT658" s="1"/>
      <c r="ZU658" s="1"/>
      <c r="ZV658" s="1"/>
      <c r="ZW658" s="1"/>
      <c r="ZX658" s="1"/>
      <c r="ZY658" s="1"/>
      <c r="ZZ658" s="1"/>
      <c r="AAA658" s="1"/>
      <c r="AAB658" s="1"/>
      <c r="AAC658" s="1"/>
      <c r="AAD658" s="1"/>
      <c r="AAE658" s="1"/>
      <c r="AAF658" s="1"/>
      <c r="AAG658" s="1"/>
      <c r="AAH658" s="1"/>
      <c r="AAI658" s="1"/>
      <c r="AAJ658" s="1"/>
      <c r="AAK658" s="1"/>
      <c r="AAL658" s="1"/>
      <c r="AAM658" s="1"/>
      <c r="AAN658" s="1"/>
      <c r="AAO658" s="1"/>
      <c r="AAP658" s="1"/>
      <c r="AAQ658" s="1"/>
      <c r="AAR658" s="1"/>
      <c r="AAS658" s="1"/>
      <c r="AAT658" s="1"/>
      <c r="AAU658" s="1"/>
      <c r="AAV658" s="1"/>
      <c r="AAW658" s="1"/>
      <c r="AAX658" s="1"/>
      <c r="AAY658" s="1"/>
      <c r="AAZ658" s="1"/>
      <c r="ABA658" s="1"/>
      <c r="ABB658" s="1"/>
      <c r="ABC658" s="1"/>
      <c r="ABD658" s="1"/>
      <c r="ABE658" s="1"/>
      <c r="ABF658" s="1"/>
      <c r="ABG658" s="1"/>
      <c r="ABH658" s="1"/>
      <c r="ABI658" s="1"/>
      <c r="ABJ658" s="1"/>
      <c r="ABK658" s="1"/>
      <c r="ABL658" s="1"/>
      <c r="ABM658" s="1"/>
      <c r="ABN658" s="1"/>
      <c r="ABO658" s="1"/>
    </row>
    <row r="659" spans="2:743" x14ac:dyDescent="0.25">
      <c r="B659" s="1"/>
      <c r="C659" s="1"/>
      <c r="D659" s="1"/>
      <c r="E659" s="1"/>
      <c r="F659" s="1"/>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c r="JX659" s="3"/>
      <c r="JY659" s="3"/>
      <c r="JZ659" s="3"/>
      <c r="KA659" s="3"/>
      <c r="KB659" s="3"/>
      <c r="KC659" s="3"/>
      <c r="KD659" s="3"/>
      <c r="KE659" s="3"/>
      <c r="KF659" s="3"/>
      <c r="KG659" s="3"/>
      <c r="KH659" s="3"/>
      <c r="KI659" s="3"/>
      <c r="KJ659" s="3"/>
      <c r="KK659" s="3"/>
      <c r="KL659" s="3"/>
      <c r="KM659" s="3"/>
      <c r="KN659" s="3"/>
      <c r="KO659" s="3"/>
      <c r="KP659" s="3"/>
      <c r="KQ659" s="3"/>
      <c r="KR659" s="3"/>
      <c r="KS659" s="3"/>
      <c r="KT659" s="3"/>
      <c r="KU659" s="3"/>
      <c r="KV659" s="3"/>
      <c r="KW659" s="3"/>
      <c r="KX659" s="3"/>
      <c r="KY659" s="3"/>
      <c r="KZ659" s="3"/>
      <c r="LA659" s="3"/>
      <c r="LB659" s="3"/>
      <c r="LC659" s="3"/>
      <c r="LD659" s="3"/>
      <c r="LE659" s="3"/>
      <c r="LF659" s="3"/>
      <c r="LG659" s="3"/>
      <c r="LH659" s="3"/>
      <c r="LI659" s="3"/>
      <c r="LJ659" s="3"/>
      <c r="LK659" s="3"/>
      <c r="LL659" s="3"/>
      <c r="LM659" s="3"/>
      <c r="LN659" s="3"/>
      <c r="LO659" s="3"/>
      <c r="LP659" s="3"/>
      <c r="LQ659" s="3"/>
      <c r="LR659" s="3"/>
      <c r="LS659" s="3"/>
      <c r="LT659" s="3"/>
      <c r="LU659" s="3"/>
      <c r="LV659" s="3"/>
      <c r="LW659" s="3"/>
      <c r="LX659" s="3"/>
      <c r="LY659" s="3"/>
      <c r="LZ659" s="3"/>
      <c r="MA659" s="3"/>
      <c r="MB659" s="3"/>
      <c r="MC659" s="3"/>
      <c r="MD659" s="3"/>
      <c r="ME659" s="3"/>
      <c r="MF659" s="3"/>
      <c r="MG659" s="3"/>
      <c r="MH659" s="3"/>
      <c r="MI659" s="3"/>
      <c r="MJ659" s="3"/>
      <c r="MK659" s="3"/>
      <c r="ML659" s="3"/>
      <c r="MM659" s="3"/>
      <c r="MN659" s="3"/>
      <c r="MO659" s="3"/>
      <c r="MP659" s="3"/>
      <c r="MQ659" s="3"/>
      <c r="MR659" s="3"/>
      <c r="MS659" s="3"/>
      <c r="MT659" s="3"/>
      <c r="MU659" s="3"/>
      <c r="MV659" s="3"/>
      <c r="MW659" s="3"/>
      <c r="MX659" s="3"/>
      <c r="MY659" s="3"/>
      <c r="MZ659" s="3"/>
      <c r="NA659" s="3"/>
      <c r="NB659" s="3"/>
      <c r="NC659" s="3"/>
      <c r="ND659" s="3"/>
      <c r="NE659" s="3"/>
      <c r="NF659" s="3"/>
      <c r="NG659" s="3"/>
      <c r="NH659" s="3"/>
      <c r="NI659" s="3"/>
      <c r="NJ659" s="3"/>
      <c r="NK659" s="3"/>
      <c r="NL659" s="3"/>
      <c r="NM659" s="3"/>
      <c r="NN659" s="3"/>
      <c r="NO659" s="3"/>
      <c r="NP659" s="3"/>
      <c r="NQ659" s="3"/>
      <c r="NR659" s="3"/>
      <c r="NS659" s="3"/>
      <c r="NT659" s="3"/>
      <c r="NU659" s="3"/>
      <c r="NV659" s="3"/>
      <c r="NW659" s="3"/>
      <c r="NX659" s="3"/>
      <c r="NY659" s="3"/>
      <c r="NZ659" s="3"/>
      <c r="OA659" s="3"/>
      <c r="OB659" s="3"/>
      <c r="OC659" s="3"/>
      <c r="OD659" s="3"/>
      <c r="OE659" s="3"/>
      <c r="OF659" s="3"/>
      <c r="OG659" s="3"/>
      <c r="OH659" s="3"/>
      <c r="OI659" s="3"/>
      <c r="OJ659" s="3"/>
      <c r="OK659" s="3"/>
      <c r="OL659" s="3"/>
      <c r="OM659" s="3"/>
      <c r="ON659" s="3"/>
      <c r="OO659" s="3"/>
      <c r="OP659" s="3"/>
      <c r="OQ659" s="3"/>
      <c r="OR659" s="3"/>
      <c r="OS659" s="3"/>
      <c r="OT659" s="3"/>
      <c r="OU659" s="3"/>
      <c r="OV659" s="3"/>
      <c r="OW659" s="3"/>
      <c r="OX659" s="3"/>
      <c r="OY659" s="3"/>
      <c r="OZ659" s="3"/>
      <c r="PA659" s="3"/>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row>
    <row r="660" spans="2:743" x14ac:dyDescent="0.25">
      <c r="B660" s="1"/>
      <c r="C660" s="1"/>
      <c r="D660" s="1"/>
      <c r="E660" s="1"/>
      <c r="F660" s="1"/>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c r="JX660" s="3"/>
      <c r="JY660" s="3"/>
      <c r="JZ660" s="3"/>
      <c r="KA660" s="3"/>
      <c r="KB660" s="3"/>
      <c r="KC660" s="3"/>
      <c r="KD660" s="3"/>
      <c r="KE660" s="3"/>
      <c r="KF660" s="3"/>
      <c r="KG660" s="3"/>
      <c r="KH660" s="3"/>
      <c r="KI660" s="3"/>
      <c r="KJ660" s="3"/>
      <c r="KK660" s="3"/>
      <c r="KL660" s="3"/>
      <c r="KM660" s="3"/>
      <c r="KN660" s="3"/>
      <c r="KO660" s="3"/>
      <c r="KP660" s="3"/>
      <c r="KQ660" s="3"/>
      <c r="KR660" s="3"/>
      <c r="KS660" s="3"/>
      <c r="KT660" s="3"/>
      <c r="KU660" s="3"/>
      <c r="KV660" s="3"/>
      <c r="KW660" s="3"/>
      <c r="KX660" s="3"/>
      <c r="KY660" s="3"/>
      <c r="KZ660" s="3"/>
      <c r="LA660" s="3"/>
      <c r="LB660" s="3"/>
      <c r="LC660" s="3"/>
      <c r="LD660" s="3"/>
      <c r="LE660" s="3"/>
      <c r="LF660" s="3"/>
      <c r="LG660" s="3"/>
      <c r="LH660" s="3"/>
      <c r="LI660" s="3"/>
      <c r="LJ660" s="3"/>
      <c r="LK660" s="3"/>
      <c r="LL660" s="3"/>
      <c r="LM660" s="3"/>
      <c r="LN660" s="3"/>
      <c r="LO660" s="3"/>
      <c r="LP660" s="3"/>
      <c r="LQ660" s="3"/>
      <c r="LR660" s="3"/>
      <c r="LS660" s="3"/>
      <c r="LT660" s="3"/>
      <c r="LU660" s="3"/>
      <c r="LV660" s="3"/>
      <c r="LW660" s="3"/>
      <c r="LX660" s="3"/>
      <c r="LY660" s="3"/>
      <c r="LZ660" s="3"/>
      <c r="MA660" s="3"/>
      <c r="MB660" s="3"/>
      <c r="MC660" s="3"/>
      <c r="MD660" s="3"/>
      <c r="ME660" s="3"/>
      <c r="MF660" s="3"/>
      <c r="MG660" s="3"/>
      <c r="MH660" s="3"/>
      <c r="MI660" s="3"/>
      <c r="MJ660" s="3"/>
      <c r="MK660" s="3"/>
      <c r="ML660" s="3"/>
      <c r="MM660" s="3"/>
      <c r="MN660" s="3"/>
      <c r="MO660" s="3"/>
      <c r="MP660" s="3"/>
      <c r="MQ660" s="3"/>
      <c r="MR660" s="3"/>
      <c r="MS660" s="3"/>
      <c r="MT660" s="3"/>
      <c r="MU660" s="3"/>
      <c r="MV660" s="3"/>
      <c r="MW660" s="3"/>
      <c r="MX660" s="3"/>
      <c r="MY660" s="3"/>
      <c r="MZ660" s="3"/>
      <c r="NA660" s="3"/>
      <c r="NB660" s="3"/>
      <c r="NC660" s="3"/>
      <c r="ND660" s="3"/>
      <c r="NE660" s="3"/>
      <c r="NF660" s="3"/>
      <c r="NG660" s="3"/>
      <c r="NH660" s="3"/>
      <c r="NI660" s="3"/>
      <c r="NJ660" s="3"/>
      <c r="NK660" s="3"/>
      <c r="NL660" s="3"/>
      <c r="NM660" s="3"/>
      <c r="NN660" s="3"/>
      <c r="NO660" s="3"/>
      <c r="NP660" s="3"/>
      <c r="NQ660" s="3"/>
      <c r="NR660" s="3"/>
      <c r="NS660" s="3"/>
      <c r="NT660" s="3"/>
      <c r="NU660" s="3"/>
      <c r="NV660" s="3"/>
      <c r="NW660" s="3"/>
      <c r="NX660" s="3"/>
      <c r="NY660" s="3"/>
      <c r="NZ660" s="3"/>
      <c r="OA660" s="3"/>
      <c r="OB660" s="3"/>
      <c r="OC660" s="3"/>
      <c r="OD660" s="3"/>
      <c r="OE660" s="3"/>
      <c r="OF660" s="3"/>
      <c r="OG660" s="3"/>
      <c r="OH660" s="3"/>
      <c r="OI660" s="3"/>
      <c r="OJ660" s="3"/>
      <c r="OK660" s="3"/>
      <c r="OL660" s="3"/>
      <c r="OM660" s="3"/>
      <c r="ON660" s="3"/>
      <c r="OO660" s="3"/>
      <c r="OP660" s="3"/>
      <c r="OQ660" s="3"/>
      <c r="OR660" s="3"/>
      <c r="OS660" s="3"/>
      <c r="OT660" s="3"/>
      <c r="OU660" s="3"/>
      <c r="OV660" s="3"/>
      <c r="OW660" s="3"/>
      <c r="OX660" s="3"/>
      <c r="OY660" s="3"/>
      <c r="OZ660" s="3"/>
      <c r="PA660" s="3"/>
      <c r="PB660" s="1"/>
      <c r="PC660" s="1"/>
      <c r="PD660" s="1"/>
      <c r="PE660" s="1"/>
      <c r="PF660" s="1"/>
      <c r="PG660" s="1"/>
      <c r="PH660" s="1"/>
      <c r="PI660" s="1"/>
      <c r="PJ660" s="1"/>
      <c r="PK660" s="1"/>
      <c r="PL660" s="1"/>
      <c r="PM660" s="1"/>
      <c r="PN660" s="1"/>
      <c r="PO660" s="1"/>
      <c r="PP660" s="1"/>
      <c r="PQ660" s="1"/>
      <c r="PR660" s="1"/>
      <c r="PS660" s="1"/>
      <c r="PT660" s="1"/>
      <c r="PU660" s="1"/>
      <c r="PV660" s="1"/>
      <c r="PW660" s="1"/>
      <c r="PX660" s="1"/>
      <c r="PY660" s="1"/>
      <c r="PZ660" s="1"/>
      <c r="QA660" s="1"/>
      <c r="QB660" s="1"/>
      <c r="QC660" s="1"/>
      <c r="QD660" s="1"/>
      <c r="QE660" s="1"/>
      <c r="QF660" s="1"/>
      <c r="QG660" s="1"/>
      <c r="QH660" s="1"/>
      <c r="QI660" s="1"/>
      <c r="QJ660" s="1"/>
      <c r="QK660" s="1"/>
      <c r="QL660" s="1"/>
      <c r="QM660" s="1"/>
      <c r="QN660" s="1"/>
      <c r="QO660" s="1"/>
      <c r="QP660" s="1"/>
      <c r="QQ660" s="1"/>
      <c r="QR660" s="1"/>
      <c r="QS660" s="1"/>
      <c r="QT660" s="1"/>
      <c r="QU660" s="1"/>
      <c r="QV660" s="1"/>
      <c r="QW660" s="1"/>
      <c r="QX660" s="1"/>
      <c r="QY660" s="1"/>
      <c r="QZ660" s="1"/>
      <c r="RA660" s="1"/>
      <c r="RB660" s="1"/>
      <c r="RC660" s="1"/>
      <c r="RD660" s="1"/>
      <c r="RE660" s="1"/>
      <c r="RF660" s="1"/>
      <c r="RG660" s="1"/>
      <c r="RH660" s="1"/>
      <c r="RI660" s="1"/>
      <c r="RJ660" s="1"/>
      <c r="RK660" s="1"/>
      <c r="RL660" s="1"/>
      <c r="RM660" s="1"/>
      <c r="RN660" s="1"/>
      <c r="RO660" s="1"/>
      <c r="RP660" s="1"/>
      <c r="RQ660" s="1"/>
      <c r="RR660" s="1"/>
      <c r="RS660" s="1"/>
      <c r="RT660" s="1"/>
      <c r="RU660" s="1"/>
      <c r="RV660" s="1"/>
      <c r="RW660" s="1"/>
      <c r="RX660" s="1"/>
      <c r="RY660" s="1"/>
      <c r="RZ660" s="1"/>
      <c r="SA660" s="1"/>
      <c r="SB660" s="1"/>
      <c r="SC660" s="1"/>
      <c r="SD660" s="1"/>
      <c r="SE660" s="1"/>
      <c r="SF660" s="1"/>
      <c r="SG660" s="1"/>
      <c r="SH660" s="1"/>
      <c r="SI660" s="1"/>
      <c r="SJ660" s="1"/>
      <c r="SK660" s="1"/>
      <c r="SL660" s="1"/>
      <c r="SM660" s="1"/>
      <c r="SN660" s="1"/>
      <c r="SO660" s="1"/>
      <c r="SP660" s="1"/>
      <c r="SQ660" s="1"/>
      <c r="SR660" s="1"/>
      <c r="SS660" s="1"/>
      <c r="ST660" s="1"/>
      <c r="SU660" s="1"/>
      <c r="SV660" s="1"/>
      <c r="SW660" s="1"/>
      <c r="SX660" s="1"/>
      <c r="SY660" s="1"/>
      <c r="SZ660" s="1"/>
      <c r="TA660" s="1"/>
      <c r="TB660" s="1"/>
      <c r="TC660" s="1"/>
      <c r="TD660" s="1"/>
      <c r="TE660" s="1"/>
      <c r="TF660" s="1"/>
      <c r="TG660" s="1"/>
      <c r="TH660" s="1"/>
      <c r="TI660" s="1"/>
      <c r="TJ660" s="1"/>
      <c r="TK660" s="1"/>
      <c r="TL660" s="1"/>
      <c r="TM660" s="1"/>
      <c r="TN660" s="1"/>
      <c r="TO660" s="1"/>
      <c r="TP660" s="1"/>
      <c r="TQ660" s="1"/>
      <c r="TR660" s="1"/>
      <c r="TS660" s="1"/>
      <c r="TT660" s="1"/>
      <c r="TU660" s="1"/>
      <c r="TV660" s="1"/>
      <c r="TW660" s="1"/>
      <c r="TX660" s="1"/>
      <c r="TY660" s="1"/>
      <c r="TZ660" s="1"/>
      <c r="UA660" s="1"/>
      <c r="UB660" s="1"/>
      <c r="UC660" s="1"/>
      <c r="UD660" s="1"/>
      <c r="UE660" s="1"/>
      <c r="UF660" s="1"/>
      <c r="UG660" s="1"/>
      <c r="UH660" s="1"/>
      <c r="UI660" s="1"/>
      <c r="UJ660" s="1"/>
      <c r="UK660" s="1"/>
      <c r="UL660" s="1"/>
      <c r="UM660" s="1"/>
      <c r="UN660" s="1"/>
      <c r="UO660" s="1"/>
      <c r="UP660" s="1"/>
      <c r="UQ660" s="1"/>
      <c r="UR660" s="1"/>
      <c r="US660" s="1"/>
      <c r="UT660" s="1"/>
      <c r="UU660" s="1"/>
      <c r="UV660" s="1"/>
      <c r="UW660" s="1"/>
      <c r="UX660" s="1"/>
      <c r="UY660" s="1"/>
      <c r="UZ660" s="1"/>
      <c r="VA660" s="1"/>
      <c r="VB660" s="1"/>
      <c r="VC660" s="1"/>
      <c r="VD660" s="1"/>
      <c r="VE660" s="1"/>
      <c r="VF660" s="1"/>
      <c r="VG660" s="1"/>
      <c r="VH660" s="1"/>
      <c r="VI660" s="1"/>
      <c r="VJ660" s="1"/>
      <c r="VK660" s="1"/>
      <c r="VL660" s="1"/>
      <c r="VM660" s="1"/>
      <c r="VN660" s="1"/>
      <c r="VO660" s="1"/>
      <c r="VP660" s="1"/>
      <c r="VQ660" s="1"/>
      <c r="VR660" s="1"/>
      <c r="VS660" s="1"/>
      <c r="VT660" s="1"/>
      <c r="VU660" s="1"/>
      <c r="VV660" s="1"/>
      <c r="VW660" s="1"/>
      <c r="VX660" s="1"/>
      <c r="VY660" s="1"/>
      <c r="VZ660" s="1"/>
      <c r="WA660" s="1"/>
      <c r="WB660" s="1"/>
      <c r="WC660" s="1"/>
      <c r="WD660" s="1"/>
      <c r="WE660" s="1"/>
      <c r="WF660" s="1"/>
      <c r="WG660" s="1"/>
      <c r="WH660" s="1"/>
      <c r="WI660" s="1"/>
      <c r="WJ660" s="1"/>
      <c r="WK660" s="1"/>
      <c r="WL660" s="1"/>
      <c r="WM660" s="1"/>
      <c r="WN660" s="1"/>
      <c r="WO660" s="1"/>
      <c r="WP660" s="1"/>
      <c r="WQ660" s="1"/>
      <c r="WR660" s="1"/>
      <c r="WS660" s="1"/>
      <c r="WT660" s="1"/>
      <c r="WU660" s="1"/>
      <c r="WV660" s="1"/>
      <c r="WW660" s="1"/>
      <c r="WX660" s="1"/>
      <c r="WY660" s="1"/>
      <c r="WZ660" s="1"/>
      <c r="XA660" s="1"/>
      <c r="XB660" s="1"/>
      <c r="XC660" s="1"/>
      <c r="XD660" s="1"/>
      <c r="XE660" s="1"/>
      <c r="XF660" s="1"/>
      <c r="XG660" s="1"/>
      <c r="XH660" s="1"/>
      <c r="XI660" s="1"/>
      <c r="XJ660" s="1"/>
      <c r="XK660" s="1"/>
      <c r="XL660" s="1"/>
      <c r="XM660" s="1"/>
      <c r="XN660" s="1"/>
      <c r="XO660" s="1"/>
      <c r="XP660" s="1"/>
      <c r="XQ660" s="1"/>
      <c r="XR660" s="1"/>
      <c r="XS660" s="1"/>
      <c r="XT660" s="1"/>
      <c r="XU660" s="1"/>
      <c r="XV660" s="1"/>
      <c r="XW660" s="1"/>
      <c r="XX660" s="1"/>
      <c r="XY660" s="1"/>
      <c r="XZ660" s="1"/>
      <c r="YA660" s="1"/>
      <c r="YB660" s="1"/>
      <c r="YC660" s="1"/>
      <c r="YD660" s="1"/>
      <c r="YE660" s="1"/>
      <c r="YF660" s="1"/>
      <c r="YG660" s="1"/>
      <c r="YH660" s="1"/>
      <c r="YI660" s="1"/>
      <c r="YJ660" s="1"/>
      <c r="YK660" s="1"/>
      <c r="YL660" s="1"/>
      <c r="YM660" s="1"/>
      <c r="YN660" s="1"/>
      <c r="YO660" s="1"/>
      <c r="YP660" s="1"/>
      <c r="YQ660" s="1"/>
      <c r="YR660" s="1"/>
      <c r="YS660" s="1"/>
      <c r="YT660" s="1"/>
      <c r="YU660" s="1"/>
      <c r="YV660" s="1"/>
      <c r="YW660" s="1"/>
      <c r="YX660" s="1"/>
      <c r="YY660" s="1"/>
      <c r="YZ660" s="1"/>
      <c r="ZA660" s="1"/>
      <c r="ZB660" s="1"/>
      <c r="ZC660" s="1"/>
      <c r="ZD660" s="1"/>
      <c r="ZE660" s="1"/>
      <c r="ZF660" s="1"/>
      <c r="ZG660" s="1"/>
      <c r="ZH660" s="1"/>
      <c r="ZI660" s="1"/>
      <c r="ZJ660" s="1"/>
      <c r="ZK660" s="1"/>
      <c r="ZL660" s="1"/>
      <c r="ZM660" s="1"/>
      <c r="ZN660" s="1"/>
      <c r="ZO660" s="1"/>
      <c r="ZP660" s="1"/>
      <c r="ZQ660" s="1"/>
      <c r="ZR660" s="1"/>
      <c r="ZS660" s="1"/>
      <c r="ZT660" s="1"/>
      <c r="ZU660" s="1"/>
      <c r="ZV660" s="1"/>
      <c r="ZW660" s="1"/>
      <c r="ZX660" s="1"/>
      <c r="ZY660" s="1"/>
      <c r="ZZ660" s="1"/>
      <c r="AAA660" s="1"/>
      <c r="AAB660" s="1"/>
      <c r="AAC660" s="1"/>
      <c r="AAD660" s="1"/>
      <c r="AAE660" s="1"/>
      <c r="AAF660" s="1"/>
      <c r="AAG660" s="1"/>
      <c r="AAH660" s="1"/>
      <c r="AAI660" s="1"/>
      <c r="AAJ660" s="1"/>
      <c r="AAK660" s="1"/>
      <c r="AAL660" s="1"/>
      <c r="AAM660" s="1"/>
      <c r="AAN660" s="1"/>
      <c r="AAO660" s="1"/>
      <c r="AAP660" s="1"/>
      <c r="AAQ660" s="1"/>
      <c r="AAR660" s="1"/>
      <c r="AAS660" s="1"/>
      <c r="AAT660" s="1"/>
      <c r="AAU660" s="1"/>
      <c r="AAV660" s="1"/>
      <c r="AAW660" s="1"/>
      <c r="AAX660" s="1"/>
      <c r="AAY660" s="1"/>
      <c r="AAZ660" s="1"/>
      <c r="ABA660" s="1"/>
      <c r="ABB660" s="1"/>
      <c r="ABC660" s="1"/>
      <c r="ABD660" s="1"/>
      <c r="ABE660" s="1"/>
      <c r="ABF660" s="1"/>
      <c r="ABG660" s="1"/>
      <c r="ABH660" s="1"/>
      <c r="ABI660" s="1"/>
      <c r="ABJ660" s="1"/>
      <c r="ABK660" s="1"/>
      <c r="ABL660" s="1"/>
      <c r="ABM660" s="1"/>
      <c r="ABN660" s="1"/>
      <c r="ABO660" s="1"/>
    </row>
    <row r="661" spans="2:743" x14ac:dyDescent="0.25">
      <c r="B661" s="1"/>
      <c r="C661" s="1"/>
      <c r="D661" s="1"/>
      <c r="E661" s="1"/>
      <c r="F661" s="1"/>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c r="IS661" s="3"/>
      <c r="IT661" s="3"/>
      <c r="IU661" s="3"/>
      <c r="IV661" s="3"/>
      <c r="IW661" s="3"/>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c r="JX661" s="3"/>
      <c r="JY661" s="3"/>
      <c r="JZ661" s="3"/>
      <c r="KA661" s="3"/>
      <c r="KB661" s="3"/>
      <c r="KC661" s="3"/>
      <c r="KD661" s="3"/>
      <c r="KE661" s="3"/>
      <c r="KF661" s="3"/>
      <c r="KG661" s="3"/>
      <c r="KH661" s="3"/>
      <c r="KI661" s="3"/>
      <c r="KJ661" s="3"/>
      <c r="KK661" s="3"/>
      <c r="KL661" s="3"/>
      <c r="KM661" s="3"/>
      <c r="KN661" s="3"/>
      <c r="KO661" s="3"/>
      <c r="KP661" s="3"/>
      <c r="KQ661" s="3"/>
      <c r="KR661" s="3"/>
      <c r="KS661" s="3"/>
      <c r="KT661" s="3"/>
      <c r="KU661" s="3"/>
      <c r="KV661" s="3"/>
      <c r="KW661" s="3"/>
      <c r="KX661" s="3"/>
      <c r="KY661" s="3"/>
      <c r="KZ661" s="3"/>
      <c r="LA661" s="3"/>
      <c r="LB661" s="3"/>
      <c r="LC661" s="3"/>
      <c r="LD661" s="3"/>
      <c r="LE661" s="3"/>
      <c r="LF661" s="3"/>
      <c r="LG661" s="3"/>
      <c r="LH661" s="3"/>
      <c r="LI661" s="3"/>
      <c r="LJ661" s="3"/>
      <c r="LK661" s="3"/>
      <c r="LL661" s="3"/>
      <c r="LM661" s="3"/>
      <c r="LN661" s="3"/>
      <c r="LO661" s="3"/>
      <c r="LP661" s="3"/>
      <c r="LQ661" s="3"/>
      <c r="LR661" s="3"/>
      <c r="LS661" s="3"/>
      <c r="LT661" s="3"/>
      <c r="LU661" s="3"/>
      <c r="LV661" s="3"/>
      <c r="LW661" s="3"/>
      <c r="LX661" s="3"/>
      <c r="LY661" s="3"/>
      <c r="LZ661" s="3"/>
      <c r="MA661" s="3"/>
      <c r="MB661" s="3"/>
      <c r="MC661" s="3"/>
      <c r="MD661" s="3"/>
      <c r="ME661" s="3"/>
      <c r="MF661" s="3"/>
      <c r="MG661" s="3"/>
      <c r="MH661" s="3"/>
      <c r="MI661" s="3"/>
      <c r="MJ661" s="3"/>
      <c r="MK661" s="3"/>
      <c r="ML661" s="3"/>
      <c r="MM661" s="3"/>
      <c r="MN661" s="3"/>
      <c r="MO661" s="3"/>
      <c r="MP661" s="3"/>
      <c r="MQ661" s="3"/>
      <c r="MR661" s="3"/>
      <c r="MS661" s="3"/>
      <c r="MT661" s="3"/>
      <c r="MU661" s="3"/>
      <c r="MV661" s="3"/>
      <c r="MW661" s="3"/>
      <c r="MX661" s="3"/>
      <c r="MY661" s="3"/>
      <c r="MZ661" s="3"/>
      <c r="NA661" s="3"/>
      <c r="NB661" s="3"/>
      <c r="NC661" s="3"/>
      <c r="ND661" s="3"/>
      <c r="NE661" s="3"/>
      <c r="NF661" s="3"/>
      <c r="NG661" s="3"/>
      <c r="NH661" s="3"/>
      <c r="NI661" s="3"/>
      <c r="NJ661" s="3"/>
      <c r="NK661" s="3"/>
      <c r="NL661" s="3"/>
      <c r="NM661" s="3"/>
      <c r="NN661" s="3"/>
      <c r="NO661" s="3"/>
      <c r="NP661" s="3"/>
      <c r="NQ661" s="3"/>
      <c r="NR661" s="3"/>
      <c r="NS661" s="3"/>
      <c r="NT661" s="3"/>
      <c r="NU661" s="3"/>
      <c r="NV661" s="3"/>
      <c r="NW661" s="3"/>
      <c r="NX661" s="3"/>
      <c r="NY661" s="3"/>
      <c r="NZ661" s="3"/>
      <c r="OA661" s="3"/>
      <c r="OB661" s="3"/>
      <c r="OC661" s="3"/>
      <c r="OD661" s="3"/>
      <c r="OE661" s="3"/>
      <c r="OF661" s="3"/>
      <c r="OG661" s="3"/>
      <c r="OH661" s="3"/>
      <c r="OI661" s="3"/>
      <c r="OJ661" s="3"/>
      <c r="OK661" s="3"/>
      <c r="OL661" s="3"/>
      <c r="OM661" s="3"/>
      <c r="ON661" s="3"/>
      <c r="OO661" s="3"/>
      <c r="OP661" s="3"/>
      <c r="OQ661" s="3"/>
      <c r="OR661" s="3"/>
      <c r="OS661" s="3"/>
      <c r="OT661" s="3"/>
      <c r="OU661" s="3"/>
      <c r="OV661" s="3"/>
      <c r="OW661" s="3"/>
      <c r="OX661" s="3"/>
      <c r="OY661" s="3"/>
      <c r="OZ661" s="3"/>
      <c r="PA661" s="3"/>
      <c r="PB661" s="1"/>
      <c r="PC661" s="1"/>
      <c r="PD661" s="1"/>
      <c r="PE661" s="1"/>
      <c r="PF661" s="1"/>
      <c r="PG661" s="1"/>
      <c r="PH661" s="1"/>
      <c r="PI661" s="1"/>
      <c r="PJ661" s="1"/>
      <c r="PK661" s="1"/>
      <c r="PL661" s="1"/>
      <c r="PM661" s="1"/>
      <c r="PN661" s="1"/>
      <c r="PO661" s="1"/>
      <c r="PP661" s="1"/>
      <c r="PQ661" s="1"/>
      <c r="PR661" s="1"/>
      <c r="PS661" s="1"/>
      <c r="PT661" s="1"/>
      <c r="PU661" s="1"/>
      <c r="PV661" s="1"/>
      <c r="PW661" s="1"/>
      <c r="PX661" s="1"/>
      <c r="PY661" s="1"/>
      <c r="PZ661" s="1"/>
      <c r="QA661" s="1"/>
      <c r="QB661" s="1"/>
      <c r="QC661" s="1"/>
      <c r="QD661" s="1"/>
      <c r="QE661" s="1"/>
      <c r="QF661" s="1"/>
      <c r="QG661" s="1"/>
      <c r="QH661" s="1"/>
      <c r="QI661" s="1"/>
      <c r="QJ661" s="1"/>
      <c r="QK661" s="1"/>
      <c r="QL661" s="1"/>
      <c r="QM661" s="1"/>
      <c r="QN661" s="1"/>
      <c r="QO661" s="1"/>
      <c r="QP661" s="1"/>
      <c r="QQ661" s="1"/>
      <c r="QR661" s="1"/>
      <c r="QS661" s="1"/>
      <c r="QT661" s="1"/>
      <c r="QU661" s="1"/>
      <c r="QV661" s="1"/>
      <c r="QW661" s="1"/>
      <c r="QX661" s="1"/>
      <c r="QY661" s="1"/>
      <c r="QZ661" s="1"/>
      <c r="RA661" s="1"/>
      <c r="RB661" s="1"/>
      <c r="RC661" s="1"/>
      <c r="RD661" s="1"/>
      <c r="RE661" s="1"/>
      <c r="RF661" s="1"/>
      <c r="RG661" s="1"/>
      <c r="RH661" s="1"/>
      <c r="RI661" s="1"/>
      <c r="RJ661" s="1"/>
      <c r="RK661" s="1"/>
      <c r="RL661" s="1"/>
      <c r="RM661" s="1"/>
      <c r="RN661" s="1"/>
      <c r="RO661" s="1"/>
      <c r="RP661" s="1"/>
      <c r="RQ661" s="1"/>
      <c r="RR661" s="1"/>
      <c r="RS661" s="1"/>
      <c r="RT661" s="1"/>
      <c r="RU661" s="1"/>
      <c r="RV661" s="1"/>
      <c r="RW661" s="1"/>
      <c r="RX661" s="1"/>
      <c r="RY661" s="1"/>
      <c r="RZ661" s="1"/>
      <c r="SA661" s="1"/>
      <c r="SB661" s="1"/>
      <c r="SC661" s="1"/>
      <c r="SD661" s="1"/>
      <c r="SE661" s="1"/>
      <c r="SF661" s="1"/>
      <c r="SG661" s="1"/>
      <c r="SH661" s="1"/>
      <c r="SI661" s="1"/>
      <c r="SJ661" s="1"/>
      <c r="SK661" s="1"/>
      <c r="SL661" s="1"/>
      <c r="SM661" s="1"/>
      <c r="SN661" s="1"/>
      <c r="SO661" s="1"/>
      <c r="SP661" s="1"/>
      <c r="SQ661" s="1"/>
      <c r="SR661" s="1"/>
      <c r="SS661" s="1"/>
      <c r="ST661" s="1"/>
      <c r="SU661" s="1"/>
      <c r="SV661" s="1"/>
      <c r="SW661" s="1"/>
      <c r="SX661" s="1"/>
      <c r="SY661" s="1"/>
      <c r="SZ661" s="1"/>
      <c r="TA661" s="1"/>
      <c r="TB661" s="1"/>
      <c r="TC661" s="1"/>
      <c r="TD661" s="1"/>
      <c r="TE661" s="1"/>
      <c r="TF661" s="1"/>
      <c r="TG661" s="1"/>
      <c r="TH661" s="1"/>
      <c r="TI661" s="1"/>
      <c r="TJ661" s="1"/>
      <c r="TK661" s="1"/>
      <c r="TL661" s="1"/>
      <c r="TM661" s="1"/>
      <c r="TN661" s="1"/>
      <c r="TO661" s="1"/>
      <c r="TP661" s="1"/>
      <c r="TQ661" s="1"/>
      <c r="TR661" s="1"/>
      <c r="TS661" s="1"/>
      <c r="TT661" s="1"/>
      <c r="TU661" s="1"/>
      <c r="TV661" s="1"/>
      <c r="TW661" s="1"/>
      <c r="TX661" s="1"/>
      <c r="TY661" s="1"/>
      <c r="TZ661" s="1"/>
      <c r="UA661" s="1"/>
      <c r="UB661" s="1"/>
      <c r="UC661" s="1"/>
      <c r="UD661" s="1"/>
      <c r="UE661" s="1"/>
      <c r="UF661" s="1"/>
      <c r="UG661" s="1"/>
      <c r="UH661" s="1"/>
      <c r="UI661" s="1"/>
      <c r="UJ661" s="1"/>
      <c r="UK661" s="1"/>
      <c r="UL661" s="1"/>
      <c r="UM661" s="1"/>
      <c r="UN661" s="1"/>
      <c r="UO661" s="1"/>
      <c r="UP661" s="1"/>
      <c r="UQ661" s="1"/>
      <c r="UR661" s="1"/>
      <c r="US661" s="1"/>
      <c r="UT661" s="1"/>
      <c r="UU661" s="1"/>
      <c r="UV661" s="1"/>
      <c r="UW661" s="1"/>
      <c r="UX661" s="1"/>
      <c r="UY661" s="1"/>
      <c r="UZ661" s="1"/>
      <c r="VA661" s="1"/>
      <c r="VB661" s="1"/>
      <c r="VC661" s="1"/>
      <c r="VD661" s="1"/>
      <c r="VE661" s="1"/>
      <c r="VF661" s="1"/>
      <c r="VG661" s="1"/>
      <c r="VH661" s="1"/>
      <c r="VI661" s="1"/>
      <c r="VJ661" s="1"/>
      <c r="VK661" s="1"/>
      <c r="VL661" s="1"/>
      <c r="VM661" s="1"/>
      <c r="VN661" s="1"/>
      <c r="VO661" s="1"/>
      <c r="VP661" s="1"/>
      <c r="VQ661" s="1"/>
      <c r="VR661" s="1"/>
      <c r="VS661" s="1"/>
      <c r="VT661" s="1"/>
      <c r="VU661" s="1"/>
      <c r="VV661" s="1"/>
      <c r="VW661" s="1"/>
      <c r="VX661" s="1"/>
      <c r="VY661" s="1"/>
      <c r="VZ661" s="1"/>
      <c r="WA661" s="1"/>
      <c r="WB661" s="1"/>
      <c r="WC661" s="1"/>
      <c r="WD661" s="1"/>
      <c r="WE661" s="1"/>
      <c r="WF661" s="1"/>
      <c r="WG661" s="1"/>
      <c r="WH661" s="1"/>
      <c r="WI661" s="1"/>
      <c r="WJ661" s="1"/>
      <c r="WK661" s="1"/>
      <c r="WL661" s="1"/>
      <c r="WM661" s="1"/>
      <c r="WN661" s="1"/>
      <c r="WO661" s="1"/>
      <c r="WP661" s="1"/>
      <c r="WQ661" s="1"/>
      <c r="WR661" s="1"/>
      <c r="WS661" s="1"/>
      <c r="WT661" s="1"/>
      <c r="WU661" s="1"/>
      <c r="WV661" s="1"/>
      <c r="WW661" s="1"/>
      <c r="WX661" s="1"/>
      <c r="WY661" s="1"/>
      <c r="WZ661" s="1"/>
      <c r="XA661" s="1"/>
      <c r="XB661" s="1"/>
      <c r="XC661" s="1"/>
      <c r="XD661" s="1"/>
      <c r="XE661" s="1"/>
      <c r="XF661" s="1"/>
      <c r="XG661" s="1"/>
      <c r="XH661" s="1"/>
      <c r="XI661" s="1"/>
      <c r="XJ661" s="1"/>
      <c r="XK661" s="1"/>
      <c r="XL661" s="1"/>
      <c r="XM661" s="1"/>
      <c r="XN661" s="1"/>
      <c r="XO661" s="1"/>
      <c r="XP661" s="1"/>
      <c r="XQ661" s="1"/>
      <c r="XR661" s="1"/>
      <c r="XS661" s="1"/>
      <c r="XT661" s="1"/>
      <c r="XU661" s="1"/>
      <c r="XV661" s="1"/>
      <c r="XW661" s="1"/>
      <c r="XX661" s="1"/>
      <c r="XY661" s="1"/>
      <c r="XZ661" s="1"/>
      <c r="YA661" s="1"/>
      <c r="YB661" s="1"/>
      <c r="YC661" s="1"/>
      <c r="YD661" s="1"/>
      <c r="YE661" s="1"/>
      <c r="YF661" s="1"/>
      <c r="YG661" s="1"/>
      <c r="YH661" s="1"/>
      <c r="YI661" s="1"/>
      <c r="YJ661" s="1"/>
      <c r="YK661" s="1"/>
      <c r="YL661" s="1"/>
      <c r="YM661" s="1"/>
      <c r="YN661" s="1"/>
      <c r="YO661" s="1"/>
      <c r="YP661" s="1"/>
      <c r="YQ661" s="1"/>
      <c r="YR661" s="1"/>
      <c r="YS661" s="1"/>
      <c r="YT661" s="1"/>
      <c r="YU661" s="1"/>
      <c r="YV661" s="1"/>
      <c r="YW661" s="1"/>
      <c r="YX661" s="1"/>
      <c r="YY661" s="1"/>
      <c r="YZ661" s="1"/>
      <c r="ZA661" s="1"/>
      <c r="ZB661" s="1"/>
      <c r="ZC661" s="1"/>
      <c r="ZD661" s="1"/>
      <c r="ZE661" s="1"/>
      <c r="ZF661" s="1"/>
      <c r="ZG661" s="1"/>
      <c r="ZH661" s="1"/>
      <c r="ZI661" s="1"/>
      <c r="ZJ661" s="1"/>
      <c r="ZK661" s="1"/>
      <c r="ZL661" s="1"/>
      <c r="ZM661" s="1"/>
      <c r="ZN661" s="1"/>
      <c r="ZO661" s="1"/>
      <c r="ZP661" s="1"/>
      <c r="ZQ661" s="1"/>
      <c r="ZR661" s="1"/>
      <c r="ZS661" s="1"/>
      <c r="ZT661" s="1"/>
      <c r="ZU661" s="1"/>
      <c r="ZV661" s="1"/>
      <c r="ZW661" s="1"/>
      <c r="ZX661" s="1"/>
      <c r="ZY661" s="1"/>
      <c r="ZZ661" s="1"/>
      <c r="AAA661" s="1"/>
      <c r="AAB661" s="1"/>
      <c r="AAC661" s="1"/>
      <c r="AAD661" s="1"/>
      <c r="AAE661" s="1"/>
      <c r="AAF661" s="1"/>
      <c r="AAG661" s="1"/>
      <c r="AAH661" s="1"/>
      <c r="AAI661" s="1"/>
      <c r="AAJ661" s="1"/>
      <c r="AAK661" s="1"/>
      <c r="AAL661" s="1"/>
      <c r="AAM661" s="1"/>
      <c r="AAN661" s="1"/>
      <c r="AAO661" s="1"/>
      <c r="AAP661" s="1"/>
      <c r="AAQ661" s="1"/>
      <c r="AAR661" s="1"/>
      <c r="AAS661" s="1"/>
      <c r="AAT661" s="1"/>
      <c r="AAU661" s="1"/>
      <c r="AAV661" s="1"/>
      <c r="AAW661" s="1"/>
      <c r="AAX661" s="1"/>
      <c r="AAY661" s="1"/>
      <c r="AAZ661" s="1"/>
      <c r="ABA661" s="1"/>
      <c r="ABB661" s="1"/>
      <c r="ABC661" s="1"/>
      <c r="ABD661" s="1"/>
      <c r="ABE661" s="1"/>
      <c r="ABF661" s="1"/>
      <c r="ABG661" s="1"/>
      <c r="ABH661" s="1"/>
      <c r="ABI661" s="1"/>
      <c r="ABJ661" s="1"/>
      <c r="ABK661" s="1"/>
      <c r="ABL661" s="1"/>
      <c r="ABM661" s="1"/>
      <c r="ABN661" s="1"/>
      <c r="ABO661" s="1"/>
    </row>
    <row r="662" spans="2:743" x14ac:dyDescent="0.25">
      <c r="B662" s="1"/>
      <c r="C662" s="1"/>
      <c r="D662" s="1"/>
      <c r="E662" s="1"/>
      <c r="F662" s="1"/>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c r="KI662" s="3"/>
      <c r="KJ662" s="3"/>
      <c r="KK662" s="3"/>
      <c r="KL662" s="3"/>
      <c r="KM662" s="3"/>
      <c r="KN662" s="3"/>
      <c r="KO662" s="3"/>
      <c r="KP662" s="3"/>
      <c r="KQ662" s="3"/>
      <c r="KR662" s="3"/>
      <c r="KS662" s="3"/>
      <c r="KT662" s="3"/>
      <c r="KU662" s="3"/>
      <c r="KV662" s="3"/>
      <c r="KW662" s="3"/>
      <c r="KX662" s="3"/>
      <c r="KY662" s="3"/>
      <c r="KZ662" s="3"/>
      <c r="LA662" s="3"/>
      <c r="LB662" s="3"/>
      <c r="LC662" s="3"/>
      <c r="LD662" s="3"/>
      <c r="LE662" s="3"/>
      <c r="LF662" s="3"/>
      <c r="LG662" s="3"/>
      <c r="LH662" s="3"/>
      <c r="LI662" s="3"/>
      <c r="LJ662" s="3"/>
      <c r="LK662" s="3"/>
      <c r="LL662" s="3"/>
      <c r="LM662" s="3"/>
      <c r="LN662" s="3"/>
      <c r="LO662" s="3"/>
      <c r="LP662" s="3"/>
      <c r="LQ662" s="3"/>
      <c r="LR662" s="3"/>
      <c r="LS662" s="3"/>
      <c r="LT662" s="3"/>
      <c r="LU662" s="3"/>
      <c r="LV662" s="3"/>
      <c r="LW662" s="3"/>
      <c r="LX662" s="3"/>
      <c r="LY662" s="3"/>
      <c r="LZ662" s="3"/>
      <c r="MA662" s="3"/>
      <c r="MB662" s="3"/>
      <c r="MC662" s="3"/>
      <c r="MD662" s="3"/>
      <c r="ME662" s="3"/>
      <c r="MF662" s="3"/>
      <c r="MG662" s="3"/>
      <c r="MH662" s="3"/>
      <c r="MI662" s="3"/>
      <c r="MJ662" s="3"/>
      <c r="MK662" s="3"/>
      <c r="ML662" s="3"/>
      <c r="MM662" s="3"/>
      <c r="MN662" s="3"/>
      <c r="MO662" s="3"/>
      <c r="MP662" s="3"/>
      <c r="MQ662" s="3"/>
      <c r="MR662" s="3"/>
      <c r="MS662" s="3"/>
      <c r="MT662" s="3"/>
      <c r="MU662" s="3"/>
      <c r="MV662" s="3"/>
      <c r="MW662" s="3"/>
      <c r="MX662" s="3"/>
      <c r="MY662" s="3"/>
      <c r="MZ662" s="3"/>
      <c r="NA662" s="3"/>
      <c r="NB662" s="3"/>
      <c r="NC662" s="3"/>
      <c r="ND662" s="3"/>
      <c r="NE662" s="3"/>
      <c r="NF662" s="3"/>
      <c r="NG662" s="3"/>
      <c r="NH662" s="3"/>
      <c r="NI662" s="3"/>
      <c r="NJ662" s="3"/>
      <c r="NK662" s="3"/>
      <c r="NL662" s="3"/>
      <c r="NM662" s="3"/>
      <c r="NN662" s="3"/>
      <c r="NO662" s="3"/>
      <c r="NP662" s="3"/>
      <c r="NQ662" s="3"/>
      <c r="NR662" s="3"/>
      <c r="NS662" s="3"/>
      <c r="NT662" s="3"/>
      <c r="NU662" s="3"/>
      <c r="NV662" s="3"/>
      <c r="NW662" s="3"/>
      <c r="NX662" s="3"/>
      <c r="NY662" s="3"/>
      <c r="NZ662" s="3"/>
      <c r="OA662" s="3"/>
      <c r="OB662" s="3"/>
      <c r="OC662" s="3"/>
      <c r="OD662" s="3"/>
      <c r="OE662" s="3"/>
      <c r="OF662" s="3"/>
      <c r="OG662" s="3"/>
      <c r="OH662" s="3"/>
      <c r="OI662" s="3"/>
      <c r="OJ662" s="3"/>
      <c r="OK662" s="3"/>
      <c r="OL662" s="3"/>
      <c r="OM662" s="3"/>
      <c r="ON662" s="3"/>
      <c r="OO662" s="3"/>
      <c r="OP662" s="3"/>
      <c r="OQ662" s="3"/>
      <c r="OR662" s="3"/>
      <c r="OS662" s="3"/>
      <c r="OT662" s="3"/>
      <c r="OU662" s="3"/>
      <c r="OV662" s="3"/>
      <c r="OW662" s="3"/>
      <c r="OX662" s="3"/>
      <c r="OY662" s="3"/>
      <c r="OZ662" s="3"/>
      <c r="PA662" s="3"/>
      <c r="PB662" s="1"/>
      <c r="PC662" s="1"/>
      <c r="PD662" s="1"/>
      <c r="PE662" s="1"/>
      <c r="PF662" s="1"/>
      <c r="PG662" s="1"/>
      <c r="PH662" s="1"/>
      <c r="PI662" s="1"/>
      <c r="PJ662" s="1"/>
      <c r="PK662" s="1"/>
      <c r="PL662" s="1"/>
      <c r="PM662" s="1"/>
      <c r="PN662" s="1"/>
      <c r="PO662" s="1"/>
      <c r="PP662" s="1"/>
      <c r="PQ662" s="1"/>
      <c r="PR662" s="1"/>
      <c r="PS662" s="1"/>
      <c r="PT662" s="1"/>
      <c r="PU662" s="1"/>
      <c r="PV662" s="1"/>
      <c r="PW662" s="1"/>
      <c r="PX662" s="1"/>
      <c r="PY662" s="1"/>
      <c r="PZ662" s="1"/>
      <c r="QA662" s="1"/>
      <c r="QB662" s="1"/>
      <c r="QC662" s="1"/>
      <c r="QD662" s="1"/>
      <c r="QE662" s="1"/>
      <c r="QF662" s="1"/>
      <c r="QG662" s="1"/>
      <c r="QH662" s="1"/>
      <c r="QI662" s="1"/>
      <c r="QJ662" s="1"/>
      <c r="QK662" s="1"/>
      <c r="QL662" s="1"/>
      <c r="QM662" s="1"/>
      <c r="QN662" s="1"/>
      <c r="QO662" s="1"/>
      <c r="QP662" s="1"/>
      <c r="QQ662" s="1"/>
      <c r="QR662" s="1"/>
      <c r="QS662" s="1"/>
      <c r="QT662" s="1"/>
      <c r="QU662" s="1"/>
      <c r="QV662" s="1"/>
      <c r="QW662" s="1"/>
      <c r="QX662" s="1"/>
      <c r="QY662" s="1"/>
      <c r="QZ662" s="1"/>
      <c r="RA662" s="1"/>
      <c r="RB662" s="1"/>
      <c r="RC662" s="1"/>
      <c r="RD662" s="1"/>
      <c r="RE662" s="1"/>
      <c r="RF662" s="1"/>
      <c r="RG662" s="1"/>
      <c r="RH662" s="1"/>
      <c r="RI662" s="1"/>
      <c r="RJ662" s="1"/>
      <c r="RK662" s="1"/>
      <c r="RL662" s="1"/>
      <c r="RM662" s="1"/>
      <c r="RN662" s="1"/>
      <c r="RO662" s="1"/>
      <c r="RP662" s="1"/>
      <c r="RQ662" s="1"/>
      <c r="RR662" s="1"/>
      <c r="RS662" s="1"/>
      <c r="RT662" s="1"/>
      <c r="RU662" s="1"/>
      <c r="RV662" s="1"/>
      <c r="RW662" s="1"/>
      <c r="RX662" s="1"/>
      <c r="RY662" s="1"/>
      <c r="RZ662" s="1"/>
      <c r="SA662" s="1"/>
      <c r="SB662" s="1"/>
      <c r="SC662" s="1"/>
      <c r="SD662" s="1"/>
      <c r="SE662" s="1"/>
      <c r="SF662" s="1"/>
      <c r="SG662" s="1"/>
      <c r="SH662" s="1"/>
      <c r="SI662" s="1"/>
      <c r="SJ662" s="1"/>
      <c r="SK662" s="1"/>
      <c r="SL662" s="1"/>
      <c r="SM662" s="1"/>
      <c r="SN662" s="1"/>
      <c r="SO662" s="1"/>
      <c r="SP662" s="1"/>
      <c r="SQ662" s="1"/>
      <c r="SR662" s="1"/>
      <c r="SS662" s="1"/>
      <c r="ST662" s="1"/>
      <c r="SU662" s="1"/>
      <c r="SV662" s="1"/>
      <c r="SW662" s="1"/>
      <c r="SX662" s="1"/>
      <c r="SY662" s="1"/>
      <c r="SZ662" s="1"/>
      <c r="TA662" s="1"/>
      <c r="TB662" s="1"/>
      <c r="TC662" s="1"/>
      <c r="TD662" s="1"/>
      <c r="TE662" s="1"/>
      <c r="TF662" s="1"/>
      <c r="TG662" s="1"/>
      <c r="TH662" s="1"/>
      <c r="TI662" s="1"/>
      <c r="TJ662" s="1"/>
      <c r="TK662" s="1"/>
      <c r="TL662" s="1"/>
      <c r="TM662" s="1"/>
      <c r="TN662" s="1"/>
      <c r="TO662" s="1"/>
      <c r="TP662" s="1"/>
      <c r="TQ662" s="1"/>
      <c r="TR662" s="1"/>
      <c r="TS662" s="1"/>
      <c r="TT662" s="1"/>
      <c r="TU662" s="1"/>
      <c r="TV662" s="1"/>
      <c r="TW662" s="1"/>
      <c r="TX662" s="1"/>
      <c r="TY662" s="1"/>
      <c r="TZ662" s="1"/>
      <c r="UA662" s="1"/>
      <c r="UB662" s="1"/>
      <c r="UC662" s="1"/>
      <c r="UD662" s="1"/>
      <c r="UE662" s="1"/>
      <c r="UF662" s="1"/>
      <c r="UG662" s="1"/>
      <c r="UH662" s="1"/>
      <c r="UI662" s="1"/>
      <c r="UJ662" s="1"/>
      <c r="UK662" s="1"/>
      <c r="UL662" s="1"/>
      <c r="UM662" s="1"/>
      <c r="UN662" s="1"/>
      <c r="UO662" s="1"/>
      <c r="UP662" s="1"/>
      <c r="UQ662" s="1"/>
      <c r="UR662" s="1"/>
      <c r="US662" s="1"/>
      <c r="UT662" s="1"/>
      <c r="UU662" s="1"/>
      <c r="UV662" s="1"/>
      <c r="UW662" s="1"/>
      <c r="UX662" s="1"/>
      <c r="UY662" s="1"/>
      <c r="UZ662" s="1"/>
      <c r="VA662" s="1"/>
      <c r="VB662" s="1"/>
      <c r="VC662" s="1"/>
      <c r="VD662" s="1"/>
      <c r="VE662" s="1"/>
      <c r="VF662" s="1"/>
      <c r="VG662" s="1"/>
      <c r="VH662" s="1"/>
      <c r="VI662" s="1"/>
      <c r="VJ662" s="1"/>
      <c r="VK662" s="1"/>
      <c r="VL662" s="1"/>
      <c r="VM662" s="1"/>
      <c r="VN662" s="1"/>
      <c r="VO662" s="1"/>
      <c r="VP662" s="1"/>
      <c r="VQ662" s="1"/>
      <c r="VR662" s="1"/>
      <c r="VS662" s="1"/>
      <c r="VT662" s="1"/>
      <c r="VU662" s="1"/>
      <c r="VV662" s="1"/>
      <c r="VW662" s="1"/>
      <c r="VX662" s="1"/>
      <c r="VY662" s="1"/>
      <c r="VZ662" s="1"/>
      <c r="WA662" s="1"/>
      <c r="WB662" s="1"/>
      <c r="WC662" s="1"/>
      <c r="WD662" s="1"/>
      <c r="WE662" s="1"/>
      <c r="WF662" s="1"/>
      <c r="WG662" s="1"/>
      <c r="WH662" s="1"/>
      <c r="WI662" s="1"/>
      <c r="WJ662" s="1"/>
      <c r="WK662" s="1"/>
      <c r="WL662" s="1"/>
      <c r="WM662" s="1"/>
      <c r="WN662" s="1"/>
      <c r="WO662" s="1"/>
      <c r="WP662" s="1"/>
      <c r="WQ662" s="1"/>
      <c r="WR662" s="1"/>
      <c r="WS662" s="1"/>
      <c r="WT662" s="1"/>
      <c r="WU662" s="1"/>
      <c r="WV662" s="1"/>
      <c r="WW662" s="1"/>
      <c r="WX662" s="1"/>
      <c r="WY662" s="1"/>
      <c r="WZ662" s="1"/>
      <c r="XA662" s="1"/>
      <c r="XB662" s="1"/>
      <c r="XC662" s="1"/>
      <c r="XD662" s="1"/>
      <c r="XE662" s="1"/>
      <c r="XF662" s="1"/>
      <c r="XG662" s="1"/>
      <c r="XH662" s="1"/>
      <c r="XI662" s="1"/>
      <c r="XJ662" s="1"/>
      <c r="XK662" s="1"/>
      <c r="XL662" s="1"/>
      <c r="XM662" s="1"/>
      <c r="XN662" s="1"/>
      <c r="XO662" s="1"/>
      <c r="XP662" s="1"/>
      <c r="XQ662" s="1"/>
      <c r="XR662" s="1"/>
      <c r="XS662" s="1"/>
      <c r="XT662" s="1"/>
      <c r="XU662" s="1"/>
      <c r="XV662" s="1"/>
      <c r="XW662" s="1"/>
      <c r="XX662" s="1"/>
      <c r="XY662" s="1"/>
      <c r="XZ662" s="1"/>
      <c r="YA662" s="1"/>
      <c r="YB662" s="1"/>
      <c r="YC662" s="1"/>
      <c r="YD662" s="1"/>
      <c r="YE662" s="1"/>
      <c r="YF662" s="1"/>
      <c r="YG662" s="1"/>
      <c r="YH662" s="1"/>
      <c r="YI662" s="1"/>
      <c r="YJ662" s="1"/>
      <c r="YK662" s="1"/>
      <c r="YL662" s="1"/>
      <c r="YM662" s="1"/>
      <c r="YN662" s="1"/>
      <c r="YO662" s="1"/>
      <c r="YP662" s="1"/>
      <c r="YQ662" s="1"/>
      <c r="YR662" s="1"/>
      <c r="YS662" s="1"/>
      <c r="YT662" s="1"/>
      <c r="YU662" s="1"/>
      <c r="YV662" s="1"/>
      <c r="YW662" s="1"/>
      <c r="YX662" s="1"/>
      <c r="YY662" s="1"/>
      <c r="YZ662" s="1"/>
      <c r="ZA662" s="1"/>
      <c r="ZB662" s="1"/>
      <c r="ZC662" s="1"/>
      <c r="ZD662" s="1"/>
      <c r="ZE662" s="1"/>
      <c r="ZF662" s="1"/>
      <c r="ZG662" s="1"/>
      <c r="ZH662" s="1"/>
      <c r="ZI662" s="1"/>
      <c r="ZJ662" s="1"/>
      <c r="ZK662" s="1"/>
      <c r="ZL662" s="1"/>
      <c r="ZM662" s="1"/>
      <c r="ZN662" s="1"/>
      <c r="ZO662" s="1"/>
      <c r="ZP662" s="1"/>
      <c r="ZQ662" s="1"/>
      <c r="ZR662" s="1"/>
      <c r="ZS662" s="1"/>
      <c r="ZT662" s="1"/>
      <c r="ZU662" s="1"/>
      <c r="ZV662" s="1"/>
      <c r="ZW662" s="1"/>
      <c r="ZX662" s="1"/>
      <c r="ZY662" s="1"/>
      <c r="ZZ662" s="1"/>
      <c r="AAA662" s="1"/>
      <c r="AAB662" s="1"/>
      <c r="AAC662" s="1"/>
      <c r="AAD662" s="1"/>
      <c r="AAE662" s="1"/>
      <c r="AAF662" s="1"/>
      <c r="AAG662" s="1"/>
      <c r="AAH662" s="1"/>
      <c r="AAI662" s="1"/>
      <c r="AAJ662" s="1"/>
      <c r="AAK662" s="1"/>
      <c r="AAL662" s="1"/>
      <c r="AAM662" s="1"/>
      <c r="AAN662" s="1"/>
      <c r="AAO662" s="1"/>
      <c r="AAP662" s="1"/>
      <c r="AAQ662" s="1"/>
      <c r="AAR662" s="1"/>
      <c r="AAS662" s="1"/>
      <c r="AAT662" s="1"/>
      <c r="AAU662" s="1"/>
      <c r="AAV662" s="1"/>
      <c r="AAW662" s="1"/>
      <c r="AAX662" s="1"/>
      <c r="AAY662" s="1"/>
      <c r="AAZ662" s="1"/>
      <c r="ABA662" s="1"/>
      <c r="ABB662" s="1"/>
      <c r="ABC662" s="1"/>
      <c r="ABD662" s="1"/>
      <c r="ABE662" s="1"/>
      <c r="ABF662" s="1"/>
      <c r="ABG662" s="1"/>
      <c r="ABH662" s="1"/>
      <c r="ABI662" s="1"/>
      <c r="ABJ662" s="1"/>
      <c r="ABK662" s="1"/>
      <c r="ABL662" s="1"/>
      <c r="ABM662" s="1"/>
      <c r="ABN662" s="1"/>
      <c r="ABO662" s="1"/>
    </row>
    <row r="663" spans="2:743" x14ac:dyDescent="0.25">
      <c r="B663" s="1"/>
      <c r="C663" s="1"/>
      <c r="D663" s="1"/>
      <c r="E663" s="1"/>
      <c r="F663" s="1"/>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c r="IS663" s="3"/>
      <c r="IT663" s="3"/>
      <c r="IU663" s="3"/>
      <c r="IV663" s="3"/>
      <c r="IW663" s="3"/>
      <c r="IX663" s="3"/>
      <c r="IY663" s="3"/>
      <c r="IZ663" s="3"/>
      <c r="JA663" s="3"/>
      <c r="JB663" s="3"/>
      <c r="JC663" s="3"/>
      <c r="JD663" s="3"/>
      <c r="JE663" s="3"/>
      <c r="JF663" s="3"/>
      <c r="JG663" s="3"/>
      <c r="JH663" s="3"/>
      <c r="JI663" s="3"/>
      <c r="JJ663" s="3"/>
      <c r="JK663" s="3"/>
      <c r="JL663" s="3"/>
      <c r="JM663" s="3"/>
      <c r="JN663" s="3"/>
      <c r="JO663" s="3"/>
      <c r="JP663" s="3"/>
      <c r="JQ663" s="3"/>
      <c r="JR663" s="3"/>
      <c r="JS663" s="3"/>
      <c r="JT663" s="3"/>
      <c r="JU663" s="3"/>
      <c r="JV663" s="3"/>
      <c r="JW663" s="3"/>
      <c r="JX663" s="3"/>
      <c r="JY663" s="3"/>
      <c r="JZ663" s="3"/>
      <c r="KA663" s="3"/>
      <c r="KB663" s="3"/>
      <c r="KC663" s="3"/>
      <c r="KD663" s="3"/>
      <c r="KE663" s="3"/>
      <c r="KF663" s="3"/>
      <c r="KG663" s="3"/>
      <c r="KH663" s="3"/>
      <c r="KI663" s="3"/>
      <c r="KJ663" s="3"/>
      <c r="KK663" s="3"/>
      <c r="KL663" s="3"/>
      <c r="KM663" s="3"/>
      <c r="KN663" s="3"/>
      <c r="KO663" s="3"/>
      <c r="KP663" s="3"/>
      <c r="KQ663" s="3"/>
      <c r="KR663" s="3"/>
      <c r="KS663" s="3"/>
      <c r="KT663" s="3"/>
      <c r="KU663" s="3"/>
      <c r="KV663" s="3"/>
      <c r="KW663" s="3"/>
      <c r="KX663" s="3"/>
      <c r="KY663" s="3"/>
      <c r="KZ663" s="3"/>
      <c r="LA663" s="3"/>
      <c r="LB663" s="3"/>
      <c r="LC663" s="3"/>
      <c r="LD663" s="3"/>
      <c r="LE663" s="3"/>
      <c r="LF663" s="3"/>
      <c r="LG663" s="3"/>
      <c r="LH663" s="3"/>
      <c r="LI663" s="3"/>
      <c r="LJ663" s="3"/>
      <c r="LK663" s="3"/>
      <c r="LL663" s="3"/>
      <c r="LM663" s="3"/>
      <c r="LN663" s="3"/>
      <c r="LO663" s="3"/>
      <c r="LP663" s="3"/>
      <c r="LQ663" s="3"/>
      <c r="LR663" s="3"/>
      <c r="LS663" s="3"/>
      <c r="LT663" s="3"/>
      <c r="LU663" s="3"/>
      <c r="LV663" s="3"/>
      <c r="LW663" s="3"/>
      <c r="LX663" s="3"/>
      <c r="LY663" s="3"/>
      <c r="LZ663" s="3"/>
      <c r="MA663" s="3"/>
      <c r="MB663" s="3"/>
      <c r="MC663" s="3"/>
      <c r="MD663" s="3"/>
      <c r="ME663" s="3"/>
      <c r="MF663" s="3"/>
      <c r="MG663" s="3"/>
      <c r="MH663" s="3"/>
      <c r="MI663" s="3"/>
      <c r="MJ663" s="3"/>
      <c r="MK663" s="3"/>
      <c r="ML663" s="3"/>
      <c r="MM663" s="3"/>
      <c r="MN663" s="3"/>
      <c r="MO663" s="3"/>
      <c r="MP663" s="3"/>
      <c r="MQ663" s="3"/>
      <c r="MR663" s="3"/>
      <c r="MS663" s="3"/>
      <c r="MT663" s="3"/>
      <c r="MU663" s="3"/>
      <c r="MV663" s="3"/>
      <c r="MW663" s="3"/>
      <c r="MX663" s="3"/>
      <c r="MY663" s="3"/>
      <c r="MZ663" s="3"/>
      <c r="NA663" s="3"/>
      <c r="NB663" s="3"/>
      <c r="NC663" s="3"/>
      <c r="ND663" s="3"/>
      <c r="NE663" s="3"/>
      <c r="NF663" s="3"/>
      <c r="NG663" s="3"/>
      <c r="NH663" s="3"/>
      <c r="NI663" s="3"/>
      <c r="NJ663" s="3"/>
      <c r="NK663" s="3"/>
      <c r="NL663" s="3"/>
      <c r="NM663" s="3"/>
      <c r="NN663" s="3"/>
      <c r="NO663" s="3"/>
      <c r="NP663" s="3"/>
      <c r="NQ663" s="3"/>
      <c r="NR663" s="3"/>
      <c r="NS663" s="3"/>
      <c r="NT663" s="3"/>
      <c r="NU663" s="3"/>
      <c r="NV663" s="3"/>
      <c r="NW663" s="3"/>
      <c r="NX663" s="3"/>
      <c r="NY663" s="3"/>
      <c r="NZ663" s="3"/>
      <c r="OA663" s="3"/>
      <c r="OB663" s="3"/>
      <c r="OC663" s="3"/>
      <c r="OD663" s="3"/>
      <c r="OE663" s="3"/>
      <c r="OF663" s="3"/>
      <c r="OG663" s="3"/>
      <c r="OH663" s="3"/>
      <c r="OI663" s="3"/>
      <c r="OJ663" s="3"/>
      <c r="OK663" s="3"/>
      <c r="OL663" s="3"/>
      <c r="OM663" s="3"/>
      <c r="ON663" s="3"/>
      <c r="OO663" s="3"/>
      <c r="OP663" s="3"/>
      <c r="OQ663" s="3"/>
      <c r="OR663" s="3"/>
      <c r="OS663" s="3"/>
      <c r="OT663" s="3"/>
      <c r="OU663" s="3"/>
      <c r="OV663" s="3"/>
      <c r="OW663" s="3"/>
      <c r="OX663" s="3"/>
      <c r="OY663" s="3"/>
      <c r="OZ663" s="3"/>
      <c r="PA663" s="3"/>
      <c r="PB663" s="1"/>
      <c r="PC663" s="1"/>
      <c r="PD663" s="1"/>
      <c r="PE663" s="1"/>
      <c r="PF663" s="1"/>
      <c r="PG663" s="1"/>
      <c r="PH663" s="1"/>
      <c r="PI663" s="1"/>
      <c r="PJ663" s="1"/>
      <c r="PK663" s="1"/>
      <c r="PL663" s="1"/>
      <c r="PM663" s="1"/>
      <c r="PN663" s="1"/>
      <c r="PO663" s="1"/>
      <c r="PP663" s="1"/>
      <c r="PQ663" s="1"/>
      <c r="PR663" s="1"/>
      <c r="PS663" s="1"/>
      <c r="PT663" s="1"/>
      <c r="PU663" s="1"/>
      <c r="PV663" s="1"/>
      <c r="PW663" s="1"/>
      <c r="PX663" s="1"/>
      <c r="PY663" s="1"/>
      <c r="PZ663" s="1"/>
      <c r="QA663" s="1"/>
      <c r="QB663" s="1"/>
      <c r="QC663" s="1"/>
      <c r="QD663" s="1"/>
      <c r="QE663" s="1"/>
      <c r="QF663" s="1"/>
      <c r="QG663" s="1"/>
      <c r="QH663" s="1"/>
      <c r="QI663" s="1"/>
      <c r="QJ663" s="1"/>
      <c r="QK663" s="1"/>
      <c r="QL663" s="1"/>
      <c r="QM663" s="1"/>
      <c r="QN663" s="1"/>
      <c r="QO663" s="1"/>
      <c r="QP663" s="1"/>
      <c r="QQ663" s="1"/>
      <c r="QR663" s="1"/>
      <c r="QS663" s="1"/>
      <c r="QT663" s="1"/>
      <c r="QU663" s="1"/>
      <c r="QV663" s="1"/>
      <c r="QW663" s="1"/>
      <c r="QX663" s="1"/>
      <c r="QY663" s="1"/>
      <c r="QZ663" s="1"/>
      <c r="RA663" s="1"/>
      <c r="RB663" s="1"/>
      <c r="RC663" s="1"/>
      <c r="RD663" s="1"/>
      <c r="RE663" s="1"/>
      <c r="RF663" s="1"/>
      <c r="RG663" s="1"/>
      <c r="RH663" s="1"/>
      <c r="RI663" s="1"/>
      <c r="RJ663" s="1"/>
      <c r="RK663" s="1"/>
      <c r="RL663" s="1"/>
      <c r="RM663" s="1"/>
      <c r="RN663" s="1"/>
      <c r="RO663" s="1"/>
      <c r="RP663" s="1"/>
      <c r="RQ663" s="1"/>
      <c r="RR663" s="1"/>
      <c r="RS663" s="1"/>
      <c r="RT663" s="1"/>
      <c r="RU663" s="1"/>
      <c r="RV663" s="1"/>
      <c r="RW663" s="1"/>
      <c r="RX663" s="1"/>
      <c r="RY663" s="1"/>
      <c r="RZ663" s="1"/>
      <c r="SA663" s="1"/>
      <c r="SB663" s="1"/>
      <c r="SC663" s="1"/>
      <c r="SD663" s="1"/>
      <c r="SE663" s="1"/>
      <c r="SF663" s="1"/>
      <c r="SG663" s="1"/>
      <c r="SH663" s="1"/>
      <c r="SI663" s="1"/>
      <c r="SJ663" s="1"/>
      <c r="SK663" s="1"/>
      <c r="SL663" s="1"/>
      <c r="SM663" s="1"/>
      <c r="SN663" s="1"/>
      <c r="SO663" s="1"/>
      <c r="SP663" s="1"/>
      <c r="SQ663" s="1"/>
      <c r="SR663" s="1"/>
      <c r="SS663" s="1"/>
      <c r="ST663" s="1"/>
      <c r="SU663" s="1"/>
      <c r="SV663" s="1"/>
      <c r="SW663" s="1"/>
      <c r="SX663" s="1"/>
      <c r="SY663" s="1"/>
      <c r="SZ663" s="1"/>
      <c r="TA663" s="1"/>
      <c r="TB663" s="1"/>
      <c r="TC663" s="1"/>
      <c r="TD663" s="1"/>
      <c r="TE663" s="1"/>
      <c r="TF663" s="1"/>
      <c r="TG663" s="1"/>
      <c r="TH663" s="1"/>
      <c r="TI663" s="1"/>
      <c r="TJ663" s="1"/>
      <c r="TK663" s="1"/>
      <c r="TL663" s="1"/>
      <c r="TM663" s="1"/>
      <c r="TN663" s="1"/>
      <c r="TO663" s="1"/>
      <c r="TP663" s="1"/>
      <c r="TQ663" s="1"/>
      <c r="TR663" s="1"/>
      <c r="TS663" s="1"/>
      <c r="TT663" s="1"/>
      <c r="TU663" s="1"/>
      <c r="TV663" s="1"/>
      <c r="TW663" s="1"/>
      <c r="TX663" s="1"/>
      <c r="TY663" s="1"/>
      <c r="TZ663" s="1"/>
      <c r="UA663" s="1"/>
      <c r="UB663" s="1"/>
      <c r="UC663" s="1"/>
      <c r="UD663" s="1"/>
      <c r="UE663" s="1"/>
      <c r="UF663" s="1"/>
      <c r="UG663" s="1"/>
      <c r="UH663" s="1"/>
      <c r="UI663" s="1"/>
      <c r="UJ663" s="1"/>
      <c r="UK663" s="1"/>
      <c r="UL663" s="1"/>
      <c r="UM663" s="1"/>
      <c r="UN663" s="1"/>
      <c r="UO663" s="1"/>
      <c r="UP663" s="1"/>
      <c r="UQ663" s="1"/>
      <c r="UR663" s="1"/>
      <c r="US663" s="1"/>
      <c r="UT663" s="1"/>
      <c r="UU663" s="1"/>
      <c r="UV663" s="1"/>
      <c r="UW663" s="1"/>
      <c r="UX663" s="1"/>
      <c r="UY663" s="1"/>
      <c r="UZ663" s="1"/>
      <c r="VA663" s="1"/>
      <c r="VB663" s="1"/>
      <c r="VC663" s="1"/>
      <c r="VD663" s="1"/>
      <c r="VE663" s="1"/>
      <c r="VF663" s="1"/>
      <c r="VG663" s="1"/>
      <c r="VH663" s="1"/>
      <c r="VI663" s="1"/>
      <c r="VJ663" s="1"/>
      <c r="VK663" s="1"/>
      <c r="VL663" s="1"/>
      <c r="VM663" s="1"/>
      <c r="VN663" s="1"/>
      <c r="VO663" s="1"/>
      <c r="VP663" s="1"/>
      <c r="VQ663" s="1"/>
      <c r="VR663" s="1"/>
      <c r="VS663" s="1"/>
      <c r="VT663" s="1"/>
      <c r="VU663" s="1"/>
      <c r="VV663" s="1"/>
      <c r="VW663" s="1"/>
      <c r="VX663" s="1"/>
      <c r="VY663" s="1"/>
      <c r="VZ663" s="1"/>
      <c r="WA663" s="1"/>
      <c r="WB663" s="1"/>
      <c r="WC663" s="1"/>
      <c r="WD663" s="1"/>
      <c r="WE663" s="1"/>
      <c r="WF663" s="1"/>
      <c r="WG663" s="1"/>
      <c r="WH663" s="1"/>
      <c r="WI663" s="1"/>
      <c r="WJ663" s="1"/>
      <c r="WK663" s="1"/>
      <c r="WL663" s="1"/>
      <c r="WM663" s="1"/>
      <c r="WN663" s="1"/>
      <c r="WO663" s="1"/>
      <c r="WP663" s="1"/>
      <c r="WQ663" s="1"/>
      <c r="WR663" s="1"/>
      <c r="WS663" s="1"/>
      <c r="WT663" s="1"/>
      <c r="WU663" s="1"/>
      <c r="WV663" s="1"/>
      <c r="WW663" s="1"/>
      <c r="WX663" s="1"/>
      <c r="WY663" s="1"/>
      <c r="WZ663" s="1"/>
      <c r="XA663" s="1"/>
      <c r="XB663" s="1"/>
      <c r="XC663" s="1"/>
      <c r="XD663" s="1"/>
      <c r="XE663" s="1"/>
      <c r="XF663" s="1"/>
      <c r="XG663" s="1"/>
      <c r="XH663" s="1"/>
      <c r="XI663" s="1"/>
      <c r="XJ663" s="1"/>
      <c r="XK663" s="1"/>
      <c r="XL663" s="1"/>
      <c r="XM663" s="1"/>
      <c r="XN663" s="1"/>
      <c r="XO663" s="1"/>
      <c r="XP663" s="1"/>
      <c r="XQ663" s="1"/>
      <c r="XR663" s="1"/>
      <c r="XS663" s="1"/>
      <c r="XT663" s="1"/>
      <c r="XU663" s="1"/>
      <c r="XV663" s="1"/>
      <c r="XW663" s="1"/>
      <c r="XX663" s="1"/>
      <c r="XY663" s="1"/>
      <c r="XZ663" s="1"/>
      <c r="YA663" s="1"/>
      <c r="YB663" s="1"/>
      <c r="YC663" s="1"/>
      <c r="YD663" s="1"/>
      <c r="YE663" s="1"/>
      <c r="YF663" s="1"/>
      <c r="YG663" s="1"/>
      <c r="YH663" s="1"/>
      <c r="YI663" s="1"/>
      <c r="YJ663" s="1"/>
      <c r="YK663" s="1"/>
      <c r="YL663" s="1"/>
      <c r="YM663" s="1"/>
      <c r="YN663" s="1"/>
      <c r="YO663" s="1"/>
      <c r="YP663" s="1"/>
      <c r="YQ663" s="1"/>
      <c r="YR663" s="1"/>
      <c r="YS663" s="1"/>
      <c r="YT663" s="1"/>
      <c r="YU663" s="1"/>
      <c r="YV663" s="1"/>
      <c r="YW663" s="1"/>
      <c r="YX663" s="1"/>
      <c r="YY663" s="1"/>
      <c r="YZ663" s="1"/>
      <c r="ZA663" s="1"/>
      <c r="ZB663" s="1"/>
      <c r="ZC663" s="1"/>
      <c r="ZD663" s="1"/>
      <c r="ZE663" s="1"/>
      <c r="ZF663" s="1"/>
      <c r="ZG663" s="1"/>
      <c r="ZH663" s="1"/>
      <c r="ZI663" s="1"/>
      <c r="ZJ663" s="1"/>
      <c r="ZK663" s="1"/>
      <c r="ZL663" s="1"/>
      <c r="ZM663" s="1"/>
      <c r="ZN663" s="1"/>
      <c r="ZO663" s="1"/>
      <c r="ZP663" s="1"/>
      <c r="ZQ663" s="1"/>
      <c r="ZR663" s="1"/>
      <c r="ZS663" s="1"/>
      <c r="ZT663" s="1"/>
      <c r="ZU663" s="1"/>
      <c r="ZV663" s="1"/>
      <c r="ZW663" s="1"/>
      <c r="ZX663" s="1"/>
      <c r="ZY663" s="1"/>
      <c r="ZZ663" s="1"/>
      <c r="AAA663" s="1"/>
      <c r="AAB663" s="1"/>
      <c r="AAC663" s="1"/>
      <c r="AAD663" s="1"/>
      <c r="AAE663" s="1"/>
      <c r="AAF663" s="1"/>
      <c r="AAG663" s="1"/>
      <c r="AAH663" s="1"/>
      <c r="AAI663" s="1"/>
      <c r="AAJ663" s="1"/>
      <c r="AAK663" s="1"/>
      <c r="AAL663" s="1"/>
      <c r="AAM663" s="1"/>
      <c r="AAN663" s="1"/>
      <c r="AAO663" s="1"/>
      <c r="AAP663" s="1"/>
      <c r="AAQ663" s="1"/>
      <c r="AAR663" s="1"/>
      <c r="AAS663" s="1"/>
      <c r="AAT663" s="1"/>
      <c r="AAU663" s="1"/>
      <c r="AAV663" s="1"/>
      <c r="AAW663" s="1"/>
      <c r="AAX663" s="1"/>
      <c r="AAY663" s="1"/>
      <c r="AAZ663" s="1"/>
      <c r="ABA663" s="1"/>
      <c r="ABB663" s="1"/>
      <c r="ABC663" s="1"/>
      <c r="ABD663" s="1"/>
      <c r="ABE663" s="1"/>
      <c r="ABF663" s="1"/>
      <c r="ABG663" s="1"/>
      <c r="ABH663" s="1"/>
      <c r="ABI663" s="1"/>
      <c r="ABJ663" s="1"/>
      <c r="ABK663" s="1"/>
      <c r="ABL663" s="1"/>
      <c r="ABM663" s="1"/>
      <c r="ABN663" s="1"/>
      <c r="ABO663" s="1"/>
    </row>
    <row r="664" spans="2:743" x14ac:dyDescent="0.25">
      <c r="B664" s="1"/>
      <c r="C664" s="1"/>
      <c r="D664" s="1"/>
      <c r="E664" s="1"/>
      <c r="F664" s="1"/>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c r="IS664" s="3"/>
      <c r="IT664" s="3"/>
      <c r="IU664" s="3"/>
      <c r="IV664" s="3"/>
      <c r="IW664" s="3"/>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c r="JX664" s="3"/>
      <c r="JY664" s="3"/>
      <c r="JZ664" s="3"/>
      <c r="KA664" s="3"/>
      <c r="KB664" s="3"/>
      <c r="KC664" s="3"/>
      <c r="KD664" s="3"/>
      <c r="KE664" s="3"/>
      <c r="KF664" s="3"/>
      <c r="KG664" s="3"/>
      <c r="KH664" s="3"/>
      <c r="KI664" s="3"/>
      <c r="KJ664" s="3"/>
      <c r="KK664" s="3"/>
      <c r="KL664" s="3"/>
      <c r="KM664" s="3"/>
      <c r="KN664" s="3"/>
      <c r="KO664" s="3"/>
      <c r="KP664" s="3"/>
      <c r="KQ664" s="3"/>
      <c r="KR664" s="3"/>
      <c r="KS664" s="3"/>
      <c r="KT664" s="3"/>
      <c r="KU664" s="3"/>
      <c r="KV664" s="3"/>
      <c r="KW664" s="3"/>
      <c r="KX664" s="3"/>
      <c r="KY664" s="3"/>
      <c r="KZ664" s="3"/>
      <c r="LA664" s="3"/>
      <c r="LB664" s="3"/>
      <c r="LC664" s="3"/>
      <c r="LD664" s="3"/>
      <c r="LE664" s="3"/>
      <c r="LF664" s="3"/>
      <c r="LG664" s="3"/>
      <c r="LH664" s="3"/>
      <c r="LI664" s="3"/>
      <c r="LJ664" s="3"/>
      <c r="LK664" s="3"/>
      <c r="LL664" s="3"/>
      <c r="LM664" s="3"/>
      <c r="LN664" s="3"/>
      <c r="LO664" s="3"/>
      <c r="LP664" s="3"/>
      <c r="LQ664" s="3"/>
      <c r="LR664" s="3"/>
      <c r="LS664" s="3"/>
      <c r="LT664" s="3"/>
      <c r="LU664" s="3"/>
      <c r="LV664" s="3"/>
      <c r="LW664" s="3"/>
      <c r="LX664" s="3"/>
      <c r="LY664" s="3"/>
      <c r="LZ664" s="3"/>
      <c r="MA664" s="3"/>
      <c r="MB664" s="3"/>
      <c r="MC664" s="3"/>
      <c r="MD664" s="3"/>
      <c r="ME664" s="3"/>
      <c r="MF664" s="3"/>
      <c r="MG664" s="3"/>
      <c r="MH664" s="3"/>
      <c r="MI664" s="3"/>
      <c r="MJ664" s="3"/>
      <c r="MK664" s="3"/>
      <c r="ML664" s="3"/>
      <c r="MM664" s="3"/>
      <c r="MN664" s="3"/>
      <c r="MO664" s="3"/>
      <c r="MP664" s="3"/>
      <c r="MQ664" s="3"/>
      <c r="MR664" s="3"/>
      <c r="MS664" s="3"/>
      <c r="MT664" s="3"/>
      <c r="MU664" s="3"/>
      <c r="MV664" s="3"/>
      <c r="MW664" s="3"/>
      <c r="MX664" s="3"/>
      <c r="MY664" s="3"/>
      <c r="MZ664" s="3"/>
      <c r="NA664" s="3"/>
      <c r="NB664" s="3"/>
      <c r="NC664" s="3"/>
      <c r="ND664" s="3"/>
      <c r="NE664" s="3"/>
      <c r="NF664" s="3"/>
      <c r="NG664" s="3"/>
      <c r="NH664" s="3"/>
      <c r="NI664" s="3"/>
      <c r="NJ664" s="3"/>
      <c r="NK664" s="3"/>
      <c r="NL664" s="3"/>
      <c r="NM664" s="3"/>
      <c r="NN664" s="3"/>
      <c r="NO664" s="3"/>
      <c r="NP664" s="3"/>
      <c r="NQ664" s="3"/>
      <c r="NR664" s="3"/>
      <c r="NS664" s="3"/>
      <c r="NT664" s="3"/>
      <c r="NU664" s="3"/>
      <c r="NV664" s="3"/>
      <c r="NW664" s="3"/>
      <c r="NX664" s="3"/>
      <c r="NY664" s="3"/>
      <c r="NZ664" s="3"/>
      <c r="OA664" s="3"/>
      <c r="OB664" s="3"/>
      <c r="OC664" s="3"/>
      <c r="OD664" s="3"/>
      <c r="OE664" s="3"/>
      <c r="OF664" s="3"/>
      <c r="OG664" s="3"/>
      <c r="OH664" s="3"/>
      <c r="OI664" s="3"/>
      <c r="OJ664" s="3"/>
      <c r="OK664" s="3"/>
      <c r="OL664" s="3"/>
      <c r="OM664" s="3"/>
      <c r="ON664" s="3"/>
      <c r="OO664" s="3"/>
      <c r="OP664" s="3"/>
      <c r="OQ664" s="3"/>
      <c r="OR664" s="3"/>
      <c r="OS664" s="3"/>
      <c r="OT664" s="3"/>
      <c r="OU664" s="3"/>
      <c r="OV664" s="3"/>
      <c r="OW664" s="3"/>
      <c r="OX664" s="3"/>
      <c r="OY664" s="3"/>
      <c r="OZ664" s="3"/>
      <c r="PA664" s="3"/>
      <c r="PB664" s="1"/>
      <c r="PC664" s="1"/>
      <c r="PD664" s="1"/>
      <c r="PE664" s="1"/>
      <c r="PF664" s="1"/>
      <c r="PG664" s="1"/>
      <c r="PH664" s="1"/>
      <c r="PI664" s="1"/>
      <c r="PJ664" s="1"/>
      <c r="PK664" s="1"/>
      <c r="PL664" s="1"/>
      <c r="PM664" s="1"/>
      <c r="PN664" s="1"/>
      <c r="PO664" s="1"/>
      <c r="PP664" s="1"/>
      <c r="PQ664" s="1"/>
      <c r="PR664" s="1"/>
      <c r="PS664" s="1"/>
      <c r="PT664" s="1"/>
      <c r="PU664" s="1"/>
      <c r="PV664" s="1"/>
      <c r="PW664" s="1"/>
      <c r="PX664" s="1"/>
      <c r="PY664" s="1"/>
      <c r="PZ664" s="1"/>
      <c r="QA664" s="1"/>
      <c r="QB664" s="1"/>
      <c r="QC664" s="1"/>
      <c r="QD664" s="1"/>
      <c r="QE664" s="1"/>
      <c r="QF664" s="1"/>
      <c r="QG664" s="1"/>
      <c r="QH664" s="1"/>
      <c r="QI664" s="1"/>
      <c r="QJ664" s="1"/>
      <c r="QK664" s="1"/>
      <c r="QL664" s="1"/>
      <c r="QM664" s="1"/>
      <c r="QN664" s="1"/>
      <c r="QO664" s="1"/>
      <c r="QP664" s="1"/>
      <c r="QQ664" s="1"/>
      <c r="QR664" s="1"/>
      <c r="QS664" s="1"/>
      <c r="QT664" s="1"/>
      <c r="QU664" s="1"/>
      <c r="QV664" s="1"/>
      <c r="QW664" s="1"/>
      <c r="QX664" s="1"/>
      <c r="QY664" s="1"/>
      <c r="QZ664" s="1"/>
      <c r="RA664" s="1"/>
      <c r="RB664" s="1"/>
      <c r="RC664" s="1"/>
      <c r="RD664" s="1"/>
      <c r="RE664" s="1"/>
      <c r="RF664" s="1"/>
      <c r="RG664" s="1"/>
      <c r="RH664" s="1"/>
      <c r="RI664" s="1"/>
      <c r="RJ664" s="1"/>
      <c r="RK664" s="1"/>
      <c r="RL664" s="1"/>
      <c r="RM664" s="1"/>
      <c r="RN664" s="1"/>
      <c r="RO664" s="1"/>
      <c r="RP664" s="1"/>
      <c r="RQ664" s="1"/>
      <c r="RR664" s="1"/>
      <c r="RS664" s="1"/>
      <c r="RT664" s="1"/>
      <c r="RU664" s="1"/>
      <c r="RV664" s="1"/>
      <c r="RW664" s="1"/>
      <c r="RX664" s="1"/>
      <c r="RY664" s="1"/>
      <c r="RZ664" s="1"/>
      <c r="SA664" s="1"/>
      <c r="SB664" s="1"/>
      <c r="SC664" s="1"/>
      <c r="SD664" s="1"/>
      <c r="SE664" s="1"/>
      <c r="SF664" s="1"/>
      <c r="SG664" s="1"/>
      <c r="SH664" s="1"/>
      <c r="SI664" s="1"/>
      <c r="SJ664" s="1"/>
      <c r="SK664" s="1"/>
      <c r="SL664" s="1"/>
      <c r="SM664" s="1"/>
      <c r="SN664" s="1"/>
      <c r="SO664" s="1"/>
      <c r="SP664" s="1"/>
      <c r="SQ664" s="1"/>
      <c r="SR664" s="1"/>
      <c r="SS664" s="1"/>
      <c r="ST664" s="1"/>
      <c r="SU664" s="1"/>
      <c r="SV664" s="1"/>
      <c r="SW664" s="1"/>
      <c r="SX664" s="1"/>
      <c r="SY664" s="1"/>
      <c r="SZ664" s="1"/>
      <c r="TA664" s="1"/>
      <c r="TB664" s="1"/>
      <c r="TC664" s="1"/>
      <c r="TD664" s="1"/>
      <c r="TE664" s="1"/>
      <c r="TF664" s="1"/>
      <c r="TG664" s="1"/>
      <c r="TH664" s="1"/>
      <c r="TI664" s="1"/>
      <c r="TJ664" s="1"/>
      <c r="TK664" s="1"/>
      <c r="TL664" s="1"/>
      <c r="TM664" s="1"/>
      <c r="TN664" s="1"/>
      <c r="TO664" s="1"/>
      <c r="TP664" s="1"/>
      <c r="TQ664" s="1"/>
      <c r="TR664" s="1"/>
      <c r="TS664" s="1"/>
      <c r="TT664" s="1"/>
      <c r="TU664" s="1"/>
      <c r="TV664" s="1"/>
      <c r="TW664" s="1"/>
      <c r="TX664" s="1"/>
      <c r="TY664" s="1"/>
      <c r="TZ664" s="1"/>
      <c r="UA664" s="1"/>
      <c r="UB664" s="1"/>
      <c r="UC664" s="1"/>
      <c r="UD664" s="1"/>
      <c r="UE664" s="1"/>
      <c r="UF664" s="1"/>
      <c r="UG664" s="1"/>
      <c r="UH664" s="1"/>
      <c r="UI664" s="1"/>
      <c r="UJ664" s="1"/>
      <c r="UK664" s="1"/>
      <c r="UL664" s="1"/>
      <c r="UM664" s="1"/>
      <c r="UN664" s="1"/>
      <c r="UO664" s="1"/>
      <c r="UP664" s="1"/>
      <c r="UQ664" s="1"/>
      <c r="UR664" s="1"/>
      <c r="US664" s="1"/>
      <c r="UT664" s="1"/>
      <c r="UU664" s="1"/>
      <c r="UV664" s="1"/>
      <c r="UW664" s="1"/>
      <c r="UX664" s="1"/>
      <c r="UY664" s="1"/>
      <c r="UZ664" s="1"/>
      <c r="VA664" s="1"/>
      <c r="VB664" s="1"/>
      <c r="VC664" s="1"/>
      <c r="VD664" s="1"/>
      <c r="VE664" s="1"/>
      <c r="VF664" s="1"/>
      <c r="VG664" s="1"/>
      <c r="VH664" s="1"/>
      <c r="VI664" s="1"/>
      <c r="VJ664" s="1"/>
      <c r="VK664" s="1"/>
      <c r="VL664" s="1"/>
      <c r="VM664" s="1"/>
      <c r="VN664" s="1"/>
      <c r="VO664" s="1"/>
      <c r="VP664" s="1"/>
      <c r="VQ664" s="1"/>
      <c r="VR664" s="1"/>
      <c r="VS664" s="1"/>
      <c r="VT664" s="1"/>
      <c r="VU664" s="1"/>
      <c r="VV664" s="1"/>
      <c r="VW664" s="1"/>
      <c r="VX664" s="1"/>
      <c r="VY664" s="1"/>
      <c r="VZ664" s="1"/>
      <c r="WA664" s="1"/>
      <c r="WB664" s="1"/>
      <c r="WC664" s="1"/>
      <c r="WD664" s="1"/>
      <c r="WE664" s="1"/>
      <c r="WF664" s="1"/>
      <c r="WG664" s="1"/>
      <c r="WH664" s="1"/>
      <c r="WI664" s="1"/>
      <c r="WJ664" s="1"/>
      <c r="WK664" s="1"/>
      <c r="WL664" s="1"/>
      <c r="WM664" s="1"/>
      <c r="WN664" s="1"/>
      <c r="WO664" s="1"/>
      <c r="WP664" s="1"/>
      <c r="WQ664" s="1"/>
      <c r="WR664" s="1"/>
      <c r="WS664" s="1"/>
      <c r="WT664" s="1"/>
      <c r="WU664" s="1"/>
      <c r="WV664" s="1"/>
      <c r="WW664" s="1"/>
      <c r="WX664" s="1"/>
      <c r="WY664" s="1"/>
      <c r="WZ664" s="1"/>
      <c r="XA664" s="1"/>
      <c r="XB664" s="1"/>
      <c r="XC664" s="1"/>
      <c r="XD664" s="1"/>
      <c r="XE664" s="1"/>
      <c r="XF664" s="1"/>
      <c r="XG664" s="1"/>
      <c r="XH664" s="1"/>
      <c r="XI664" s="1"/>
      <c r="XJ664" s="1"/>
      <c r="XK664" s="1"/>
      <c r="XL664" s="1"/>
      <c r="XM664" s="1"/>
      <c r="XN664" s="1"/>
      <c r="XO664" s="1"/>
      <c r="XP664" s="1"/>
      <c r="XQ664" s="1"/>
      <c r="XR664" s="1"/>
      <c r="XS664" s="1"/>
      <c r="XT664" s="1"/>
      <c r="XU664" s="1"/>
      <c r="XV664" s="1"/>
      <c r="XW664" s="1"/>
      <c r="XX664" s="1"/>
      <c r="XY664" s="1"/>
      <c r="XZ664" s="1"/>
      <c r="YA664" s="1"/>
      <c r="YB664" s="1"/>
      <c r="YC664" s="1"/>
      <c r="YD664" s="1"/>
      <c r="YE664" s="1"/>
      <c r="YF664" s="1"/>
      <c r="YG664" s="1"/>
      <c r="YH664" s="1"/>
      <c r="YI664" s="1"/>
      <c r="YJ664" s="1"/>
      <c r="YK664" s="1"/>
      <c r="YL664" s="1"/>
      <c r="YM664" s="1"/>
      <c r="YN664" s="1"/>
      <c r="YO664" s="1"/>
      <c r="YP664" s="1"/>
      <c r="YQ664" s="1"/>
      <c r="YR664" s="1"/>
      <c r="YS664" s="1"/>
      <c r="YT664" s="1"/>
      <c r="YU664" s="1"/>
      <c r="YV664" s="1"/>
      <c r="YW664" s="1"/>
      <c r="YX664" s="1"/>
      <c r="YY664" s="1"/>
      <c r="YZ664" s="1"/>
      <c r="ZA664" s="1"/>
      <c r="ZB664" s="1"/>
      <c r="ZC664" s="1"/>
      <c r="ZD664" s="1"/>
      <c r="ZE664" s="1"/>
      <c r="ZF664" s="1"/>
      <c r="ZG664" s="1"/>
      <c r="ZH664" s="1"/>
      <c r="ZI664" s="1"/>
      <c r="ZJ664" s="1"/>
      <c r="ZK664" s="1"/>
      <c r="ZL664" s="1"/>
      <c r="ZM664" s="1"/>
      <c r="ZN664" s="1"/>
      <c r="ZO664" s="1"/>
      <c r="ZP664" s="1"/>
      <c r="ZQ664" s="1"/>
      <c r="ZR664" s="1"/>
      <c r="ZS664" s="1"/>
      <c r="ZT664" s="1"/>
      <c r="ZU664" s="1"/>
      <c r="ZV664" s="1"/>
      <c r="ZW664" s="1"/>
      <c r="ZX664" s="1"/>
      <c r="ZY664" s="1"/>
      <c r="ZZ664" s="1"/>
      <c r="AAA664" s="1"/>
      <c r="AAB664" s="1"/>
      <c r="AAC664" s="1"/>
      <c r="AAD664" s="1"/>
      <c r="AAE664" s="1"/>
      <c r="AAF664" s="1"/>
      <c r="AAG664" s="1"/>
      <c r="AAH664" s="1"/>
      <c r="AAI664" s="1"/>
      <c r="AAJ664" s="1"/>
      <c r="AAK664" s="1"/>
      <c r="AAL664" s="1"/>
      <c r="AAM664" s="1"/>
      <c r="AAN664" s="1"/>
      <c r="AAO664" s="1"/>
      <c r="AAP664" s="1"/>
      <c r="AAQ664" s="1"/>
      <c r="AAR664" s="1"/>
      <c r="AAS664" s="1"/>
      <c r="AAT664" s="1"/>
      <c r="AAU664" s="1"/>
      <c r="AAV664" s="1"/>
      <c r="AAW664" s="1"/>
      <c r="AAX664" s="1"/>
      <c r="AAY664" s="1"/>
      <c r="AAZ664" s="1"/>
      <c r="ABA664" s="1"/>
      <c r="ABB664" s="1"/>
      <c r="ABC664" s="1"/>
      <c r="ABD664" s="1"/>
      <c r="ABE664" s="1"/>
      <c r="ABF664" s="1"/>
      <c r="ABG664" s="1"/>
      <c r="ABH664" s="1"/>
      <c r="ABI664" s="1"/>
      <c r="ABJ664" s="1"/>
      <c r="ABK664" s="1"/>
      <c r="ABL664" s="1"/>
      <c r="ABM664" s="1"/>
      <c r="ABN664" s="1"/>
      <c r="ABO664" s="1"/>
    </row>
    <row r="665" spans="2:743" x14ac:dyDescent="0.25">
      <c r="B665" s="1"/>
      <c r="C665" s="1"/>
      <c r="D665" s="1"/>
      <c r="E665" s="1"/>
      <c r="F665" s="1"/>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c r="JP665" s="3"/>
      <c r="JQ665" s="3"/>
      <c r="JR665" s="3"/>
      <c r="JS665" s="3"/>
      <c r="JT665" s="3"/>
      <c r="JU665" s="3"/>
      <c r="JV665" s="3"/>
      <c r="JW665" s="3"/>
      <c r="JX665" s="3"/>
      <c r="JY665" s="3"/>
      <c r="JZ665" s="3"/>
      <c r="KA665" s="3"/>
      <c r="KB665" s="3"/>
      <c r="KC665" s="3"/>
      <c r="KD665" s="3"/>
      <c r="KE665" s="3"/>
      <c r="KF665" s="3"/>
      <c r="KG665" s="3"/>
      <c r="KH665" s="3"/>
      <c r="KI665" s="3"/>
      <c r="KJ665" s="3"/>
      <c r="KK665" s="3"/>
      <c r="KL665" s="3"/>
      <c r="KM665" s="3"/>
      <c r="KN665" s="3"/>
      <c r="KO665" s="3"/>
      <c r="KP665" s="3"/>
      <c r="KQ665" s="3"/>
      <c r="KR665" s="3"/>
      <c r="KS665" s="3"/>
      <c r="KT665" s="3"/>
      <c r="KU665" s="3"/>
      <c r="KV665" s="3"/>
      <c r="KW665" s="3"/>
      <c r="KX665" s="3"/>
      <c r="KY665" s="3"/>
      <c r="KZ665" s="3"/>
      <c r="LA665" s="3"/>
      <c r="LB665" s="3"/>
      <c r="LC665" s="3"/>
      <c r="LD665" s="3"/>
      <c r="LE665" s="3"/>
      <c r="LF665" s="3"/>
      <c r="LG665" s="3"/>
      <c r="LH665" s="3"/>
      <c r="LI665" s="3"/>
      <c r="LJ665" s="3"/>
      <c r="LK665" s="3"/>
      <c r="LL665" s="3"/>
      <c r="LM665" s="3"/>
      <c r="LN665" s="3"/>
      <c r="LO665" s="3"/>
      <c r="LP665" s="3"/>
      <c r="LQ665" s="3"/>
      <c r="LR665" s="3"/>
      <c r="LS665" s="3"/>
      <c r="LT665" s="3"/>
      <c r="LU665" s="3"/>
      <c r="LV665" s="3"/>
      <c r="LW665" s="3"/>
      <c r="LX665" s="3"/>
      <c r="LY665" s="3"/>
      <c r="LZ665" s="3"/>
      <c r="MA665" s="3"/>
      <c r="MB665" s="3"/>
      <c r="MC665" s="3"/>
      <c r="MD665" s="3"/>
      <c r="ME665" s="3"/>
      <c r="MF665" s="3"/>
      <c r="MG665" s="3"/>
      <c r="MH665" s="3"/>
      <c r="MI665" s="3"/>
      <c r="MJ665" s="3"/>
      <c r="MK665" s="3"/>
      <c r="ML665" s="3"/>
      <c r="MM665" s="3"/>
      <c r="MN665" s="3"/>
      <c r="MO665" s="3"/>
      <c r="MP665" s="3"/>
      <c r="MQ665" s="3"/>
      <c r="MR665" s="3"/>
      <c r="MS665" s="3"/>
      <c r="MT665" s="3"/>
      <c r="MU665" s="3"/>
      <c r="MV665" s="3"/>
      <c r="MW665" s="3"/>
      <c r="MX665" s="3"/>
      <c r="MY665" s="3"/>
      <c r="MZ665" s="3"/>
      <c r="NA665" s="3"/>
      <c r="NB665" s="3"/>
      <c r="NC665" s="3"/>
      <c r="ND665" s="3"/>
      <c r="NE665" s="3"/>
      <c r="NF665" s="3"/>
      <c r="NG665" s="3"/>
      <c r="NH665" s="3"/>
      <c r="NI665" s="3"/>
      <c r="NJ665" s="3"/>
      <c r="NK665" s="3"/>
      <c r="NL665" s="3"/>
      <c r="NM665" s="3"/>
      <c r="NN665" s="3"/>
      <c r="NO665" s="3"/>
      <c r="NP665" s="3"/>
      <c r="NQ665" s="3"/>
      <c r="NR665" s="3"/>
      <c r="NS665" s="3"/>
      <c r="NT665" s="3"/>
      <c r="NU665" s="3"/>
      <c r="NV665" s="3"/>
      <c r="NW665" s="3"/>
      <c r="NX665" s="3"/>
      <c r="NY665" s="3"/>
      <c r="NZ665" s="3"/>
      <c r="OA665" s="3"/>
      <c r="OB665" s="3"/>
      <c r="OC665" s="3"/>
      <c r="OD665" s="3"/>
      <c r="OE665" s="3"/>
      <c r="OF665" s="3"/>
      <c r="OG665" s="3"/>
      <c r="OH665" s="3"/>
      <c r="OI665" s="3"/>
      <c r="OJ665" s="3"/>
      <c r="OK665" s="3"/>
      <c r="OL665" s="3"/>
      <c r="OM665" s="3"/>
      <c r="ON665" s="3"/>
      <c r="OO665" s="3"/>
      <c r="OP665" s="3"/>
      <c r="OQ665" s="3"/>
      <c r="OR665" s="3"/>
      <c r="OS665" s="3"/>
      <c r="OT665" s="3"/>
      <c r="OU665" s="3"/>
      <c r="OV665" s="3"/>
      <c r="OW665" s="3"/>
      <c r="OX665" s="3"/>
      <c r="OY665" s="3"/>
      <c r="OZ665" s="3"/>
      <c r="PA665" s="3"/>
      <c r="PB665" s="1"/>
      <c r="PC665" s="1"/>
      <c r="PD665" s="1"/>
      <c r="PE665" s="1"/>
      <c r="PF665" s="1"/>
      <c r="PG665" s="1"/>
      <c r="PH665" s="1"/>
      <c r="PI665" s="1"/>
      <c r="PJ665" s="1"/>
      <c r="PK665" s="1"/>
      <c r="PL665" s="1"/>
      <c r="PM665" s="1"/>
      <c r="PN665" s="1"/>
      <c r="PO665" s="1"/>
      <c r="PP665" s="1"/>
      <c r="PQ665" s="1"/>
      <c r="PR665" s="1"/>
      <c r="PS665" s="1"/>
      <c r="PT665" s="1"/>
      <c r="PU665" s="1"/>
      <c r="PV665" s="1"/>
      <c r="PW665" s="1"/>
      <c r="PX665" s="1"/>
      <c r="PY665" s="1"/>
      <c r="PZ665" s="1"/>
      <c r="QA665" s="1"/>
      <c r="QB665" s="1"/>
      <c r="QC665" s="1"/>
      <c r="QD665" s="1"/>
      <c r="QE665" s="1"/>
      <c r="QF665" s="1"/>
      <c r="QG665" s="1"/>
      <c r="QH665" s="1"/>
      <c r="QI665" s="1"/>
      <c r="QJ665" s="1"/>
      <c r="QK665" s="1"/>
      <c r="QL665" s="1"/>
      <c r="QM665" s="1"/>
      <c r="QN665" s="1"/>
      <c r="QO665" s="1"/>
      <c r="QP665" s="1"/>
      <c r="QQ665" s="1"/>
      <c r="QR665" s="1"/>
      <c r="QS665" s="1"/>
      <c r="QT665" s="1"/>
      <c r="QU665" s="1"/>
      <c r="QV665" s="1"/>
      <c r="QW665" s="1"/>
      <c r="QX665" s="1"/>
      <c r="QY665" s="1"/>
      <c r="QZ665" s="1"/>
      <c r="RA665" s="1"/>
      <c r="RB665" s="1"/>
      <c r="RC665" s="1"/>
      <c r="RD665" s="1"/>
      <c r="RE665" s="1"/>
      <c r="RF665" s="1"/>
      <c r="RG665" s="1"/>
      <c r="RH665" s="1"/>
      <c r="RI665" s="1"/>
      <c r="RJ665" s="1"/>
      <c r="RK665" s="1"/>
      <c r="RL665" s="1"/>
      <c r="RM665" s="1"/>
      <c r="RN665" s="1"/>
      <c r="RO665" s="1"/>
      <c r="RP665" s="1"/>
      <c r="RQ665" s="1"/>
      <c r="RR665" s="1"/>
      <c r="RS665" s="1"/>
      <c r="RT665" s="1"/>
      <c r="RU665" s="1"/>
      <c r="RV665" s="1"/>
      <c r="RW665" s="1"/>
      <c r="RX665" s="1"/>
      <c r="RY665" s="1"/>
      <c r="RZ665" s="1"/>
      <c r="SA665" s="1"/>
      <c r="SB665" s="1"/>
      <c r="SC665" s="1"/>
      <c r="SD665" s="1"/>
      <c r="SE665" s="1"/>
      <c r="SF665" s="1"/>
      <c r="SG665" s="1"/>
      <c r="SH665" s="1"/>
      <c r="SI665" s="1"/>
      <c r="SJ665" s="1"/>
      <c r="SK665" s="1"/>
      <c r="SL665" s="1"/>
      <c r="SM665" s="1"/>
      <c r="SN665" s="1"/>
      <c r="SO665" s="1"/>
      <c r="SP665" s="1"/>
      <c r="SQ665" s="1"/>
      <c r="SR665" s="1"/>
      <c r="SS665" s="1"/>
      <c r="ST665" s="1"/>
      <c r="SU665" s="1"/>
      <c r="SV665" s="1"/>
      <c r="SW665" s="1"/>
      <c r="SX665" s="1"/>
      <c r="SY665" s="1"/>
      <c r="SZ665" s="1"/>
      <c r="TA665" s="1"/>
      <c r="TB665" s="1"/>
      <c r="TC665" s="1"/>
      <c r="TD665" s="1"/>
      <c r="TE665" s="1"/>
      <c r="TF665" s="1"/>
      <c r="TG665" s="1"/>
      <c r="TH665" s="1"/>
      <c r="TI665" s="1"/>
      <c r="TJ665" s="1"/>
      <c r="TK665" s="1"/>
      <c r="TL665" s="1"/>
      <c r="TM665" s="1"/>
      <c r="TN665" s="1"/>
      <c r="TO665" s="1"/>
      <c r="TP665" s="1"/>
      <c r="TQ665" s="1"/>
      <c r="TR665" s="1"/>
      <c r="TS665" s="1"/>
      <c r="TT665" s="1"/>
      <c r="TU665" s="1"/>
      <c r="TV665" s="1"/>
      <c r="TW665" s="1"/>
      <c r="TX665" s="1"/>
      <c r="TY665" s="1"/>
      <c r="TZ665" s="1"/>
      <c r="UA665" s="1"/>
      <c r="UB665" s="1"/>
      <c r="UC665" s="1"/>
      <c r="UD665" s="1"/>
      <c r="UE665" s="1"/>
      <c r="UF665" s="1"/>
      <c r="UG665" s="1"/>
      <c r="UH665" s="1"/>
      <c r="UI665" s="1"/>
      <c r="UJ665" s="1"/>
      <c r="UK665" s="1"/>
      <c r="UL665" s="1"/>
      <c r="UM665" s="1"/>
      <c r="UN665" s="1"/>
      <c r="UO665" s="1"/>
      <c r="UP665" s="1"/>
      <c r="UQ665" s="1"/>
      <c r="UR665" s="1"/>
      <c r="US665" s="1"/>
      <c r="UT665" s="1"/>
      <c r="UU665" s="1"/>
      <c r="UV665" s="1"/>
      <c r="UW665" s="1"/>
      <c r="UX665" s="1"/>
      <c r="UY665" s="1"/>
      <c r="UZ665" s="1"/>
      <c r="VA665" s="1"/>
      <c r="VB665" s="1"/>
      <c r="VC665" s="1"/>
      <c r="VD665" s="1"/>
      <c r="VE665" s="1"/>
      <c r="VF665" s="1"/>
      <c r="VG665" s="1"/>
      <c r="VH665" s="1"/>
      <c r="VI665" s="1"/>
      <c r="VJ665" s="1"/>
      <c r="VK665" s="1"/>
      <c r="VL665" s="1"/>
      <c r="VM665" s="1"/>
      <c r="VN665" s="1"/>
      <c r="VO665" s="1"/>
      <c r="VP665" s="1"/>
      <c r="VQ665" s="1"/>
      <c r="VR665" s="1"/>
      <c r="VS665" s="1"/>
      <c r="VT665" s="1"/>
      <c r="VU665" s="1"/>
      <c r="VV665" s="1"/>
      <c r="VW665" s="1"/>
      <c r="VX665" s="1"/>
      <c r="VY665" s="1"/>
      <c r="VZ665" s="1"/>
      <c r="WA665" s="1"/>
      <c r="WB665" s="1"/>
      <c r="WC665" s="1"/>
      <c r="WD665" s="1"/>
      <c r="WE665" s="1"/>
      <c r="WF665" s="1"/>
      <c r="WG665" s="1"/>
      <c r="WH665" s="1"/>
      <c r="WI665" s="1"/>
      <c r="WJ665" s="1"/>
      <c r="WK665" s="1"/>
      <c r="WL665" s="1"/>
      <c r="WM665" s="1"/>
      <c r="WN665" s="1"/>
      <c r="WO665" s="1"/>
      <c r="WP665" s="1"/>
      <c r="WQ665" s="1"/>
      <c r="WR665" s="1"/>
      <c r="WS665" s="1"/>
      <c r="WT665" s="1"/>
      <c r="WU665" s="1"/>
      <c r="WV665" s="1"/>
      <c r="WW665" s="1"/>
      <c r="WX665" s="1"/>
      <c r="WY665" s="1"/>
      <c r="WZ665" s="1"/>
      <c r="XA665" s="1"/>
      <c r="XB665" s="1"/>
      <c r="XC665" s="1"/>
      <c r="XD665" s="1"/>
      <c r="XE665" s="1"/>
      <c r="XF665" s="1"/>
      <c r="XG665" s="1"/>
      <c r="XH665" s="1"/>
      <c r="XI665" s="1"/>
      <c r="XJ665" s="1"/>
      <c r="XK665" s="1"/>
      <c r="XL665" s="1"/>
      <c r="XM665" s="1"/>
      <c r="XN665" s="1"/>
      <c r="XO665" s="1"/>
      <c r="XP665" s="1"/>
      <c r="XQ665" s="1"/>
      <c r="XR665" s="1"/>
      <c r="XS665" s="1"/>
      <c r="XT665" s="1"/>
      <c r="XU665" s="1"/>
      <c r="XV665" s="1"/>
      <c r="XW665" s="1"/>
      <c r="XX665" s="1"/>
      <c r="XY665" s="1"/>
      <c r="XZ665" s="1"/>
      <c r="YA665" s="1"/>
      <c r="YB665" s="1"/>
      <c r="YC665" s="1"/>
      <c r="YD665" s="1"/>
      <c r="YE665" s="1"/>
      <c r="YF665" s="1"/>
      <c r="YG665" s="1"/>
      <c r="YH665" s="1"/>
      <c r="YI665" s="1"/>
      <c r="YJ665" s="1"/>
      <c r="YK665" s="1"/>
      <c r="YL665" s="1"/>
      <c r="YM665" s="1"/>
      <c r="YN665" s="1"/>
      <c r="YO665" s="1"/>
      <c r="YP665" s="1"/>
      <c r="YQ665" s="1"/>
      <c r="YR665" s="1"/>
      <c r="YS665" s="1"/>
      <c r="YT665" s="1"/>
      <c r="YU665" s="1"/>
      <c r="YV665" s="1"/>
      <c r="YW665" s="1"/>
      <c r="YX665" s="1"/>
      <c r="YY665" s="1"/>
      <c r="YZ665" s="1"/>
      <c r="ZA665" s="1"/>
      <c r="ZB665" s="1"/>
      <c r="ZC665" s="1"/>
      <c r="ZD665" s="1"/>
      <c r="ZE665" s="1"/>
      <c r="ZF665" s="1"/>
      <c r="ZG665" s="1"/>
      <c r="ZH665" s="1"/>
      <c r="ZI665" s="1"/>
      <c r="ZJ665" s="1"/>
      <c r="ZK665" s="1"/>
      <c r="ZL665" s="1"/>
      <c r="ZM665" s="1"/>
      <c r="ZN665" s="1"/>
      <c r="ZO665" s="1"/>
      <c r="ZP665" s="1"/>
      <c r="ZQ665" s="1"/>
      <c r="ZR665" s="1"/>
      <c r="ZS665" s="1"/>
      <c r="ZT665" s="1"/>
      <c r="ZU665" s="1"/>
      <c r="ZV665" s="1"/>
      <c r="ZW665" s="1"/>
      <c r="ZX665" s="1"/>
      <c r="ZY665" s="1"/>
      <c r="ZZ665" s="1"/>
      <c r="AAA665" s="1"/>
      <c r="AAB665" s="1"/>
      <c r="AAC665" s="1"/>
      <c r="AAD665" s="1"/>
      <c r="AAE665" s="1"/>
      <c r="AAF665" s="1"/>
      <c r="AAG665" s="1"/>
      <c r="AAH665" s="1"/>
      <c r="AAI665" s="1"/>
      <c r="AAJ665" s="1"/>
      <c r="AAK665" s="1"/>
      <c r="AAL665" s="1"/>
      <c r="AAM665" s="1"/>
      <c r="AAN665" s="1"/>
      <c r="AAO665" s="1"/>
      <c r="AAP665" s="1"/>
      <c r="AAQ665" s="1"/>
      <c r="AAR665" s="1"/>
      <c r="AAS665" s="1"/>
      <c r="AAT665" s="1"/>
      <c r="AAU665" s="1"/>
      <c r="AAV665" s="1"/>
      <c r="AAW665" s="1"/>
      <c r="AAX665" s="1"/>
      <c r="AAY665" s="1"/>
      <c r="AAZ665" s="1"/>
      <c r="ABA665" s="1"/>
      <c r="ABB665" s="1"/>
      <c r="ABC665" s="1"/>
      <c r="ABD665" s="1"/>
      <c r="ABE665" s="1"/>
      <c r="ABF665" s="1"/>
      <c r="ABG665" s="1"/>
      <c r="ABH665" s="1"/>
      <c r="ABI665" s="1"/>
      <c r="ABJ665" s="1"/>
      <c r="ABK665" s="1"/>
      <c r="ABL665" s="1"/>
      <c r="ABM665" s="1"/>
      <c r="ABN665" s="1"/>
      <c r="ABO665" s="1"/>
    </row>
    <row r="666" spans="2:743" x14ac:dyDescent="0.25">
      <c r="B666" s="1"/>
      <c r="C666" s="1"/>
      <c r="D666" s="1"/>
      <c r="E666" s="1"/>
      <c r="F666" s="1"/>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c r="IF666" s="3"/>
      <c r="IG666" s="3"/>
      <c r="IH666" s="3"/>
      <c r="II666" s="3"/>
      <c r="IJ666" s="3"/>
      <c r="IK666" s="3"/>
      <c r="IL666" s="3"/>
      <c r="IM666" s="3"/>
      <c r="IN666" s="3"/>
      <c r="IO666" s="3"/>
      <c r="IP666" s="3"/>
      <c r="IQ666" s="3"/>
      <c r="IR666" s="3"/>
      <c r="IS666" s="3"/>
      <c r="IT666" s="3"/>
      <c r="IU666" s="3"/>
      <c r="IV666" s="3"/>
      <c r="IW666" s="3"/>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c r="JX666" s="3"/>
      <c r="JY666" s="3"/>
      <c r="JZ666" s="3"/>
      <c r="KA666" s="3"/>
      <c r="KB666" s="3"/>
      <c r="KC666" s="3"/>
      <c r="KD666" s="3"/>
      <c r="KE666" s="3"/>
      <c r="KF666" s="3"/>
      <c r="KG666" s="3"/>
      <c r="KH666" s="3"/>
      <c r="KI666" s="3"/>
      <c r="KJ666" s="3"/>
      <c r="KK666" s="3"/>
      <c r="KL666" s="3"/>
      <c r="KM666" s="3"/>
      <c r="KN666" s="3"/>
      <c r="KO666" s="3"/>
      <c r="KP666" s="3"/>
      <c r="KQ666" s="3"/>
      <c r="KR666" s="3"/>
      <c r="KS666" s="3"/>
      <c r="KT666" s="3"/>
      <c r="KU666" s="3"/>
      <c r="KV666" s="3"/>
      <c r="KW666" s="3"/>
      <c r="KX666" s="3"/>
      <c r="KY666" s="3"/>
      <c r="KZ666" s="3"/>
      <c r="LA666" s="3"/>
      <c r="LB666" s="3"/>
      <c r="LC666" s="3"/>
      <c r="LD666" s="3"/>
      <c r="LE666" s="3"/>
      <c r="LF666" s="3"/>
      <c r="LG666" s="3"/>
      <c r="LH666" s="3"/>
      <c r="LI666" s="3"/>
      <c r="LJ666" s="3"/>
      <c r="LK666" s="3"/>
      <c r="LL666" s="3"/>
      <c r="LM666" s="3"/>
      <c r="LN666" s="3"/>
      <c r="LO666" s="3"/>
      <c r="LP666" s="3"/>
      <c r="LQ666" s="3"/>
      <c r="LR666" s="3"/>
      <c r="LS666" s="3"/>
      <c r="LT666" s="3"/>
      <c r="LU666" s="3"/>
      <c r="LV666" s="3"/>
      <c r="LW666" s="3"/>
      <c r="LX666" s="3"/>
      <c r="LY666" s="3"/>
      <c r="LZ666" s="3"/>
      <c r="MA666" s="3"/>
      <c r="MB666" s="3"/>
      <c r="MC666" s="3"/>
      <c r="MD666" s="3"/>
      <c r="ME666" s="3"/>
      <c r="MF666" s="3"/>
      <c r="MG666" s="3"/>
      <c r="MH666" s="3"/>
      <c r="MI666" s="3"/>
      <c r="MJ666" s="3"/>
      <c r="MK666" s="3"/>
      <c r="ML666" s="3"/>
      <c r="MM666" s="3"/>
      <c r="MN666" s="3"/>
      <c r="MO666" s="3"/>
      <c r="MP666" s="3"/>
      <c r="MQ666" s="3"/>
      <c r="MR666" s="3"/>
      <c r="MS666" s="3"/>
      <c r="MT666" s="3"/>
      <c r="MU666" s="3"/>
      <c r="MV666" s="3"/>
      <c r="MW666" s="3"/>
      <c r="MX666" s="3"/>
      <c r="MY666" s="3"/>
      <c r="MZ666" s="3"/>
      <c r="NA666" s="3"/>
      <c r="NB666" s="3"/>
      <c r="NC666" s="3"/>
      <c r="ND666" s="3"/>
      <c r="NE666" s="3"/>
      <c r="NF666" s="3"/>
      <c r="NG666" s="3"/>
      <c r="NH666" s="3"/>
      <c r="NI666" s="3"/>
      <c r="NJ666" s="3"/>
      <c r="NK666" s="3"/>
      <c r="NL666" s="3"/>
      <c r="NM666" s="3"/>
      <c r="NN666" s="3"/>
      <c r="NO666" s="3"/>
      <c r="NP666" s="3"/>
      <c r="NQ666" s="3"/>
      <c r="NR666" s="3"/>
      <c r="NS666" s="3"/>
      <c r="NT666" s="3"/>
      <c r="NU666" s="3"/>
      <c r="NV666" s="3"/>
      <c r="NW666" s="3"/>
      <c r="NX666" s="3"/>
      <c r="NY666" s="3"/>
      <c r="NZ666" s="3"/>
      <c r="OA666" s="3"/>
      <c r="OB666" s="3"/>
      <c r="OC666" s="3"/>
      <c r="OD666" s="3"/>
      <c r="OE666" s="3"/>
      <c r="OF666" s="3"/>
      <c r="OG666" s="3"/>
      <c r="OH666" s="3"/>
      <c r="OI666" s="3"/>
      <c r="OJ666" s="3"/>
      <c r="OK666" s="3"/>
      <c r="OL666" s="3"/>
      <c r="OM666" s="3"/>
      <c r="ON666" s="3"/>
      <c r="OO666" s="3"/>
      <c r="OP666" s="3"/>
      <c r="OQ666" s="3"/>
      <c r="OR666" s="3"/>
      <c r="OS666" s="3"/>
      <c r="OT666" s="3"/>
      <c r="OU666" s="3"/>
      <c r="OV666" s="3"/>
      <c r="OW666" s="3"/>
      <c r="OX666" s="3"/>
      <c r="OY666" s="3"/>
      <c r="OZ666" s="3"/>
      <c r="PA666" s="3"/>
      <c r="PB666" s="1"/>
      <c r="PC666" s="1"/>
      <c r="PD666" s="1"/>
      <c r="PE666" s="1"/>
      <c r="PF666" s="1"/>
      <c r="PG666" s="1"/>
      <c r="PH666" s="1"/>
      <c r="PI666" s="1"/>
      <c r="PJ666" s="1"/>
      <c r="PK666" s="1"/>
      <c r="PL666" s="1"/>
      <c r="PM666" s="1"/>
      <c r="PN666" s="1"/>
      <c r="PO666" s="1"/>
      <c r="PP666" s="1"/>
      <c r="PQ666" s="1"/>
      <c r="PR666" s="1"/>
      <c r="PS666" s="1"/>
      <c r="PT666" s="1"/>
      <c r="PU666" s="1"/>
      <c r="PV666" s="1"/>
      <c r="PW666" s="1"/>
      <c r="PX666" s="1"/>
      <c r="PY666" s="1"/>
      <c r="PZ666" s="1"/>
      <c r="QA666" s="1"/>
      <c r="QB666" s="1"/>
      <c r="QC666" s="1"/>
      <c r="QD666" s="1"/>
      <c r="QE666" s="1"/>
      <c r="QF666" s="1"/>
      <c r="QG666" s="1"/>
      <c r="QH666" s="1"/>
      <c r="QI666" s="1"/>
      <c r="QJ666" s="1"/>
      <c r="QK666" s="1"/>
      <c r="QL666" s="1"/>
      <c r="QM666" s="1"/>
      <c r="QN666" s="1"/>
      <c r="QO666" s="1"/>
      <c r="QP666" s="1"/>
      <c r="QQ666" s="1"/>
      <c r="QR666" s="1"/>
      <c r="QS666" s="1"/>
      <c r="QT666" s="1"/>
      <c r="QU666" s="1"/>
      <c r="QV666" s="1"/>
      <c r="QW666" s="1"/>
      <c r="QX666" s="1"/>
      <c r="QY666" s="1"/>
      <c r="QZ666" s="1"/>
      <c r="RA666" s="1"/>
      <c r="RB666" s="1"/>
      <c r="RC666" s="1"/>
      <c r="RD666" s="1"/>
      <c r="RE666" s="1"/>
      <c r="RF666" s="1"/>
      <c r="RG666" s="1"/>
      <c r="RH666" s="1"/>
      <c r="RI666" s="1"/>
      <c r="RJ666" s="1"/>
      <c r="RK666" s="1"/>
      <c r="RL666" s="1"/>
      <c r="RM666" s="1"/>
      <c r="RN666" s="1"/>
      <c r="RO666" s="1"/>
      <c r="RP666" s="1"/>
      <c r="RQ666" s="1"/>
      <c r="RR666" s="1"/>
      <c r="RS666" s="1"/>
      <c r="RT666" s="1"/>
      <c r="RU666" s="1"/>
      <c r="RV666" s="1"/>
      <c r="RW666" s="1"/>
      <c r="RX666" s="1"/>
      <c r="RY666" s="1"/>
      <c r="RZ666" s="1"/>
      <c r="SA666" s="1"/>
      <c r="SB666" s="1"/>
      <c r="SC666" s="1"/>
      <c r="SD666" s="1"/>
      <c r="SE666" s="1"/>
      <c r="SF666" s="1"/>
      <c r="SG666" s="1"/>
      <c r="SH666" s="1"/>
      <c r="SI666" s="1"/>
      <c r="SJ666" s="1"/>
      <c r="SK666" s="1"/>
      <c r="SL666" s="1"/>
      <c r="SM666" s="1"/>
      <c r="SN666" s="1"/>
      <c r="SO666" s="1"/>
      <c r="SP666" s="1"/>
      <c r="SQ666" s="1"/>
      <c r="SR666" s="1"/>
      <c r="SS666" s="1"/>
      <c r="ST666" s="1"/>
      <c r="SU666" s="1"/>
      <c r="SV666" s="1"/>
      <c r="SW666" s="1"/>
      <c r="SX666" s="1"/>
      <c r="SY666" s="1"/>
      <c r="SZ666" s="1"/>
      <c r="TA666" s="1"/>
      <c r="TB666" s="1"/>
      <c r="TC666" s="1"/>
      <c r="TD666" s="1"/>
      <c r="TE666" s="1"/>
      <c r="TF666" s="1"/>
      <c r="TG666" s="1"/>
      <c r="TH666" s="1"/>
      <c r="TI666" s="1"/>
      <c r="TJ666" s="1"/>
      <c r="TK666" s="1"/>
      <c r="TL666" s="1"/>
      <c r="TM666" s="1"/>
      <c r="TN666" s="1"/>
      <c r="TO666" s="1"/>
      <c r="TP666" s="1"/>
      <c r="TQ666" s="1"/>
      <c r="TR666" s="1"/>
      <c r="TS666" s="1"/>
      <c r="TT666" s="1"/>
      <c r="TU666" s="1"/>
      <c r="TV666" s="1"/>
      <c r="TW666" s="1"/>
      <c r="TX666" s="1"/>
      <c r="TY666" s="1"/>
      <c r="TZ666" s="1"/>
      <c r="UA666" s="1"/>
      <c r="UB666" s="1"/>
      <c r="UC666" s="1"/>
      <c r="UD666" s="1"/>
      <c r="UE666" s="1"/>
      <c r="UF666" s="1"/>
      <c r="UG666" s="1"/>
      <c r="UH666" s="1"/>
      <c r="UI666" s="1"/>
      <c r="UJ666" s="1"/>
      <c r="UK666" s="1"/>
      <c r="UL666" s="1"/>
      <c r="UM666" s="1"/>
      <c r="UN666" s="1"/>
      <c r="UO666" s="1"/>
      <c r="UP666" s="1"/>
      <c r="UQ666" s="1"/>
      <c r="UR666" s="1"/>
      <c r="US666" s="1"/>
      <c r="UT666" s="1"/>
      <c r="UU666" s="1"/>
      <c r="UV666" s="1"/>
      <c r="UW666" s="1"/>
      <c r="UX666" s="1"/>
      <c r="UY666" s="1"/>
      <c r="UZ666" s="1"/>
      <c r="VA666" s="1"/>
      <c r="VB666" s="1"/>
      <c r="VC666" s="1"/>
      <c r="VD666" s="1"/>
      <c r="VE666" s="1"/>
      <c r="VF666" s="1"/>
      <c r="VG666" s="1"/>
      <c r="VH666" s="1"/>
      <c r="VI666" s="1"/>
      <c r="VJ666" s="1"/>
      <c r="VK666" s="1"/>
      <c r="VL666" s="1"/>
      <c r="VM666" s="1"/>
      <c r="VN666" s="1"/>
      <c r="VO666" s="1"/>
      <c r="VP666" s="1"/>
      <c r="VQ666" s="1"/>
      <c r="VR666" s="1"/>
      <c r="VS666" s="1"/>
      <c r="VT666" s="1"/>
      <c r="VU666" s="1"/>
      <c r="VV666" s="1"/>
      <c r="VW666" s="1"/>
      <c r="VX666" s="1"/>
      <c r="VY666" s="1"/>
      <c r="VZ666" s="1"/>
      <c r="WA666" s="1"/>
      <c r="WB666" s="1"/>
      <c r="WC666" s="1"/>
      <c r="WD666" s="1"/>
      <c r="WE666" s="1"/>
      <c r="WF666" s="1"/>
      <c r="WG666" s="1"/>
      <c r="WH666" s="1"/>
      <c r="WI666" s="1"/>
      <c r="WJ666" s="1"/>
      <c r="WK666" s="1"/>
      <c r="WL666" s="1"/>
      <c r="WM666" s="1"/>
      <c r="WN666" s="1"/>
      <c r="WO666" s="1"/>
      <c r="WP666" s="1"/>
      <c r="WQ666" s="1"/>
      <c r="WR666" s="1"/>
      <c r="WS666" s="1"/>
      <c r="WT666" s="1"/>
      <c r="WU666" s="1"/>
      <c r="WV666" s="1"/>
      <c r="WW666" s="1"/>
      <c r="WX666" s="1"/>
      <c r="WY666" s="1"/>
      <c r="WZ666" s="1"/>
      <c r="XA666" s="1"/>
      <c r="XB666" s="1"/>
      <c r="XC666" s="1"/>
      <c r="XD666" s="1"/>
      <c r="XE666" s="1"/>
      <c r="XF666" s="1"/>
      <c r="XG666" s="1"/>
      <c r="XH666" s="1"/>
      <c r="XI666" s="1"/>
      <c r="XJ666" s="1"/>
      <c r="XK666" s="1"/>
      <c r="XL666" s="1"/>
      <c r="XM666" s="1"/>
      <c r="XN666" s="1"/>
      <c r="XO666" s="1"/>
      <c r="XP666" s="1"/>
      <c r="XQ666" s="1"/>
      <c r="XR666" s="1"/>
      <c r="XS666" s="1"/>
      <c r="XT666" s="1"/>
      <c r="XU666" s="1"/>
      <c r="XV666" s="1"/>
      <c r="XW666" s="1"/>
      <c r="XX666" s="1"/>
      <c r="XY666" s="1"/>
      <c r="XZ666" s="1"/>
      <c r="YA666" s="1"/>
      <c r="YB666" s="1"/>
      <c r="YC666" s="1"/>
      <c r="YD666" s="1"/>
      <c r="YE666" s="1"/>
      <c r="YF666" s="1"/>
      <c r="YG666" s="1"/>
      <c r="YH666" s="1"/>
      <c r="YI666" s="1"/>
      <c r="YJ666" s="1"/>
      <c r="YK666" s="1"/>
      <c r="YL666" s="1"/>
      <c r="YM666" s="1"/>
      <c r="YN666" s="1"/>
      <c r="YO666" s="1"/>
      <c r="YP666" s="1"/>
      <c r="YQ666" s="1"/>
      <c r="YR666" s="1"/>
      <c r="YS666" s="1"/>
      <c r="YT666" s="1"/>
      <c r="YU666" s="1"/>
      <c r="YV666" s="1"/>
      <c r="YW666" s="1"/>
      <c r="YX666" s="1"/>
      <c r="YY666" s="1"/>
      <c r="YZ666" s="1"/>
      <c r="ZA666" s="1"/>
      <c r="ZB666" s="1"/>
      <c r="ZC666" s="1"/>
      <c r="ZD666" s="1"/>
      <c r="ZE666" s="1"/>
      <c r="ZF666" s="1"/>
      <c r="ZG666" s="1"/>
      <c r="ZH666" s="1"/>
      <c r="ZI666" s="1"/>
      <c r="ZJ666" s="1"/>
      <c r="ZK666" s="1"/>
      <c r="ZL666" s="1"/>
      <c r="ZM666" s="1"/>
      <c r="ZN666" s="1"/>
      <c r="ZO666" s="1"/>
      <c r="ZP666" s="1"/>
      <c r="ZQ666" s="1"/>
      <c r="ZR666" s="1"/>
      <c r="ZS666" s="1"/>
      <c r="ZT666" s="1"/>
      <c r="ZU666" s="1"/>
      <c r="ZV666" s="1"/>
      <c r="ZW666" s="1"/>
      <c r="ZX666" s="1"/>
      <c r="ZY666" s="1"/>
      <c r="ZZ666" s="1"/>
      <c r="AAA666" s="1"/>
      <c r="AAB666" s="1"/>
      <c r="AAC666" s="1"/>
      <c r="AAD666" s="1"/>
      <c r="AAE666" s="1"/>
      <c r="AAF666" s="1"/>
      <c r="AAG666" s="1"/>
      <c r="AAH666" s="1"/>
      <c r="AAI666" s="1"/>
      <c r="AAJ666" s="1"/>
      <c r="AAK666" s="1"/>
      <c r="AAL666" s="1"/>
      <c r="AAM666" s="1"/>
      <c r="AAN666" s="1"/>
      <c r="AAO666" s="1"/>
      <c r="AAP666" s="1"/>
      <c r="AAQ666" s="1"/>
      <c r="AAR666" s="1"/>
      <c r="AAS666" s="1"/>
      <c r="AAT666" s="1"/>
      <c r="AAU666" s="1"/>
      <c r="AAV666" s="1"/>
      <c r="AAW666" s="1"/>
      <c r="AAX666" s="1"/>
      <c r="AAY666" s="1"/>
      <c r="AAZ666" s="1"/>
      <c r="ABA666" s="1"/>
      <c r="ABB666" s="1"/>
      <c r="ABC666" s="1"/>
      <c r="ABD666" s="1"/>
      <c r="ABE666" s="1"/>
      <c r="ABF666" s="1"/>
      <c r="ABG666" s="1"/>
      <c r="ABH666" s="1"/>
      <c r="ABI666" s="1"/>
      <c r="ABJ666" s="1"/>
      <c r="ABK666" s="1"/>
      <c r="ABL666" s="1"/>
      <c r="ABM666" s="1"/>
      <c r="ABN666" s="1"/>
      <c r="ABO666" s="1"/>
    </row>
    <row r="667" spans="2:743" x14ac:dyDescent="0.25">
      <c r="B667" s="1"/>
      <c r="C667" s="1"/>
      <c r="D667" s="1"/>
      <c r="E667" s="1"/>
      <c r="F667" s="1"/>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c r="JX667" s="3"/>
      <c r="JY667" s="3"/>
      <c r="JZ667" s="3"/>
      <c r="KA667" s="3"/>
      <c r="KB667" s="3"/>
      <c r="KC667" s="3"/>
      <c r="KD667" s="3"/>
      <c r="KE667" s="3"/>
      <c r="KF667" s="3"/>
      <c r="KG667" s="3"/>
      <c r="KH667" s="3"/>
      <c r="KI667" s="3"/>
      <c r="KJ667" s="3"/>
      <c r="KK667" s="3"/>
      <c r="KL667" s="3"/>
      <c r="KM667" s="3"/>
      <c r="KN667" s="3"/>
      <c r="KO667" s="3"/>
      <c r="KP667" s="3"/>
      <c r="KQ667" s="3"/>
      <c r="KR667" s="3"/>
      <c r="KS667" s="3"/>
      <c r="KT667" s="3"/>
      <c r="KU667" s="3"/>
      <c r="KV667" s="3"/>
      <c r="KW667" s="3"/>
      <c r="KX667" s="3"/>
      <c r="KY667" s="3"/>
      <c r="KZ667" s="3"/>
      <c r="LA667" s="3"/>
      <c r="LB667" s="3"/>
      <c r="LC667" s="3"/>
      <c r="LD667" s="3"/>
      <c r="LE667" s="3"/>
      <c r="LF667" s="3"/>
      <c r="LG667" s="3"/>
      <c r="LH667" s="3"/>
      <c r="LI667" s="3"/>
      <c r="LJ667" s="3"/>
      <c r="LK667" s="3"/>
      <c r="LL667" s="3"/>
      <c r="LM667" s="3"/>
      <c r="LN667" s="3"/>
      <c r="LO667" s="3"/>
      <c r="LP667" s="3"/>
      <c r="LQ667" s="3"/>
      <c r="LR667" s="3"/>
      <c r="LS667" s="3"/>
      <c r="LT667" s="3"/>
      <c r="LU667" s="3"/>
      <c r="LV667" s="3"/>
      <c r="LW667" s="3"/>
      <c r="LX667" s="3"/>
      <c r="LY667" s="3"/>
      <c r="LZ667" s="3"/>
      <c r="MA667" s="3"/>
      <c r="MB667" s="3"/>
      <c r="MC667" s="3"/>
      <c r="MD667" s="3"/>
      <c r="ME667" s="3"/>
      <c r="MF667" s="3"/>
      <c r="MG667" s="3"/>
      <c r="MH667" s="3"/>
      <c r="MI667" s="3"/>
      <c r="MJ667" s="3"/>
      <c r="MK667" s="3"/>
      <c r="ML667" s="3"/>
      <c r="MM667" s="3"/>
      <c r="MN667" s="3"/>
      <c r="MO667" s="3"/>
      <c r="MP667" s="3"/>
      <c r="MQ667" s="3"/>
      <c r="MR667" s="3"/>
      <c r="MS667" s="3"/>
      <c r="MT667" s="3"/>
      <c r="MU667" s="3"/>
      <c r="MV667" s="3"/>
      <c r="MW667" s="3"/>
      <c r="MX667" s="3"/>
      <c r="MY667" s="3"/>
      <c r="MZ667" s="3"/>
      <c r="NA667" s="3"/>
      <c r="NB667" s="3"/>
      <c r="NC667" s="3"/>
      <c r="ND667" s="3"/>
      <c r="NE667" s="3"/>
      <c r="NF667" s="3"/>
      <c r="NG667" s="3"/>
      <c r="NH667" s="3"/>
      <c r="NI667" s="3"/>
      <c r="NJ667" s="3"/>
      <c r="NK667" s="3"/>
      <c r="NL667" s="3"/>
      <c r="NM667" s="3"/>
      <c r="NN667" s="3"/>
      <c r="NO667" s="3"/>
      <c r="NP667" s="3"/>
      <c r="NQ667" s="3"/>
      <c r="NR667" s="3"/>
      <c r="NS667" s="3"/>
      <c r="NT667" s="3"/>
      <c r="NU667" s="3"/>
      <c r="NV667" s="3"/>
      <c r="NW667" s="3"/>
      <c r="NX667" s="3"/>
      <c r="NY667" s="3"/>
      <c r="NZ667" s="3"/>
      <c r="OA667" s="3"/>
      <c r="OB667" s="3"/>
      <c r="OC667" s="3"/>
      <c r="OD667" s="3"/>
      <c r="OE667" s="3"/>
      <c r="OF667" s="3"/>
      <c r="OG667" s="3"/>
      <c r="OH667" s="3"/>
      <c r="OI667" s="3"/>
      <c r="OJ667" s="3"/>
      <c r="OK667" s="3"/>
      <c r="OL667" s="3"/>
      <c r="OM667" s="3"/>
      <c r="ON667" s="3"/>
      <c r="OO667" s="3"/>
      <c r="OP667" s="3"/>
      <c r="OQ667" s="3"/>
      <c r="OR667" s="3"/>
      <c r="OS667" s="3"/>
      <c r="OT667" s="3"/>
      <c r="OU667" s="3"/>
      <c r="OV667" s="3"/>
      <c r="OW667" s="3"/>
      <c r="OX667" s="3"/>
      <c r="OY667" s="3"/>
      <c r="OZ667" s="3"/>
      <c r="PA667" s="3"/>
      <c r="PB667" s="1"/>
      <c r="PC667" s="1"/>
      <c r="PD667" s="1"/>
      <c r="PE667" s="1"/>
      <c r="PF667" s="1"/>
      <c r="PG667" s="1"/>
      <c r="PH667" s="1"/>
      <c r="PI667" s="1"/>
      <c r="PJ667" s="1"/>
      <c r="PK667" s="1"/>
      <c r="PL667" s="1"/>
      <c r="PM667" s="1"/>
      <c r="PN667" s="1"/>
      <c r="PO667" s="1"/>
      <c r="PP667" s="1"/>
      <c r="PQ667" s="1"/>
      <c r="PR667" s="1"/>
      <c r="PS667" s="1"/>
      <c r="PT667" s="1"/>
      <c r="PU667" s="1"/>
      <c r="PV667" s="1"/>
      <c r="PW667" s="1"/>
      <c r="PX667" s="1"/>
      <c r="PY667" s="1"/>
      <c r="PZ667" s="1"/>
      <c r="QA667" s="1"/>
      <c r="QB667" s="1"/>
      <c r="QC667" s="1"/>
      <c r="QD667" s="1"/>
      <c r="QE667" s="1"/>
      <c r="QF667" s="1"/>
      <c r="QG667" s="1"/>
      <c r="QH667" s="1"/>
      <c r="QI667" s="1"/>
      <c r="QJ667" s="1"/>
      <c r="QK667" s="1"/>
      <c r="QL667" s="1"/>
      <c r="QM667" s="1"/>
      <c r="QN667" s="1"/>
      <c r="QO667" s="1"/>
      <c r="QP667" s="1"/>
      <c r="QQ667" s="1"/>
      <c r="QR667" s="1"/>
      <c r="QS667" s="1"/>
      <c r="QT667" s="1"/>
      <c r="QU667" s="1"/>
      <c r="QV667" s="1"/>
      <c r="QW667" s="1"/>
      <c r="QX667" s="1"/>
      <c r="QY667" s="1"/>
      <c r="QZ667" s="1"/>
      <c r="RA667" s="1"/>
      <c r="RB667" s="1"/>
      <c r="RC667" s="1"/>
      <c r="RD667" s="1"/>
      <c r="RE667" s="1"/>
      <c r="RF667" s="1"/>
      <c r="RG667" s="1"/>
      <c r="RH667" s="1"/>
      <c r="RI667" s="1"/>
      <c r="RJ667" s="1"/>
      <c r="RK667" s="1"/>
      <c r="RL667" s="1"/>
      <c r="RM667" s="1"/>
      <c r="RN667" s="1"/>
      <c r="RO667" s="1"/>
      <c r="RP667" s="1"/>
      <c r="RQ667" s="1"/>
      <c r="RR667" s="1"/>
      <c r="RS667" s="1"/>
      <c r="RT667" s="1"/>
      <c r="RU667" s="1"/>
      <c r="RV667" s="1"/>
      <c r="RW667" s="1"/>
      <c r="RX667" s="1"/>
      <c r="RY667" s="1"/>
      <c r="RZ667" s="1"/>
      <c r="SA667" s="1"/>
      <c r="SB667" s="1"/>
      <c r="SC667" s="1"/>
      <c r="SD667" s="1"/>
      <c r="SE667" s="1"/>
      <c r="SF667" s="1"/>
      <c r="SG667" s="1"/>
      <c r="SH667" s="1"/>
      <c r="SI667" s="1"/>
      <c r="SJ667" s="1"/>
      <c r="SK667" s="1"/>
      <c r="SL667" s="1"/>
      <c r="SM667" s="1"/>
      <c r="SN667" s="1"/>
      <c r="SO667" s="1"/>
      <c r="SP667" s="1"/>
      <c r="SQ667" s="1"/>
      <c r="SR667" s="1"/>
      <c r="SS667" s="1"/>
      <c r="ST667" s="1"/>
      <c r="SU667" s="1"/>
      <c r="SV667" s="1"/>
      <c r="SW667" s="1"/>
      <c r="SX667" s="1"/>
      <c r="SY667" s="1"/>
      <c r="SZ667" s="1"/>
      <c r="TA667" s="1"/>
      <c r="TB667" s="1"/>
      <c r="TC667" s="1"/>
      <c r="TD667" s="1"/>
      <c r="TE667" s="1"/>
      <c r="TF667" s="1"/>
      <c r="TG667" s="1"/>
      <c r="TH667" s="1"/>
      <c r="TI667" s="1"/>
      <c r="TJ667" s="1"/>
      <c r="TK667" s="1"/>
      <c r="TL667" s="1"/>
      <c r="TM667" s="1"/>
      <c r="TN667" s="1"/>
      <c r="TO667" s="1"/>
      <c r="TP667" s="1"/>
      <c r="TQ667" s="1"/>
      <c r="TR667" s="1"/>
      <c r="TS667" s="1"/>
      <c r="TT667" s="1"/>
      <c r="TU667" s="1"/>
      <c r="TV667" s="1"/>
      <c r="TW667" s="1"/>
      <c r="TX667" s="1"/>
      <c r="TY667" s="1"/>
      <c r="TZ667" s="1"/>
      <c r="UA667" s="1"/>
      <c r="UB667" s="1"/>
      <c r="UC667" s="1"/>
      <c r="UD667" s="1"/>
      <c r="UE667" s="1"/>
      <c r="UF667" s="1"/>
      <c r="UG667" s="1"/>
      <c r="UH667" s="1"/>
      <c r="UI667" s="1"/>
      <c r="UJ667" s="1"/>
      <c r="UK667" s="1"/>
      <c r="UL667" s="1"/>
      <c r="UM667" s="1"/>
      <c r="UN667" s="1"/>
      <c r="UO667" s="1"/>
      <c r="UP667" s="1"/>
      <c r="UQ667" s="1"/>
      <c r="UR667" s="1"/>
      <c r="US667" s="1"/>
      <c r="UT667" s="1"/>
      <c r="UU667" s="1"/>
      <c r="UV667" s="1"/>
      <c r="UW667" s="1"/>
      <c r="UX667" s="1"/>
      <c r="UY667" s="1"/>
      <c r="UZ667" s="1"/>
      <c r="VA667" s="1"/>
      <c r="VB667" s="1"/>
      <c r="VC667" s="1"/>
      <c r="VD667" s="1"/>
      <c r="VE667" s="1"/>
      <c r="VF667" s="1"/>
      <c r="VG667" s="1"/>
      <c r="VH667" s="1"/>
      <c r="VI667" s="1"/>
      <c r="VJ667" s="1"/>
      <c r="VK667" s="1"/>
      <c r="VL667" s="1"/>
      <c r="VM667" s="1"/>
      <c r="VN667" s="1"/>
      <c r="VO667" s="1"/>
      <c r="VP667" s="1"/>
      <c r="VQ667" s="1"/>
      <c r="VR667" s="1"/>
      <c r="VS667" s="1"/>
      <c r="VT667" s="1"/>
      <c r="VU667" s="1"/>
      <c r="VV667" s="1"/>
      <c r="VW667" s="1"/>
      <c r="VX667" s="1"/>
      <c r="VY667" s="1"/>
      <c r="VZ667" s="1"/>
      <c r="WA667" s="1"/>
      <c r="WB667" s="1"/>
      <c r="WC667" s="1"/>
      <c r="WD667" s="1"/>
      <c r="WE667" s="1"/>
      <c r="WF667" s="1"/>
      <c r="WG667" s="1"/>
      <c r="WH667" s="1"/>
      <c r="WI667" s="1"/>
      <c r="WJ667" s="1"/>
      <c r="WK667" s="1"/>
      <c r="WL667" s="1"/>
      <c r="WM667" s="1"/>
      <c r="WN667" s="1"/>
      <c r="WO667" s="1"/>
      <c r="WP667" s="1"/>
      <c r="WQ667" s="1"/>
      <c r="WR667" s="1"/>
      <c r="WS667" s="1"/>
      <c r="WT667" s="1"/>
      <c r="WU667" s="1"/>
      <c r="WV667" s="1"/>
      <c r="WW667" s="1"/>
      <c r="WX667" s="1"/>
      <c r="WY667" s="1"/>
      <c r="WZ667" s="1"/>
      <c r="XA667" s="1"/>
      <c r="XB667" s="1"/>
      <c r="XC667" s="1"/>
      <c r="XD667" s="1"/>
      <c r="XE667" s="1"/>
      <c r="XF667" s="1"/>
      <c r="XG667" s="1"/>
      <c r="XH667" s="1"/>
      <c r="XI667" s="1"/>
      <c r="XJ667" s="1"/>
      <c r="XK667" s="1"/>
      <c r="XL667" s="1"/>
      <c r="XM667" s="1"/>
      <c r="XN667" s="1"/>
      <c r="XO667" s="1"/>
      <c r="XP667" s="1"/>
      <c r="XQ667" s="1"/>
      <c r="XR667" s="1"/>
      <c r="XS667" s="1"/>
      <c r="XT667" s="1"/>
      <c r="XU667" s="1"/>
      <c r="XV667" s="1"/>
      <c r="XW667" s="1"/>
      <c r="XX667" s="1"/>
      <c r="XY667" s="1"/>
      <c r="XZ667" s="1"/>
      <c r="YA667" s="1"/>
      <c r="YB667" s="1"/>
      <c r="YC667" s="1"/>
      <c r="YD667" s="1"/>
      <c r="YE667" s="1"/>
      <c r="YF667" s="1"/>
      <c r="YG667" s="1"/>
      <c r="YH667" s="1"/>
      <c r="YI667" s="1"/>
      <c r="YJ667" s="1"/>
      <c r="YK667" s="1"/>
      <c r="YL667" s="1"/>
      <c r="YM667" s="1"/>
      <c r="YN667" s="1"/>
      <c r="YO667" s="1"/>
      <c r="YP667" s="1"/>
      <c r="YQ667" s="1"/>
      <c r="YR667" s="1"/>
      <c r="YS667" s="1"/>
      <c r="YT667" s="1"/>
      <c r="YU667" s="1"/>
      <c r="YV667" s="1"/>
      <c r="YW667" s="1"/>
      <c r="YX667" s="1"/>
      <c r="YY667" s="1"/>
      <c r="YZ667" s="1"/>
      <c r="ZA667" s="1"/>
      <c r="ZB667" s="1"/>
      <c r="ZC667" s="1"/>
      <c r="ZD667" s="1"/>
      <c r="ZE667" s="1"/>
      <c r="ZF667" s="1"/>
      <c r="ZG667" s="1"/>
      <c r="ZH667" s="1"/>
      <c r="ZI667" s="1"/>
      <c r="ZJ667" s="1"/>
      <c r="ZK667" s="1"/>
      <c r="ZL667" s="1"/>
      <c r="ZM667" s="1"/>
      <c r="ZN667" s="1"/>
      <c r="ZO667" s="1"/>
      <c r="ZP667" s="1"/>
      <c r="ZQ667" s="1"/>
      <c r="ZR667" s="1"/>
      <c r="ZS667" s="1"/>
      <c r="ZT667" s="1"/>
      <c r="ZU667" s="1"/>
      <c r="ZV667" s="1"/>
      <c r="ZW667" s="1"/>
      <c r="ZX667" s="1"/>
      <c r="ZY667" s="1"/>
      <c r="ZZ667" s="1"/>
      <c r="AAA667" s="1"/>
      <c r="AAB667" s="1"/>
      <c r="AAC667" s="1"/>
      <c r="AAD667" s="1"/>
      <c r="AAE667" s="1"/>
      <c r="AAF667" s="1"/>
      <c r="AAG667" s="1"/>
      <c r="AAH667" s="1"/>
      <c r="AAI667" s="1"/>
      <c r="AAJ667" s="1"/>
      <c r="AAK667" s="1"/>
      <c r="AAL667" s="1"/>
      <c r="AAM667" s="1"/>
      <c r="AAN667" s="1"/>
      <c r="AAO667" s="1"/>
      <c r="AAP667" s="1"/>
      <c r="AAQ667" s="1"/>
      <c r="AAR667" s="1"/>
      <c r="AAS667" s="1"/>
      <c r="AAT667" s="1"/>
      <c r="AAU667" s="1"/>
      <c r="AAV667" s="1"/>
      <c r="AAW667" s="1"/>
      <c r="AAX667" s="1"/>
      <c r="AAY667" s="1"/>
      <c r="AAZ667" s="1"/>
      <c r="ABA667" s="1"/>
      <c r="ABB667" s="1"/>
      <c r="ABC667" s="1"/>
      <c r="ABD667" s="1"/>
      <c r="ABE667" s="1"/>
      <c r="ABF667" s="1"/>
      <c r="ABG667" s="1"/>
      <c r="ABH667" s="1"/>
      <c r="ABI667" s="1"/>
      <c r="ABJ667" s="1"/>
      <c r="ABK667" s="1"/>
      <c r="ABL667" s="1"/>
      <c r="ABM667" s="1"/>
      <c r="ABN667" s="1"/>
      <c r="ABO667" s="1"/>
    </row>
    <row r="668" spans="2:743" x14ac:dyDescent="0.25">
      <c r="B668" s="1"/>
      <c r="C668" s="1"/>
      <c r="D668" s="1"/>
      <c r="E668" s="1"/>
      <c r="F668" s="1"/>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c r="JX668" s="3"/>
      <c r="JY668" s="3"/>
      <c r="JZ668" s="3"/>
      <c r="KA668" s="3"/>
      <c r="KB668" s="3"/>
      <c r="KC668" s="3"/>
      <c r="KD668" s="3"/>
      <c r="KE668" s="3"/>
      <c r="KF668" s="3"/>
      <c r="KG668" s="3"/>
      <c r="KH668" s="3"/>
      <c r="KI668" s="3"/>
      <c r="KJ668" s="3"/>
      <c r="KK668" s="3"/>
      <c r="KL668" s="3"/>
      <c r="KM668" s="3"/>
      <c r="KN668" s="3"/>
      <c r="KO668" s="3"/>
      <c r="KP668" s="3"/>
      <c r="KQ668" s="3"/>
      <c r="KR668" s="3"/>
      <c r="KS668" s="3"/>
      <c r="KT668" s="3"/>
      <c r="KU668" s="3"/>
      <c r="KV668" s="3"/>
      <c r="KW668" s="3"/>
      <c r="KX668" s="3"/>
      <c r="KY668" s="3"/>
      <c r="KZ668" s="3"/>
      <c r="LA668" s="3"/>
      <c r="LB668" s="3"/>
      <c r="LC668" s="3"/>
      <c r="LD668" s="3"/>
      <c r="LE668" s="3"/>
      <c r="LF668" s="3"/>
      <c r="LG668" s="3"/>
      <c r="LH668" s="3"/>
      <c r="LI668" s="3"/>
      <c r="LJ668" s="3"/>
      <c r="LK668" s="3"/>
      <c r="LL668" s="3"/>
      <c r="LM668" s="3"/>
      <c r="LN668" s="3"/>
      <c r="LO668" s="3"/>
      <c r="LP668" s="3"/>
      <c r="LQ668" s="3"/>
      <c r="LR668" s="3"/>
      <c r="LS668" s="3"/>
      <c r="LT668" s="3"/>
      <c r="LU668" s="3"/>
      <c r="LV668" s="3"/>
      <c r="LW668" s="3"/>
      <c r="LX668" s="3"/>
      <c r="LY668" s="3"/>
      <c r="LZ668" s="3"/>
      <c r="MA668" s="3"/>
      <c r="MB668" s="3"/>
      <c r="MC668" s="3"/>
      <c r="MD668" s="3"/>
      <c r="ME668" s="3"/>
      <c r="MF668" s="3"/>
      <c r="MG668" s="3"/>
      <c r="MH668" s="3"/>
      <c r="MI668" s="3"/>
      <c r="MJ668" s="3"/>
      <c r="MK668" s="3"/>
      <c r="ML668" s="3"/>
      <c r="MM668" s="3"/>
      <c r="MN668" s="3"/>
      <c r="MO668" s="3"/>
      <c r="MP668" s="3"/>
      <c r="MQ668" s="3"/>
      <c r="MR668" s="3"/>
      <c r="MS668" s="3"/>
      <c r="MT668" s="3"/>
      <c r="MU668" s="3"/>
      <c r="MV668" s="3"/>
      <c r="MW668" s="3"/>
      <c r="MX668" s="3"/>
      <c r="MY668" s="3"/>
      <c r="MZ668" s="3"/>
      <c r="NA668" s="3"/>
      <c r="NB668" s="3"/>
      <c r="NC668" s="3"/>
      <c r="ND668" s="3"/>
      <c r="NE668" s="3"/>
      <c r="NF668" s="3"/>
      <c r="NG668" s="3"/>
      <c r="NH668" s="3"/>
      <c r="NI668" s="3"/>
      <c r="NJ668" s="3"/>
      <c r="NK668" s="3"/>
      <c r="NL668" s="3"/>
      <c r="NM668" s="3"/>
      <c r="NN668" s="3"/>
      <c r="NO668" s="3"/>
      <c r="NP668" s="3"/>
      <c r="NQ668" s="3"/>
      <c r="NR668" s="3"/>
      <c r="NS668" s="3"/>
      <c r="NT668" s="3"/>
      <c r="NU668" s="3"/>
      <c r="NV668" s="3"/>
      <c r="NW668" s="3"/>
      <c r="NX668" s="3"/>
      <c r="NY668" s="3"/>
      <c r="NZ668" s="3"/>
      <c r="OA668" s="3"/>
      <c r="OB668" s="3"/>
      <c r="OC668" s="3"/>
      <c r="OD668" s="3"/>
      <c r="OE668" s="3"/>
      <c r="OF668" s="3"/>
      <c r="OG668" s="3"/>
      <c r="OH668" s="3"/>
      <c r="OI668" s="3"/>
      <c r="OJ668" s="3"/>
      <c r="OK668" s="3"/>
      <c r="OL668" s="3"/>
      <c r="OM668" s="3"/>
      <c r="ON668" s="3"/>
      <c r="OO668" s="3"/>
      <c r="OP668" s="3"/>
      <c r="OQ668" s="3"/>
      <c r="OR668" s="3"/>
      <c r="OS668" s="3"/>
      <c r="OT668" s="3"/>
      <c r="OU668" s="3"/>
      <c r="OV668" s="3"/>
      <c r="OW668" s="3"/>
      <c r="OX668" s="3"/>
      <c r="OY668" s="3"/>
      <c r="OZ668" s="3"/>
      <c r="PA668" s="3"/>
      <c r="PB668" s="1"/>
      <c r="PC668" s="1"/>
      <c r="PD668" s="1"/>
      <c r="PE668" s="1"/>
      <c r="PF668" s="1"/>
      <c r="PG668" s="1"/>
      <c r="PH668" s="1"/>
      <c r="PI668" s="1"/>
      <c r="PJ668" s="1"/>
      <c r="PK668" s="1"/>
      <c r="PL668" s="1"/>
      <c r="PM668" s="1"/>
      <c r="PN668" s="1"/>
      <c r="PO668" s="1"/>
      <c r="PP668" s="1"/>
      <c r="PQ668" s="1"/>
      <c r="PR668" s="1"/>
      <c r="PS668" s="1"/>
      <c r="PT668" s="1"/>
      <c r="PU668" s="1"/>
      <c r="PV668" s="1"/>
      <c r="PW668" s="1"/>
      <c r="PX668" s="1"/>
      <c r="PY668" s="1"/>
      <c r="PZ668" s="1"/>
      <c r="QA668" s="1"/>
      <c r="QB668" s="1"/>
      <c r="QC668" s="1"/>
      <c r="QD668" s="1"/>
      <c r="QE668" s="1"/>
      <c r="QF668" s="1"/>
      <c r="QG668" s="1"/>
      <c r="QH668" s="1"/>
      <c r="QI668" s="1"/>
      <c r="QJ668" s="1"/>
      <c r="QK668" s="1"/>
      <c r="QL668" s="1"/>
      <c r="QM668" s="1"/>
      <c r="QN668" s="1"/>
      <c r="QO668" s="1"/>
      <c r="QP668" s="1"/>
      <c r="QQ668" s="1"/>
      <c r="QR668" s="1"/>
      <c r="QS668" s="1"/>
      <c r="QT668" s="1"/>
      <c r="QU668" s="1"/>
      <c r="QV668" s="1"/>
      <c r="QW668" s="1"/>
      <c r="QX668" s="1"/>
      <c r="QY668" s="1"/>
      <c r="QZ668" s="1"/>
      <c r="RA668" s="1"/>
      <c r="RB668" s="1"/>
      <c r="RC668" s="1"/>
      <c r="RD668" s="1"/>
      <c r="RE668" s="1"/>
      <c r="RF668" s="1"/>
      <c r="RG668" s="1"/>
      <c r="RH668" s="1"/>
      <c r="RI668" s="1"/>
      <c r="RJ668" s="1"/>
      <c r="RK668" s="1"/>
      <c r="RL668" s="1"/>
      <c r="RM668" s="1"/>
      <c r="RN668" s="1"/>
      <c r="RO668" s="1"/>
      <c r="RP668" s="1"/>
      <c r="RQ668" s="1"/>
      <c r="RR668" s="1"/>
      <c r="RS668" s="1"/>
      <c r="RT668" s="1"/>
      <c r="RU668" s="1"/>
      <c r="RV668" s="1"/>
      <c r="RW668" s="1"/>
      <c r="RX668" s="1"/>
      <c r="RY668" s="1"/>
      <c r="RZ668" s="1"/>
      <c r="SA668" s="1"/>
      <c r="SB668" s="1"/>
      <c r="SC668" s="1"/>
      <c r="SD668" s="1"/>
      <c r="SE668" s="1"/>
      <c r="SF668" s="1"/>
      <c r="SG668" s="1"/>
      <c r="SH668" s="1"/>
      <c r="SI668" s="1"/>
      <c r="SJ668" s="1"/>
      <c r="SK668" s="1"/>
      <c r="SL668" s="1"/>
      <c r="SM668" s="1"/>
      <c r="SN668" s="1"/>
      <c r="SO668" s="1"/>
      <c r="SP668" s="1"/>
      <c r="SQ668" s="1"/>
      <c r="SR668" s="1"/>
      <c r="SS668" s="1"/>
      <c r="ST668" s="1"/>
      <c r="SU668" s="1"/>
      <c r="SV668" s="1"/>
      <c r="SW668" s="1"/>
      <c r="SX668" s="1"/>
      <c r="SY668" s="1"/>
      <c r="SZ668" s="1"/>
      <c r="TA668" s="1"/>
      <c r="TB668" s="1"/>
      <c r="TC668" s="1"/>
      <c r="TD668" s="1"/>
      <c r="TE668" s="1"/>
      <c r="TF668" s="1"/>
      <c r="TG668" s="1"/>
      <c r="TH668" s="1"/>
      <c r="TI668" s="1"/>
      <c r="TJ668" s="1"/>
      <c r="TK668" s="1"/>
      <c r="TL668" s="1"/>
      <c r="TM668" s="1"/>
      <c r="TN668" s="1"/>
      <c r="TO668" s="1"/>
      <c r="TP668" s="1"/>
      <c r="TQ668" s="1"/>
      <c r="TR668" s="1"/>
      <c r="TS668" s="1"/>
      <c r="TT668" s="1"/>
      <c r="TU668" s="1"/>
      <c r="TV668" s="1"/>
      <c r="TW668" s="1"/>
      <c r="TX668" s="1"/>
      <c r="TY668" s="1"/>
      <c r="TZ668" s="1"/>
      <c r="UA668" s="1"/>
      <c r="UB668" s="1"/>
      <c r="UC668" s="1"/>
      <c r="UD668" s="1"/>
      <c r="UE668" s="1"/>
      <c r="UF668" s="1"/>
      <c r="UG668" s="1"/>
      <c r="UH668" s="1"/>
      <c r="UI668" s="1"/>
      <c r="UJ668" s="1"/>
      <c r="UK668" s="1"/>
      <c r="UL668" s="1"/>
      <c r="UM668" s="1"/>
      <c r="UN668" s="1"/>
      <c r="UO668" s="1"/>
      <c r="UP668" s="1"/>
      <c r="UQ668" s="1"/>
      <c r="UR668" s="1"/>
      <c r="US668" s="1"/>
      <c r="UT668" s="1"/>
      <c r="UU668" s="1"/>
      <c r="UV668" s="1"/>
      <c r="UW668" s="1"/>
      <c r="UX668" s="1"/>
      <c r="UY668" s="1"/>
      <c r="UZ668" s="1"/>
      <c r="VA668" s="1"/>
      <c r="VB668" s="1"/>
      <c r="VC668" s="1"/>
      <c r="VD668" s="1"/>
      <c r="VE668" s="1"/>
      <c r="VF668" s="1"/>
      <c r="VG668" s="1"/>
      <c r="VH668" s="1"/>
      <c r="VI668" s="1"/>
      <c r="VJ668" s="1"/>
      <c r="VK668" s="1"/>
      <c r="VL668" s="1"/>
      <c r="VM668" s="1"/>
      <c r="VN668" s="1"/>
      <c r="VO668" s="1"/>
      <c r="VP668" s="1"/>
      <c r="VQ668" s="1"/>
      <c r="VR668" s="1"/>
      <c r="VS668" s="1"/>
      <c r="VT668" s="1"/>
      <c r="VU668" s="1"/>
      <c r="VV668" s="1"/>
      <c r="VW668" s="1"/>
      <c r="VX668" s="1"/>
      <c r="VY668" s="1"/>
      <c r="VZ668" s="1"/>
      <c r="WA668" s="1"/>
      <c r="WB668" s="1"/>
      <c r="WC668" s="1"/>
      <c r="WD668" s="1"/>
      <c r="WE668" s="1"/>
      <c r="WF668" s="1"/>
      <c r="WG668" s="1"/>
      <c r="WH668" s="1"/>
      <c r="WI668" s="1"/>
      <c r="WJ668" s="1"/>
      <c r="WK668" s="1"/>
      <c r="WL668" s="1"/>
      <c r="WM668" s="1"/>
      <c r="WN668" s="1"/>
      <c r="WO668" s="1"/>
      <c r="WP668" s="1"/>
      <c r="WQ668" s="1"/>
      <c r="WR668" s="1"/>
      <c r="WS668" s="1"/>
      <c r="WT668" s="1"/>
      <c r="WU668" s="1"/>
      <c r="WV668" s="1"/>
      <c r="WW668" s="1"/>
      <c r="WX668" s="1"/>
      <c r="WY668" s="1"/>
      <c r="WZ668" s="1"/>
      <c r="XA668" s="1"/>
      <c r="XB668" s="1"/>
      <c r="XC668" s="1"/>
      <c r="XD668" s="1"/>
      <c r="XE668" s="1"/>
      <c r="XF668" s="1"/>
      <c r="XG668" s="1"/>
      <c r="XH668" s="1"/>
      <c r="XI668" s="1"/>
      <c r="XJ668" s="1"/>
      <c r="XK668" s="1"/>
      <c r="XL668" s="1"/>
      <c r="XM668" s="1"/>
      <c r="XN668" s="1"/>
      <c r="XO668" s="1"/>
      <c r="XP668" s="1"/>
      <c r="XQ668" s="1"/>
      <c r="XR668" s="1"/>
      <c r="XS668" s="1"/>
      <c r="XT668" s="1"/>
      <c r="XU668" s="1"/>
      <c r="XV668" s="1"/>
      <c r="XW668" s="1"/>
      <c r="XX668" s="1"/>
      <c r="XY668" s="1"/>
      <c r="XZ668" s="1"/>
      <c r="YA668" s="1"/>
      <c r="YB668" s="1"/>
      <c r="YC668" s="1"/>
      <c r="YD668" s="1"/>
      <c r="YE668" s="1"/>
      <c r="YF668" s="1"/>
      <c r="YG668" s="1"/>
      <c r="YH668" s="1"/>
      <c r="YI668" s="1"/>
      <c r="YJ668" s="1"/>
      <c r="YK668" s="1"/>
      <c r="YL668" s="1"/>
      <c r="YM668" s="1"/>
      <c r="YN668" s="1"/>
      <c r="YO668" s="1"/>
      <c r="YP668" s="1"/>
      <c r="YQ668" s="1"/>
      <c r="YR668" s="1"/>
      <c r="YS668" s="1"/>
      <c r="YT668" s="1"/>
      <c r="YU668" s="1"/>
      <c r="YV668" s="1"/>
      <c r="YW668" s="1"/>
      <c r="YX668" s="1"/>
      <c r="YY668" s="1"/>
      <c r="YZ668" s="1"/>
      <c r="ZA668" s="1"/>
      <c r="ZB668" s="1"/>
      <c r="ZC668" s="1"/>
      <c r="ZD668" s="1"/>
      <c r="ZE668" s="1"/>
      <c r="ZF668" s="1"/>
      <c r="ZG668" s="1"/>
      <c r="ZH668" s="1"/>
      <c r="ZI668" s="1"/>
      <c r="ZJ668" s="1"/>
      <c r="ZK668" s="1"/>
      <c r="ZL668" s="1"/>
      <c r="ZM668" s="1"/>
      <c r="ZN668" s="1"/>
      <c r="ZO668" s="1"/>
      <c r="ZP668" s="1"/>
      <c r="ZQ668" s="1"/>
      <c r="ZR668" s="1"/>
      <c r="ZS668" s="1"/>
      <c r="ZT668" s="1"/>
      <c r="ZU668" s="1"/>
      <c r="ZV668" s="1"/>
      <c r="ZW668" s="1"/>
      <c r="ZX668" s="1"/>
      <c r="ZY668" s="1"/>
      <c r="ZZ668" s="1"/>
      <c r="AAA668" s="1"/>
      <c r="AAB668" s="1"/>
      <c r="AAC668" s="1"/>
      <c r="AAD668" s="1"/>
      <c r="AAE668" s="1"/>
      <c r="AAF668" s="1"/>
      <c r="AAG668" s="1"/>
      <c r="AAH668" s="1"/>
      <c r="AAI668" s="1"/>
      <c r="AAJ668" s="1"/>
      <c r="AAK668" s="1"/>
      <c r="AAL668" s="1"/>
      <c r="AAM668" s="1"/>
      <c r="AAN668" s="1"/>
      <c r="AAO668" s="1"/>
      <c r="AAP668" s="1"/>
      <c r="AAQ668" s="1"/>
      <c r="AAR668" s="1"/>
      <c r="AAS668" s="1"/>
      <c r="AAT668" s="1"/>
      <c r="AAU668" s="1"/>
      <c r="AAV668" s="1"/>
      <c r="AAW668" s="1"/>
      <c r="AAX668" s="1"/>
      <c r="AAY668" s="1"/>
      <c r="AAZ668" s="1"/>
      <c r="ABA668" s="1"/>
      <c r="ABB668" s="1"/>
      <c r="ABC668" s="1"/>
      <c r="ABD668" s="1"/>
      <c r="ABE668" s="1"/>
      <c r="ABF668" s="1"/>
      <c r="ABG668" s="1"/>
      <c r="ABH668" s="1"/>
      <c r="ABI668" s="1"/>
      <c r="ABJ668" s="1"/>
      <c r="ABK668" s="1"/>
      <c r="ABL668" s="1"/>
      <c r="ABM668" s="1"/>
      <c r="ABN668" s="1"/>
      <c r="ABO668" s="1"/>
    </row>
    <row r="669" spans="2:743" x14ac:dyDescent="0.25">
      <c r="B669" s="1"/>
      <c r="C669" s="1"/>
      <c r="D669" s="1"/>
      <c r="E669" s="1"/>
      <c r="F669" s="1"/>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c r="IS669" s="3"/>
      <c r="IT669" s="3"/>
      <c r="IU669" s="3"/>
      <c r="IV669" s="3"/>
      <c r="IW669" s="3"/>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c r="JX669" s="3"/>
      <c r="JY669" s="3"/>
      <c r="JZ669" s="3"/>
      <c r="KA669" s="3"/>
      <c r="KB669" s="3"/>
      <c r="KC669" s="3"/>
      <c r="KD669" s="3"/>
      <c r="KE669" s="3"/>
      <c r="KF669" s="3"/>
      <c r="KG669" s="3"/>
      <c r="KH669" s="3"/>
      <c r="KI669" s="3"/>
      <c r="KJ669" s="3"/>
      <c r="KK669" s="3"/>
      <c r="KL669" s="3"/>
      <c r="KM669" s="3"/>
      <c r="KN669" s="3"/>
      <c r="KO669" s="3"/>
      <c r="KP669" s="3"/>
      <c r="KQ669" s="3"/>
      <c r="KR669" s="3"/>
      <c r="KS669" s="3"/>
      <c r="KT669" s="3"/>
      <c r="KU669" s="3"/>
      <c r="KV669" s="3"/>
      <c r="KW669" s="3"/>
      <c r="KX669" s="3"/>
      <c r="KY669" s="3"/>
      <c r="KZ669" s="3"/>
      <c r="LA669" s="3"/>
      <c r="LB669" s="3"/>
      <c r="LC669" s="3"/>
      <c r="LD669" s="3"/>
      <c r="LE669" s="3"/>
      <c r="LF669" s="3"/>
      <c r="LG669" s="3"/>
      <c r="LH669" s="3"/>
      <c r="LI669" s="3"/>
      <c r="LJ669" s="3"/>
      <c r="LK669" s="3"/>
      <c r="LL669" s="3"/>
      <c r="LM669" s="3"/>
      <c r="LN669" s="3"/>
      <c r="LO669" s="3"/>
      <c r="LP669" s="3"/>
      <c r="LQ669" s="3"/>
      <c r="LR669" s="3"/>
      <c r="LS669" s="3"/>
      <c r="LT669" s="3"/>
      <c r="LU669" s="3"/>
      <c r="LV669" s="3"/>
      <c r="LW669" s="3"/>
      <c r="LX669" s="3"/>
      <c r="LY669" s="3"/>
      <c r="LZ669" s="3"/>
      <c r="MA669" s="3"/>
      <c r="MB669" s="3"/>
      <c r="MC669" s="3"/>
      <c r="MD669" s="3"/>
      <c r="ME669" s="3"/>
      <c r="MF669" s="3"/>
      <c r="MG669" s="3"/>
      <c r="MH669" s="3"/>
      <c r="MI669" s="3"/>
      <c r="MJ669" s="3"/>
      <c r="MK669" s="3"/>
      <c r="ML669" s="3"/>
      <c r="MM669" s="3"/>
      <c r="MN669" s="3"/>
      <c r="MO669" s="3"/>
      <c r="MP669" s="3"/>
      <c r="MQ669" s="3"/>
      <c r="MR669" s="3"/>
      <c r="MS669" s="3"/>
      <c r="MT669" s="3"/>
      <c r="MU669" s="3"/>
      <c r="MV669" s="3"/>
      <c r="MW669" s="3"/>
      <c r="MX669" s="3"/>
      <c r="MY669" s="3"/>
      <c r="MZ669" s="3"/>
      <c r="NA669" s="3"/>
      <c r="NB669" s="3"/>
      <c r="NC669" s="3"/>
      <c r="ND669" s="3"/>
      <c r="NE669" s="3"/>
      <c r="NF669" s="3"/>
      <c r="NG669" s="3"/>
      <c r="NH669" s="3"/>
      <c r="NI669" s="3"/>
      <c r="NJ669" s="3"/>
      <c r="NK669" s="3"/>
      <c r="NL669" s="3"/>
      <c r="NM669" s="3"/>
      <c r="NN669" s="3"/>
      <c r="NO669" s="3"/>
      <c r="NP669" s="3"/>
      <c r="NQ669" s="3"/>
      <c r="NR669" s="3"/>
      <c r="NS669" s="3"/>
      <c r="NT669" s="3"/>
      <c r="NU669" s="3"/>
      <c r="NV669" s="3"/>
      <c r="NW669" s="3"/>
      <c r="NX669" s="3"/>
      <c r="NY669" s="3"/>
      <c r="NZ669" s="3"/>
      <c r="OA669" s="3"/>
      <c r="OB669" s="3"/>
      <c r="OC669" s="3"/>
      <c r="OD669" s="3"/>
      <c r="OE669" s="3"/>
      <c r="OF669" s="3"/>
      <c r="OG669" s="3"/>
      <c r="OH669" s="3"/>
      <c r="OI669" s="3"/>
      <c r="OJ669" s="3"/>
      <c r="OK669" s="3"/>
      <c r="OL669" s="3"/>
      <c r="OM669" s="3"/>
      <c r="ON669" s="3"/>
      <c r="OO669" s="3"/>
      <c r="OP669" s="3"/>
      <c r="OQ669" s="3"/>
      <c r="OR669" s="3"/>
      <c r="OS669" s="3"/>
      <c r="OT669" s="3"/>
      <c r="OU669" s="3"/>
      <c r="OV669" s="3"/>
      <c r="OW669" s="3"/>
      <c r="OX669" s="3"/>
      <c r="OY669" s="3"/>
      <c r="OZ669" s="3"/>
      <c r="PA669" s="3"/>
      <c r="PB669" s="1"/>
      <c r="PC669" s="1"/>
      <c r="PD669" s="1"/>
      <c r="PE669" s="1"/>
      <c r="PF669" s="1"/>
      <c r="PG669" s="1"/>
      <c r="PH669" s="1"/>
      <c r="PI669" s="1"/>
      <c r="PJ669" s="1"/>
      <c r="PK669" s="1"/>
      <c r="PL669" s="1"/>
      <c r="PM669" s="1"/>
      <c r="PN669" s="1"/>
      <c r="PO669" s="1"/>
      <c r="PP669" s="1"/>
      <c r="PQ669" s="1"/>
      <c r="PR669" s="1"/>
      <c r="PS669" s="1"/>
      <c r="PT669" s="1"/>
      <c r="PU669" s="1"/>
      <c r="PV669" s="1"/>
      <c r="PW669" s="1"/>
      <c r="PX669" s="1"/>
      <c r="PY669" s="1"/>
      <c r="PZ669" s="1"/>
      <c r="QA669" s="1"/>
      <c r="QB669" s="1"/>
      <c r="QC669" s="1"/>
      <c r="QD669" s="1"/>
      <c r="QE669" s="1"/>
      <c r="QF669" s="1"/>
      <c r="QG669" s="1"/>
      <c r="QH669" s="1"/>
      <c r="QI669" s="1"/>
      <c r="QJ669" s="1"/>
      <c r="QK669" s="1"/>
      <c r="QL669" s="1"/>
      <c r="QM669" s="1"/>
      <c r="QN669" s="1"/>
      <c r="QO669" s="1"/>
      <c r="QP669" s="1"/>
      <c r="QQ669" s="1"/>
      <c r="QR669" s="1"/>
      <c r="QS669" s="1"/>
      <c r="QT669" s="1"/>
      <c r="QU669" s="1"/>
      <c r="QV669" s="1"/>
      <c r="QW669" s="1"/>
      <c r="QX669" s="1"/>
      <c r="QY669" s="1"/>
      <c r="QZ669" s="1"/>
      <c r="RA669" s="1"/>
      <c r="RB669" s="1"/>
      <c r="RC669" s="1"/>
      <c r="RD669" s="1"/>
      <c r="RE669" s="1"/>
      <c r="RF669" s="1"/>
      <c r="RG669" s="1"/>
      <c r="RH669" s="1"/>
      <c r="RI669" s="1"/>
      <c r="RJ669" s="1"/>
      <c r="RK669" s="1"/>
      <c r="RL669" s="1"/>
      <c r="RM669" s="1"/>
      <c r="RN669" s="1"/>
      <c r="RO669" s="1"/>
      <c r="RP669" s="1"/>
      <c r="RQ669" s="1"/>
      <c r="RR669" s="1"/>
      <c r="RS669" s="1"/>
      <c r="RT669" s="1"/>
      <c r="RU669" s="1"/>
      <c r="RV669" s="1"/>
      <c r="RW669" s="1"/>
      <c r="RX669" s="1"/>
      <c r="RY669" s="1"/>
      <c r="RZ669" s="1"/>
      <c r="SA669" s="1"/>
      <c r="SB669" s="1"/>
      <c r="SC669" s="1"/>
      <c r="SD669" s="1"/>
      <c r="SE669" s="1"/>
      <c r="SF669" s="1"/>
      <c r="SG669" s="1"/>
      <c r="SH669" s="1"/>
      <c r="SI669" s="1"/>
      <c r="SJ669" s="1"/>
      <c r="SK669" s="1"/>
      <c r="SL669" s="1"/>
      <c r="SM669" s="1"/>
      <c r="SN669" s="1"/>
      <c r="SO669" s="1"/>
      <c r="SP669" s="1"/>
      <c r="SQ669" s="1"/>
      <c r="SR669" s="1"/>
      <c r="SS669" s="1"/>
      <c r="ST669" s="1"/>
      <c r="SU669" s="1"/>
      <c r="SV669" s="1"/>
      <c r="SW669" s="1"/>
      <c r="SX669" s="1"/>
      <c r="SY669" s="1"/>
      <c r="SZ669" s="1"/>
      <c r="TA669" s="1"/>
      <c r="TB669" s="1"/>
      <c r="TC669" s="1"/>
      <c r="TD669" s="1"/>
      <c r="TE669" s="1"/>
      <c r="TF669" s="1"/>
      <c r="TG669" s="1"/>
      <c r="TH669" s="1"/>
      <c r="TI669" s="1"/>
      <c r="TJ669" s="1"/>
      <c r="TK669" s="1"/>
      <c r="TL669" s="1"/>
      <c r="TM669" s="1"/>
      <c r="TN669" s="1"/>
      <c r="TO669" s="1"/>
      <c r="TP669" s="1"/>
      <c r="TQ669" s="1"/>
      <c r="TR669" s="1"/>
      <c r="TS669" s="1"/>
      <c r="TT669" s="1"/>
      <c r="TU669" s="1"/>
      <c r="TV669" s="1"/>
      <c r="TW669" s="1"/>
      <c r="TX669" s="1"/>
      <c r="TY669" s="1"/>
      <c r="TZ669" s="1"/>
      <c r="UA669" s="1"/>
      <c r="UB669" s="1"/>
      <c r="UC669" s="1"/>
      <c r="UD669" s="1"/>
      <c r="UE669" s="1"/>
      <c r="UF669" s="1"/>
      <c r="UG669" s="1"/>
      <c r="UH669" s="1"/>
      <c r="UI669" s="1"/>
      <c r="UJ669" s="1"/>
      <c r="UK669" s="1"/>
      <c r="UL669" s="1"/>
      <c r="UM669" s="1"/>
      <c r="UN669" s="1"/>
      <c r="UO669" s="1"/>
      <c r="UP669" s="1"/>
      <c r="UQ669" s="1"/>
      <c r="UR669" s="1"/>
      <c r="US669" s="1"/>
      <c r="UT669" s="1"/>
      <c r="UU669" s="1"/>
      <c r="UV669" s="1"/>
      <c r="UW669" s="1"/>
      <c r="UX669" s="1"/>
      <c r="UY669" s="1"/>
      <c r="UZ669" s="1"/>
      <c r="VA669" s="1"/>
      <c r="VB669" s="1"/>
      <c r="VC669" s="1"/>
      <c r="VD669" s="1"/>
      <c r="VE669" s="1"/>
      <c r="VF669" s="1"/>
      <c r="VG669" s="1"/>
      <c r="VH669" s="1"/>
      <c r="VI669" s="1"/>
      <c r="VJ669" s="1"/>
      <c r="VK669" s="1"/>
      <c r="VL669" s="1"/>
      <c r="VM669" s="1"/>
      <c r="VN669" s="1"/>
      <c r="VO669" s="1"/>
      <c r="VP669" s="1"/>
      <c r="VQ669" s="1"/>
      <c r="VR669" s="1"/>
      <c r="VS669" s="1"/>
      <c r="VT669" s="1"/>
      <c r="VU669" s="1"/>
      <c r="VV669" s="1"/>
      <c r="VW669" s="1"/>
      <c r="VX669" s="1"/>
      <c r="VY669" s="1"/>
      <c r="VZ669" s="1"/>
      <c r="WA669" s="1"/>
      <c r="WB669" s="1"/>
      <c r="WC669" s="1"/>
      <c r="WD669" s="1"/>
      <c r="WE669" s="1"/>
      <c r="WF669" s="1"/>
      <c r="WG669" s="1"/>
      <c r="WH669" s="1"/>
      <c r="WI669" s="1"/>
      <c r="WJ669" s="1"/>
      <c r="WK669" s="1"/>
      <c r="WL669" s="1"/>
      <c r="WM669" s="1"/>
      <c r="WN669" s="1"/>
      <c r="WO669" s="1"/>
      <c r="WP669" s="1"/>
      <c r="WQ669" s="1"/>
      <c r="WR669" s="1"/>
      <c r="WS669" s="1"/>
      <c r="WT669" s="1"/>
      <c r="WU669" s="1"/>
      <c r="WV669" s="1"/>
      <c r="WW669" s="1"/>
      <c r="WX669" s="1"/>
      <c r="WY669" s="1"/>
      <c r="WZ669" s="1"/>
      <c r="XA669" s="1"/>
      <c r="XB669" s="1"/>
      <c r="XC669" s="1"/>
      <c r="XD669" s="1"/>
      <c r="XE669" s="1"/>
      <c r="XF669" s="1"/>
      <c r="XG669" s="1"/>
      <c r="XH669" s="1"/>
      <c r="XI669" s="1"/>
      <c r="XJ669" s="1"/>
      <c r="XK669" s="1"/>
      <c r="XL669" s="1"/>
      <c r="XM669" s="1"/>
      <c r="XN669" s="1"/>
      <c r="XO669" s="1"/>
      <c r="XP669" s="1"/>
      <c r="XQ669" s="1"/>
      <c r="XR669" s="1"/>
      <c r="XS669" s="1"/>
      <c r="XT669" s="1"/>
      <c r="XU669" s="1"/>
      <c r="XV669" s="1"/>
      <c r="XW669" s="1"/>
      <c r="XX669" s="1"/>
      <c r="XY669" s="1"/>
      <c r="XZ669" s="1"/>
      <c r="YA669" s="1"/>
      <c r="YB669" s="1"/>
      <c r="YC669" s="1"/>
      <c r="YD669" s="1"/>
      <c r="YE669" s="1"/>
      <c r="YF669" s="1"/>
      <c r="YG669" s="1"/>
      <c r="YH669" s="1"/>
      <c r="YI669" s="1"/>
      <c r="YJ669" s="1"/>
      <c r="YK669" s="1"/>
      <c r="YL669" s="1"/>
      <c r="YM669" s="1"/>
      <c r="YN669" s="1"/>
      <c r="YO669" s="1"/>
      <c r="YP669" s="1"/>
      <c r="YQ669" s="1"/>
      <c r="YR669" s="1"/>
      <c r="YS669" s="1"/>
      <c r="YT669" s="1"/>
      <c r="YU669" s="1"/>
      <c r="YV669" s="1"/>
      <c r="YW669" s="1"/>
      <c r="YX669" s="1"/>
      <c r="YY669" s="1"/>
      <c r="YZ669" s="1"/>
      <c r="ZA669" s="1"/>
      <c r="ZB669" s="1"/>
      <c r="ZC669" s="1"/>
      <c r="ZD669" s="1"/>
      <c r="ZE669" s="1"/>
      <c r="ZF669" s="1"/>
      <c r="ZG669" s="1"/>
      <c r="ZH669" s="1"/>
      <c r="ZI669" s="1"/>
      <c r="ZJ669" s="1"/>
      <c r="ZK669" s="1"/>
      <c r="ZL669" s="1"/>
      <c r="ZM669" s="1"/>
      <c r="ZN669" s="1"/>
      <c r="ZO669" s="1"/>
      <c r="ZP669" s="1"/>
      <c r="ZQ669" s="1"/>
      <c r="ZR669" s="1"/>
      <c r="ZS669" s="1"/>
      <c r="ZT669" s="1"/>
      <c r="ZU669" s="1"/>
      <c r="ZV669" s="1"/>
      <c r="ZW669" s="1"/>
      <c r="ZX669" s="1"/>
      <c r="ZY669" s="1"/>
      <c r="ZZ669" s="1"/>
      <c r="AAA669" s="1"/>
      <c r="AAB669" s="1"/>
      <c r="AAC669" s="1"/>
      <c r="AAD669" s="1"/>
      <c r="AAE669" s="1"/>
      <c r="AAF669" s="1"/>
      <c r="AAG669" s="1"/>
      <c r="AAH669" s="1"/>
      <c r="AAI669" s="1"/>
      <c r="AAJ669" s="1"/>
      <c r="AAK669" s="1"/>
      <c r="AAL669" s="1"/>
      <c r="AAM669" s="1"/>
      <c r="AAN669" s="1"/>
      <c r="AAO669" s="1"/>
      <c r="AAP669" s="1"/>
      <c r="AAQ669" s="1"/>
      <c r="AAR669" s="1"/>
      <c r="AAS669" s="1"/>
      <c r="AAT669" s="1"/>
      <c r="AAU669" s="1"/>
      <c r="AAV669" s="1"/>
      <c r="AAW669" s="1"/>
      <c r="AAX669" s="1"/>
      <c r="AAY669" s="1"/>
      <c r="AAZ669" s="1"/>
      <c r="ABA669" s="1"/>
      <c r="ABB669" s="1"/>
      <c r="ABC669" s="1"/>
      <c r="ABD669" s="1"/>
      <c r="ABE669" s="1"/>
      <c r="ABF669" s="1"/>
      <c r="ABG669" s="1"/>
      <c r="ABH669" s="1"/>
      <c r="ABI669" s="1"/>
      <c r="ABJ669" s="1"/>
      <c r="ABK669" s="1"/>
      <c r="ABL669" s="1"/>
      <c r="ABM669" s="1"/>
      <c r="ABN669" s="1"/>
      <c r="ABO669" s="1"/>
    </row>
    <row r="670" spans="2:743" x14ac:dyDescent="0.25">
      <c r="B670" s="1"/>
      <c r="C670" s="1"/>
      <c r="D670" s="1"/>
      <c r="E670" s="1"/>
      <c r="F670" s="1"/>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c r="JX670" s="3"/>
      <c r="JY670" s="3"/>
      <c r="JZ670" s="3"/>
      <c r="KA670" s="3"/>
      <c r="KB670" s="3"/>
      <c r="KC670" s="3"/>
      <c r="KD670" s="3"/>
      <c r="KE670" s="3"/>
      <c r="KF670" s="3"/>
      <c r="KG670" s="3"/>
      <c r="KH670" s="3"/>
      <c r="KI670" s="3"/>
      <c r="KJ670" s="3"/>
      <c r="KK670" s="3"/>
      <c r="KL670" s="3"/>
      <c r="KM670" s="3"/>
      <c r="KN670" s="3"/>
      <c r="KO670" s="3"/>
      <c r="KP670" s="3"/>
      <c r="KQ670" s="3"/>
      <c r="KR670" s="3"/>
      <c r="KS670" s="3"/>
      <c r="KT670" s="3"/>
      <c r="KU670" s="3"/>
      <c r="KV670" s="3"/>
      <c r="KW670" s="3"/>
      <c r="KX670" s="3"/>
      <c r="KY670" s="3"/>
      <c r="KZ670" s="3"/>
      <c r="LA670" s="3"/>
      <c r="LB670" s="3"/>
      <c r="LC670" s="3"/>
      <c r="LD670" s="3"/>
      <c r="LE670" s="3"/>
      <c r="LF670" s="3"/>
      <c r="LG670" s="3"/>
      <c r="LH670" s="3"/>
      <c r="LI670" s="3"/>
      <c r="LJ670" s="3"/>
      <c r="LK670" s="3"/>
      <c r="LL670" s="3"/>
      <c r="LM670" s="3"/>
      <c r="LN670" s="3"/>
      <c r="LO670" s="3"/>
      <c r="LP670" s="3"/>
      <c r="LQ670" s="3"/>
      <c r="LR670" s="3"/>
      <c r="LS670" s="3"/>
      <c r="LT670" s="3"/>
      <c r="LU670" s="3"/>
      <c r="LV670" s="3"/>
      <c r="LW670" s="3"/>
      <c r="LX670" s="3"/>
      <c r="LY670" s="3"/>
      <c r="LZ670" s="3"/>
      <c r="MA670" s="3"/>
      <c r="MB670" s="3"/>
      <c r="MC670" s="3"/>
      <c r="MD670" s="3"/>
      <c r="ME670" s="3"/>
      <c r="MF670" s="3"/>
      <c r="MG670" s="3"/>
      <c r="MH670" s="3"/>
      <c r="MI670" s="3"/>
      <c r="MJ670" s="3"/>
      <c r="MK670" s="3"/>
      <c r="ML670" s="3"/>
      <c r="MM670" s="3"/>
      <c r="MN670" s="3"/>
      <c r="MO670" s="3"/>
      <c r="MP670" s="3"/>
      <c r="MQ670" s="3"/>
      <c r="MR670" s="3"/>
      <c r="MS670" s="3"/>
      <c r="MT670" s="3"/>
      <c r="MU670" s="3"/>
      <c r="MV670" s="3"/>
      <c r="MW670" s="3"/>
      <c r="MX670" s="3"/>
      <c r="MY670" s="3"/>
      <c r="MZ670" s="3"/>
      <c r="NA670" s="3"/>
      <c r="NB670" s="3"/>
      <c r="NC670" s="3"/>
      <c r="ND670" s="3"/>
      <c r="NE670" s="3"/>
      <c r="NF670" s="3"/>
      <c r="NG670" s="3"/>
      <c r="NH670" s="3"/>
      <c r="NI670" s="3"/>
      <c r="NJ670" s="3"/>
      <c r="NK670" s="3"/>
      <c r="NL670" s="3"/>
      <c r="NM670" s="3"/>
      <c r="NN670" s="3"/>
      <c r="NO670" s="3"/>
      <c r="NP670" s="3"/>
      <c r="NQ670" s="3"/>
      <c r="NR670" s="3"/>
      <c r="NS670" s="3"/>
      <c r="NT670" s="3"/>
      <c r="NU670" s="3"/>
      <c r="NV670" s="3"/>
      <c r="NW670" s="3"/>
      <c r="NX670" s="3"/>
      <c r="NY670" s="3"/>
      <c r="NZ670" s="3"/>
      <c r="OA670" s="3"/>
      <c r="OB670" s="3"/>
      <c r="OC670" s="3"/>
      <c r="OD670" s="3"/>
      <c r="OE670" s="3"/>
      <c r="OF670" s="3"/>
      <c r="OG670" s="3"/>
      <c r="OH670" s="3"/>
      <c r="OI670" s="3"/>
      <c r="OJ670" s="3"/>
      <c r="OK670" s="3"/>
      <c r="OL670" s="3"/>
      <c r="OM670" s="3"/>
      <c r="ON670" s="3"/>
      <c r="OO670" s="3"/>
      <c r="OP670" s="3"/>
      <c r="OQ670" s="3"/>
      <c r="OR670" s="3"/>
      <c r="OS670" s="3"/>
      <c r="OT670" s="3"/>
      <c r="OU670" s="3"/>
      <c r="OV670" s="3"/>
      <c r="OW670" s="3"/>
      <c r="OX670" s="3"/>
      <c r="OY670" s="3"/>
      <c r="OZ670" s="3"/>
      <c r="PA670" s="3"/>
      <c r="PB670" s="1"/>
      <c r="PC670" s="1"/>
      <c r="PD670" s="1"/>
      <c r="PE670" s="1"/>
      <c r="PF670" s="1"/>
      <c r="PG670" s="1"/>
      <c r="PH670" s="1"/>
      <c r="PI670" s="1"/>
      <c r="PJ670" s="1"/>
      <c r="PK670" s="1"/>
      <c r="PL670" s="1"/>
      <c r="PM670" s="1"/>
      <c r="PN670" s="1"/>
      <c r="PO670" s="1"/>
      <c r="PP670" s="1"/>
      <c r="PQ670" s="1"/>
      <c r="PR670" s="1"/>
      <c r="PS670" s="1"/>
      <c r="PT670" s="1"/>
      <c r="PU670" s="1"/>
      <c r="PV670" s="1"/>
      <c r="PW670" s="1"/>
      <c r="PX670" s="1"/>
      <c r="PY670" s="1"/>
      <c r="PZ670" s="1"/>
      <c r="QA670" s="1"/>
      <c r="QB670" s="1"/>
      <c r="QC670" s="1"/>
      <c r="QD670" s="1"/>
      <c r="QE670" s="1"/>
      <c r="QF670" s="1"/>
      <c r="QG670" s="1"/>
      <c r="QH670" s="1"/>
      <c r="QI670" s="1"/>
      <c r="QJ670" s="1"/>
      <c r="QK670" s="1"/>
      <c r="QL670" s="1"/>
      <c r="QM670" s="1"/>
      <c r="QN670" s="1"/>
      <c r="QO670" s="1"/>
      <c r="QP670" s="1"/>
      <c r="QQ670" s="1"/>
      <c r="QR670" s="1"/>
      <c r="QS670" s="1"/>
      <c r="QT670" s="1"/>
      <c r="QU670" s="1"/>
      <c r="QV670" s="1"/>
      <c r="QW670" s="1"/>
      <c r="QX670" s="1"/>
      <c r="QY670" s="1"/>
      <c r="QZ670" s="1"/>
      <c r="RA670" s="1"/>
      <c r="RB670" s="1"/>
      <c r="RC670" s="1"/>
      <c r="RD670" s="1"/>
      <c r="RE670" s="1"/>
      <c r="RF670" s="1"/>
      <c r="RG670" s="1"/>
      <c r="RH670" s="1"/>
      <c r="RI670" s="1"/>
      <c r="RJ670" s="1"/>
      <c r="RK670" s="1"/>
      <c r="RL670" s="1"/>
      <c r="RM670" s="1"/>
      <c r="RN670" s="1"/>
      <c r="RO670" s="1"/>
      <c r="RP670" s="1"/>
      <c r="RQ670" s="1"/>
      <c r="RR670" s="1"/>
      <c r="RS670" s="1"/>
      <c r="RT670" s="1"/>
      <c r="RU670" s="1"/>
      <c r="RV670" s="1"/>
      <c r="RW670" s="1"/>
      <c r="RX670" s="1"/>
      <c r="RY670" s="1"/>
      <c r="RZ670" s="1"/>
      <c r="SA670" s="1"/>
      <c r="SB670" s="1"/>
      <c r="SC670" s="1"/>
      <c r="SD670" s="1"/>
      <c r="SE670" s="1"/>
      <c r="SF670" s="1"/>
      <c r="SG670" s="1"/>
      <c r="SH670" s="1"/>
      <c r="SI670" s="1"/>
      <c r="SJ670" s="1"/>
      <c r="SK670" s="1"/>
      <c r="SL670" s="1"/>
      <c r="SM670" s="1"/>
      <c r="SN670" s="1"/>
      <c r="SO670" s="1"/>
      <c r="SP670" s="1"/>
      <c r="SQ670" s="1"/>
      <c r="SR670" s="1"/>
      <c r="SS670" s="1"/>
      <c r="ST670" s="1"/>
      <c r="SU670" s="1"/>
      <c r="SV670" s="1"/>
      <c r="SW670" s="1"/>
      <c r="SX670" s="1"/>
      <c r="SY670" s="1"/>
      <c r="SZ670" s="1"/>
      <c r="TA670" s="1"/>
      <c r="TB670" s="1"/>
      <c r="TC670" s="1"/>
      <c r="TD670" s="1"/>
      <c r="TE670" s="1"/>
      <c r="TF670" s="1"/>
      <c r="TG670" s="1"/>
      <c r="TH670" s="1"/>
      <c r="TI670" s="1"/>
      <c r="TJ670" s="1"/>
      <c r="TK670" s="1"/>
      <c r="TL670" s="1"/>
      <c r="TM670" s="1"/>
      <c r="TN670" s="1"/>
      <c r="TO670" s="1"/>
      <c r="TP670" s="1"/>
      <c r="TQ670" s="1"/>
      <c r="TR670" s="1"/>
      <c r="TS670" s="1"/>
      <c r="TT670" s="1"/>
      <c r="TU670" s="1"/>
      <c r="TV670" s="1"/>
      <c r="TW670" s="1"/>
      <c r="TX670" s="1"/>
      <c r="TY670" s="1"/>
      <c r="TZ670" s="1"/>
      <c r="UA670" s="1"/>
      <c r="UB670" s="1"/>
      <c r="UC670" s="1"/>
      <c r="UD670" s="1"/>
      <c r="UE670" s="1"/>
      <c r="UF670" s="1"/>
      <c r="UG670" s="1"/>
      <c r="UH670" s="1"/>
      <c r="UI670" s="1"/>
      <c r="UJ670" s="1"/>
      <c r="UK670" s="1"/>
      <c r="UL670" s="1"/>
      <c r="UM670" s="1"/>
      <c r="UN670" s="1"/>
      <c r="UO670" s="1"/>
      <c r="UP670" s="1"/>
      <c r="UQ670" s="1"/>
      <c r="UR670" s="1"/>
      <c r="US670" s="1"/>
      <c r="UT670" s="1"/>
      <c r="UU670" s="1"/>
      <c r="UV670" s="1"/>
      <c r="UW670" s="1"/>
      <c r="UX670" s="1"/>
      <c r="UY670" s="1"/>
      <c r="UZ670" s="1"/>
      <c r="VA670" s="1"/>
      <c r="VB670" s="1"/>
      <c r="VC670" s="1"/>
      <c r="VD670" s="1"/>
      <c r="VE670" s="1"/>
      <c r="VF670" s="1"/>
      <c r="VG670" s="1"/>
      <c r="VH670" s="1"/>
      <c r="VI670" s="1"/>
      <c r="VJ670" s="1"/>
      <c r="VK670" s="1"/>
      <c r="VL670" s="1"/>
      <c r="VM670" s="1"/>
      <c r="VN670" s="1"/>
      <c r="VO670" s="1"/>
      <c r="VP670" s="1"/>
      <c r="VQ670" s="1"/>
      <c r="VR670" s="1"/>
      <c r="VS670" s="1"/>
      <c r="VT670" s="1"/>
      <c r="VU670" s="1"/>
      <c r="VV670" s="1"/>
      <c r="VW670" s="1"/>
      <c r="VX670" s="1"/>
      <c r="VY670" s="1"/>
      <c r="VZ670" s="1"/>
      <c r="WA670" s="1"/>
      <c r="WB670" s="1"/>
      <c r="WC670" s="1"/>
      <c r="WD670" s="1"/>
      <c r="WE670" s="1"/>
      <c r="WF670" s="1"/>
      <c r="WG670" s="1"/>
      <c r="WH670" s="1"/>
      <c r="WI670" s="1"/>
      <c r="WJ670" s="1"/>
      <c r="WK670" s="1"/>
      <c r="WL670" s="1"/>
      <c r="WM670" s="1"/>
      <c r="WN670" s="1"/>
      <c r="WO670" s="1"/>
      <c r="WP670" s="1"/>
      <c r="WQ670" s="1"/>
      <c r="WR670" s="1"/>
      <c r="WS670" s="1"/>
      <c r="WT670" s="1"/>
      <c r="WU670" s="1"/>
      <c r="WV670" s="1"/>
      <c r="WW670" s="1"/>
      <c r="WX670" s="1"/>
      <c r="WY670" s="1"/>
      <c r="WZ670" s="1"/>
      <c r="XA670" s="1"/>
      <c r="XB670" s="1"/>
      <c r="XC670" s="1"/>
      <c r="XD670" s="1"/>
      <c r="XE670" s="1"/>
      <c r="XF670" s="1"/>
      <c r="XG670" s="1"/>
      <c r="XH670" s="1"/>
      <c r="XI670" s="1"/>
      <c r="XJ670" s="1"/>
      <c r="XK670" s="1"/>
      <c r="XL670" s="1"/>
      <c r="XM670" s="1"/>
      <c r="XN670" s="1"/>
      <c r="XO670" s="1"/>
      <c r="XP670" s="1"/>
      <c r="XQ670" s="1"/>
      <c r="XR670" s="1"/>
      <c r="XS670" s="1"/>
      <c r="XT670" s="1"/>
      <c r="XU670" s="1"/>
      <c r="XV670" s="1"/>
      <c r="XW670" s="1"/>
      <c r="XX670" s="1"/>
      <c r="XY670" s="1"/>
      <c r="XZ670" s="1"/>
      <c r="YA670" s="1"/>
      <c r="YB670" s="1"/>
      <c r="YC670" s="1"/>
      <c r="YD670" s="1"/>
      <c r="YE670" s="1"/>
      <c r="YF670" s="1"/>
      <c r="YG670" s="1"/>
      <c r="YH670" s="1"/>
      <c r="YI670" s="1"/>
      <c r="YJ670" s="1"/>
      <c r="YK670" s="1"/>
      <c r="YL670" s="1"/>
      <c r="YM670" s="1"/>
      <c r="YN670" s="1"/>
      <c r="YO670" s="1"/>
      <c r="YP670" s="1"/>
      <c r="YQ670" s="1"/>
      <c r="YR670" s="1"/>
      <c r="YS670" s="1"/>
      <c r="YT670" s="1"/>
      <c r="YU670" s="1"/>
      <c r="YV670" s="1"/>
      <c r="YW670" s="1"/>
      <c r="YX670" s="1"/>
      <c r="YY670" s="1"/>
      <c r="YZ670" s="1"/>
      <c r="ZA670" s="1"/>
      <c r="ZB670" s="1"/>
      <c r="ZC670" s="1"/>
      <c r="ZD670" s="1"/>
      <c r="ZE670" s="1"/>
      <c r="ZF670" s="1"/>
      <c r="ZG670" s="1"/>
      <c r="ZH670" s="1"/>
      <c r="ZI670" s="1"/>
      <c r="ZJ670" s="1"/>
      <c r="ZK670" s="1"/>
      <c r="ZL670" s="1"/>
      <c r="ZM670" s="1"/>
      <c r="ZN670" s="1"/>
      <c r="ZO670" s="1"/>
      <c r="ZP670" s="1"/>
      <c r="ZQ670" s="1"/>
      <c r="ZR670" s="1"/>
      <c r="ZS670" s="1"/>
      <c r="ZT670" s="1"/>
      <c r="ZU670" s="1"/>
      <c r="ZV670" s="1"/>
      <c r="ZW670" s="1"/>
      <c r="ZX670" s="1"/>
      <c r="ZY670" s="1"/>
      <c r="ZZ670" s="1"/>
      <c r="AAA670" s="1"/>
      <c r="AAB670" s="1"/>
      <c r="AAC670" s="1"/>
      <c r="AAD670" s="1"/>
      <c r="AAE670" s="1"/>
      <c r="AAF670" s="1"/>
      <c r="AAG670" s="1"/>
      <c r="AAH670" s="1"/>
      <c r="AAI670" s="1"/>
      <c r="AAJ670" s="1"/>
      <c r="AAK670" s="1"/>
      <c r="AAL670" s="1"/>
      <c r="AAM670" s="1"/>
      <c r="AAN670" s="1"/>
      <c r="AAO670" s="1"/>
      <c r="AAP670" s="1"/>
      <c r="AAQ670" s="1"/>
      <c r="AAR670" s="1"/>
      <c r="AAS670" s="1"/>
      <c r="AAT670" s="1"/>
      <c r="AAU670" s="1"/>
      <c r="AAV670" s="1"/>
      <c r="AAW670" s="1"/>
      <c r="AAX670" s="1"/>
      <c r="AAY670" s="1"/>
      <c r="AAZ670" s="1"/>
      <c r="ABA670" s="1"/>
      <c r="ABB670" s="1"/>
      <c r="ABC670" s="1"/>
      <c r="ABD670" s="1"/>
      <c r="ABE670" s="1"/>
      <c r="ABF670" s="1"/>
      <c r="ABG670" s="1"/>
      <c r="ABH670" s="1"/>
      <c r="ABI670" s="1"/>
      <c r="ABJ670" s="1"/>
      <c r="ABK670" s="1"/>
      <c r="ABL670" s="1"/>
      <c r="ABM670" s="1"/>
      <c r="ABN670" s="1"/>
      <c r="ABO670" s="1"/>
    </row>
    <row r="671" spans="2:743" x14ac:dyDescent="0.25">
      <c r="B671" s="1"/>
      <c r="C671" s="1"/>
      <c r="D671" s="1"/>
      <c r="E671" s="1"/>
      <c r="F671" s="1"/>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c r="JX671" s="3"/>
      <c r="JY671" s="3"/>
      <c r="JZ671" s="3"/>
      <c r="KA671" s="3"/>
      <c r="KB671" s="3"/>
      <c r="KC671" s="3"/>
      <c r="KD671" s="3"/>
      <c r="KE671" s="3"/>
      <c r="KF671" s="3"/>
      <c r="KG671" s="3"/>
      <c r="KH671" s="3"/>
      <c r="KI671" s="3"/>
      <c r="KJ671" s="3"/>
      <c r="KK671" s="3"/>
      <c r="KL671" s="3"/>
      <c r="KM671" s="3"/>
      <c r="KN671" s="3"/>
      <c r="KO671" s="3"/>
      <c r="KP671" s="3"/>
      <c r="KQ671" s="3"/>
      <c r="KR671" s="3"/>
      <c r="KS671" s="3"/>
      <c r="KT671" s="3"/>
      <c r="KU671" s="3"/>
      <c r="KV671" s="3"/>
      <c r="KW671" s="3"/>
      <c r="KX671" s="3"/>
      <c r="KY671" s="3"/>
      <c r="KZ671" s="3"/>
      <c r="LA671" s="3"/>
      <c r="LB671" s="3"/>
      <c r="LC671" s="3"/>
      <c r="LD671" s="3"/>
      <c r="LE671" s="3"/>
      <c r="LF671" s="3"/>
      <c r="LG671" s="3"/>
      <c r="LH671" s="3"/>
      <c r="LI671" s="3"/>
      <c r="LJ671" s="3"/>
      <c r="LK671" s="3"/>
      <c r="LL671" s="3"/>
      <c r="LM671" s="3"/>
      <c r="LN671" s="3"/>
      <c r="LO671" s="3"/>
      <c r="LP671" s="3"/>
      <c r="LQ671" s="3"/>
      <c r="LR671" s="3"/>
      <c r="LS671" s="3"/>
      <c r="LT671" s="3"/>
      <c r="LU671" s="3"/>
      <c r="LV671" s="3"/>
      <c r="LW671" s="3"/>
      <c r="LX671" s="3"/>
      <c r="LY671" s="3"/>
      <c r="LZ671" s="3"/>
      <c r="MA671" s="3"/>
      <c r="MB671" s="3"/>
      <c r="MC671" s="3"/>
      <c r="MD671" s="3"/>
      <c r="ME671" s="3"/>
      <c r="MF671" s="3"/>
      <c r="MG671" s="3"/>
      <c r="MH671" s="3"/>
      <c r="MI671" s="3"/>
      <c r="MJ671" s="3"/>
      <c r="MK671" s="3"/>
      <c r="ML671" s="3"/>
      <c r="MM671" s="3"/>
      <c r="MN671" s="3"/>
      <c r="MO671" s="3"/>
      <c r="MP671" s="3"/>
      <c r="MQ671" s="3"/>
      <c r="MR671" s="3"/>
      <c r="MS671" s="3"/>
      <c r="MT671" s="3"/>
      <c r="MU671" s="3"/>
      <c r="MV671" s="3"/>
      <c r="MW671" s="3"/>
      <c r="MX671" s="3"/>
      <c r="MY671" s="3"/>
      <c r="MZ671" s="3"/>
      <c r="NA671" s="3"/>
      <c r="NB671" s="3"/>
      <c r="NC671" s="3"/>
      <c r="ND671" s="3"/>
      <c r="NE671" s="3"/>
      <c r="NF671" s="3"/>
      <c r="NG671" s="3"/>
      <c r="NH671" s="3"/>
      <c r="NI671" s="3"/>
      <c r="NJ671" s="3"/>
      <c r="NK671" s="3"/>
      <c r="NL671" s="3"/>
      <c r="NM671" s="3"/>
      <c r="NN671" s="3"/>
      <c r="NO671" s="3"/>
      <c r="NP671" s="3"/>
      <c r="NQ671" s="3"/>
      <c r="NR671" s="3"/>
      <c r="NS671" s="3"/>
      <c r="NT671" s="3"/>
      <c r="NU671" s="3"/>
      <c r="NV671" s="3"/>
      <c r="NW671" s="3"/>
      <c r="NX671" s="3"/>
      <c r="NY671" s="3"/>
      <c r="NZ671" s="3"/>
      <c r="OA671" s="3"/>
      <c r="OB671" s="3"/>
      <c r="OC671" s="3"/>
      <c r="OD671" s="3"/>
      <c r="OE671" s="3"/>
      <c r="OF671" s="3"/>
      <c r="OG671" s="3"/>
      <c r="OH671" s="3"/>
      <c r="OI671" s="3"/>
      <c r="OJ671" s="3"/>
      <c r="OK671" s="3"/>
      <c r="OL671" s="3"/>
      <c r="OM671" s="3"/>
      <c r="ON671" s="3"/>
      <c r="OO671" s="3"/>
      <c r="OP671" s="3"/>
      <c r="OQ671" s="3"/>
      <c r="OR671" s="3"/>
      <c r="OS671" s="3"/>
      <c r="OT671" s="3"/>
      <c r="OU671" s="3"/>
      <c r="OV671" s="3"/>
      <c r="OW671" s="3"/>
      <c r="OX671" s="3"/>
      <c r="OY671" s="3"/>
      <c r="OZ671" s="3"/>
      <c r="PA671" s="3"/>
      <c r="PB671" s="1"/>
      <c r="PC671" s="1"/>
      <c r="PD671" s="1"/>
      <c r="PE671" s="1"/>
      <c r="PF671" s="1"/>
      <c r="PG671" s="1"/>
      <c r="PH671" s="1"/>
      <c r="PI671" s="1"/>
      <c r="PJ671" s="1"/>
      <c r="PK671" s="1"/>
      <c r="PL671" s="1"/>
      <c r="PM671" s="1"/>
      <c r="PN671" s="1"/>
      <c r="PO671" s="1"/>
      <c r="PP671" s="1"/>
      <c r="PQ671" s="1"/>
      <c r="PR671" s="1"/>
      <c r="PS671" s="1"/>
      <c r="PT671" s="1"/>
      <c r="PU671" s="1"/>
      <c r="PV671" s="1"/>
      <c r="PW671" s="1"/>
      <c r="PX671" s="1"/>
      <c r="PY671" s="1"/>
      <c r="PZ671" s="1"/>
      <c r="QA671" s="1"/>
      <c r="QB671" s="1"/>
      <c r="QC671" s="1"/>
      <c r="QD671" s="1"/>
      <c r="QE671" s="1"/>
      <c r="QF671" s="1"/>
      <c r="QG671" s="1"/>
      <c r="QH671" s="1"/>
      <c r="QI671" s="1"/>
      <c r="QJ671" s="1"/>
      <c r="QK671" s="1"/>
      <c r="QL671" s="1"/>
      <c r="QM671" s="1"/>
      <c r="QN671" s="1"/>
      <c r="QO671" s="1"/>
      <c r="QP671" s="1"/>
      <c r="QQ671" s="1"/>
      <c r="QR671" s="1"/>
      <c r="QS671" s="1"/>
      <c r="QT671" s="1"/>
      <c r="QU671" s="1"/>
      <c r="QV671" s="1"/>
      <c r="QW671" s="1"/>
      <c r="QX671" s="1"/>
      <c r="QY671" s="1"/>
      <c r="QZ671" s="1"/>
      <c r="RA671" s="1"/>
      <c r="RB671" s="1"/>
      <c r="RC671" s="1"/>
      <c r="RD671" s="1"/>
      <c r="RE671" s="1"/>
      <c r="RF671" s="1"/>
      <c r="RG671" s="1"/>
      <c r="RH671" s="1"/>
      <c r="RI671" s="1"/>
      <c r="RJ671" s="1"/>
      <c r="RK671" s="1"/>
      <c r="RL671" s="1"/>
      <c r="RM671" s="1"/>
      <c r="RN671" s="1"/>
      <c r="RO671" s="1"/>
      <c r="RP671" s="1"/>
      <c r="RQ671" s="1"/>
      <c r="RR671" s="1"/>
      <c r="RS671" s="1"/>
      <c r="RT671" s="1"/>
      <c r="RU671" s="1"/>
      <c r="RV671" s="1"/>
      <c r="RW671" s="1"/>
      <c r="RX671" s="1"/>
      <c r="RY671" s="1"/>
      <c r="RZ671" s="1"/>
      <c r="SA671" s="1"/>
      <c r="SB671" s="1"/>
      <c r="SC671" s="1"/>
      <c r="SD671" s="1"/>
      <c r="SE671" s="1"/>
      <c r="SF671" s="1"/>
      <c r="SG671" s="1"/>
      <c r="SH671" s="1"/>
      <c r="SI671" s="1"/>
      <c r="SJ671" s="1"/>
      <c r="SK671" s="1"/>
      <c r="SL671" s="1"/>
      <c r="SM671" s="1"/>
      <c r="SN671" s="1"/>
      <c r="SO671" s="1"/>
      <c r="SP671" s="1"/>
      <c r="SQ671" s="1"/>
      <c r="SR671" s="1"/>
      <c r="SS671" s="1"/>
      <c r="ST671" s="1"/>
      <c r="SU671" s="1"/>
      <c r="SV671" s="1"/>
      <c r="SW671" s="1"/>
      <c r="SX671" s="1"/>
      <c r="SY671" s="1"/>
      <c r="SZ671" s="1"/>
      <c r="TA671" s="1"/>
      <c r="TB671" s="1"/>
      <c r="TC671" s="1"/>
      <c r="TD671" s="1"/>
      <c r="TE671" s="1"/>
      <c r="TF671" s="1"/>
      <c r="TG671" s="1"/>
      <c r="TH671" s="1"/>
      <c r="TI671" s="1"/>
      <c r="TJ671" s="1"/>
      <c r="TK671" s="1"/>
      <c r="TL671" s="1"/>
      <c r="TM671" s="1"/>
      <c r="TN671" s="1"/>
      <c r="TO671" s="1"/>
      <c r="TP671" s="1"/>
      <c r="TQ671" s="1"/>
      <c r="TR671" s="1"/>
      <c r="TS671" s="1"/>
      <c r="TT671" s="1"/>
      <c r="TU671" s="1"/>
      <c r="TV671" s="1"/>
      <c r="TW671" s="1"/>
      <c r="TX671" s="1"/>
      <c r="TY671" s="1"/>
      <c r="TZ671" s="1"/>
      <c r="UA671" s="1"/>
      <c r="UB671" s="1"/>
      <c r="UC671" s="1"/>
      <c r="UD671" s="1"/>
      <c r="UE671" s="1"/>
      <c r="UF671" s="1"/>
      <c r="UG671" s="1"/>
      <c r="UH671" s="1"/>
      <c r="UI671" s="1"/>
      <c r="UJ671" s="1"/>
      <c r="UK671" s="1"/>
      <c r="UL671" s="1"/>
      <c r="UM671" s="1"/>
      <c r="UN671" s="1"/>
      <c r="UO671" s="1"/>
      <c r="UP671" s="1"/>
      <c r="UQ671" s="1"/>
      <c r="UR671" s="1"/>
      <c r="US671" s="1"/>
      <c r="UT671" s="1"/>
      <c r="UU671" s="1"/>
      <c r="UV671" s="1"/>
      <c r="UW671" s="1"/>
      <c r="UX671" s="1"/>
      <c r="UY671" s="1"/>
      <c r="UZ671" s="1"/>
      <c r="VA671" s="1"/>
      <c r="VB671" s="1"/>
      <c r="VC671" s="1"/>
      <c r="VD671" s="1"/>
      <c r="VE671" s="1"/>
      <c r="VF671" s="1"/>
      <c r="VG671" s="1"/>
      <c r="VH671" s="1"/>
      <c r="VI671" s="1"/>
      <c r="VJ671" s="1"/>
      <c r="VK671" s="1"/>
      <c r="VL671" s="1"/>
      <c r="VM671" s="1"/>
      <c r="VN671" s="1"/>
      <c r="VO671" s="1"/>
      <c r="VP671" s="1"/>
      <c r="VQ671" s="1"/>
      <c r="VR671" s="1"/>
      <c r="VS671" s="1"/>
      <c r="VT671" s="1"/>
      <c r="VU671" s="1"/>
      <c r="VV671" s="1"/>
      <c r="VW671" s="1"/>
      <c r="VX671" s="1"/>
      <c r="VY671" s="1"/>
      <c r="VZ671" s="1"/>
      <c r="WA671" s="1"/>
      <c r="WB671" s="1"/>
      <c r="WC671" s="1"/>
      <c r="WD671" s="1"/>
      <c r="WE671" s="1"/>
      <c r="WF671" s="1"/>
      <c r="WG671" s="1"/>
      <c r="WH671" s="1"/>
      <c r="WI671" s="1"/>
      <c r="WJ671" s="1"/>
      <c r="WK671" s="1"/>
      <c r="WL671" s="1"/>
      <c r="WM671" s="1"/>
      <c r="WN671" s="1"/>
      <c r="WO671" s="1"/>
      <c r="WP671" s="1"/>
      <c r="WQ671" s="1"/>
      <c r="WR671" s="1"/>
      <c r="WS671" s="1"/>
      <c r="WT671" s="1"/>
      <c r="WU671" s="1"/>
      <c r="WV671" s="1"/>
      <c r="WW671" s="1"/>
      <c r="WX671" s="1"/>
      <c r="WY671" s="1"/>
      <c r="WZ671" s="1"/>
      <c r="XA671" s="1"/>
      <c r="XB671" s="1"/>
      <c r="XC671" s="1"/>
      <c r="XD671" s="1"/>
      <c r="XE671" s="1"/>
      <c r="XF671" s="1"/>
      <c r="XG671" s="1"/>
      <c r="XH671" s="1"/>
      <c r="XI671" s="1"/>
      <c r="XJ671" s="1"/>
      <c r="XK671" s="1"/>
      <c r="XL671" s="1"/>
      <c r="XM671" s="1"/>
      <c r="XN671" s="1"/>
      <c r="XO671" s="1"/>
      <c r="XP671" s="1"/>
      <c r="XQ671" s="1"/>
      <c r="XR671" s="1"/>
      <c r="XS671" s="1"/>
      <c r="XT671" s="1"/>
      <c r="XU671" s="1"/>
      <c r="XV671" s="1"/>
      <c r="XW671" s="1"/>
      <c r="XX671" s="1"/>
      <c r="XY671" s="1"/>
      <c r="XZ671" s="1"/>
      <c r="YA671" s="1"/>
      <c r="YB671" s="1"/>
      <c r="YC671" s="1"/>
      <c r="YD671" s="1"/>
      <c r="YE671" s="1"/>
      <c r="YF671" s="1"/>
      <c r="YG671" s="1"/>
      <c r="YH671" s="1"/>
      <c r="YI671" s="1"/>
      <c r="YJ671" s="1"/>
      <c r="YK671" s="1"/>
      <c r="YL671" s="1"/>
      <c r="YM671" s="1"/>
      <c r="YN671" s="1"/>
      <c r="YO671" s="1"/>
      <c r="YP671" s="1"/>
      <c r="YQ671" s="1"/>
      <c r="YR671" s="1"/>
      <c r="YS671" s="1"/>
      <c r="YT671" s="1"/>
      <c r="YU671" s="1"/>
      <c r="YV671" s="1"/>
      <c r="YW671" s="1"/>
      <c r="YX671" s="1"/>
      <c r="YY671" s="1"/>
      <c r="YZ671" s="1"/>
      <c r="ZA671" s="1"/>
      <c r="ZB671" s="1"/>
      <c r="ZC671" s="1"/>
      <c r="ZD671" s="1"/>
      <c r="ZE671" s="1"/>
      <c r="ZF671" s="1"/>
      <c r="ZG671" s="1"/>
      <c r="ZH671" s="1"/>
      <c r="ZI671" s="1"/>
      <c r="ZJ671" s="1"/>
      <c r="ZK671" s="1"/>
      <c r="ZL671" s="1"/>
      <c r="ZM671" s="1"/>
      <c r="ZN671" s="1"/>
      <c r="ZO671" s="1"/>
      <c r="ZP671" s="1"/>
      <c r="ZQ671" s="1"/>
      <c r="ZR671" s="1"/>
      <c r="ZS671" s="1"/>
      <c r="ZT671" s="1"/>
      <c r="ZU671" s="1"/>
      <c r="ZV671" s="1"/>
      <c r="ZW671" s="1"/>
      <c r="ZX671" s="1"/>
      <c r="ZY671" s="1"/>
      <c r="ZZ671" s="1"/>
      <c r="AAA671" s="1"/>
      <c r="AAB671" s="1"/>
      <c r="AAC671" s="1"/>
      <c r="AAD671" s="1"/>
      <c r="AAE671" s="1"/>
      <c r="AAF671" s="1"/>
      <c r="AAG671" s="1"/>
      <c r="AAH671" s="1"/>
      <c r="AAI671" s="1"/>
      <c r="AAJ671" s="1"/>
      <c r="AAK671" s="1"/>
      <c r="AAL671" s="1"/>
      <c r="AAM671" s="1"/>
      <c r="AAN671" s="1"/>
      <c r="AAO671" s="1"/>
      <c r="AAP671" s="1"/>
      <c r="AAQ671" s="1"/>
      <c r="AAR671" s="1"/>
      <c r="AAS671" s="1"/>
      <c r="AAT671" s="1"/>
      <c r="AAU671" s="1"/>
      <c r="AAV671" s="1"/>
      <c r="AAW671" s="1"/>
      <c r="AAX671" s="1"/>
      <c r="AAY671" s="1"/>
      <c r="AAZ671" s="1"/>
      <c r="ABA671" s="1"/>
      <c r="ABB671" s="1"/>
      <c r="ABC671" s="1"/>
      <c r="ABD671" s="1"/>
      <c r="ABE671" s="1"/>
      <c r="ABF671" s="1"/>
      <c r="ABG671" s="1"/>
      <c r="ABH671" s="1"/>
      <c r="ABI671" s="1"/>
      <c r="ABJ671" s="1"/>
      <c r="ABK671" s="1"/>
      <c r="ABL671" s="1"/>
      <c r="ABM671" s="1"/>
      <c r="ABN671" s="1"/>
      <c r="ABO671" s="1"/>
    </row>
    <row r="672" spans="2:743" x14ac:dyDescent="0.25">
      <c r="B672" s="1"/>
      <c r="C672" s="1"/>
      <c r="D672" s="1"/>
      <c r="E672" s="1"/>
      <c r="F672" s="1"/>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c r="JX672" s="3"/>
      <c r="JY672" s="3"/>
      <c r="JZ672" s="3"/>
      <c r="KA672" s="3"/>
      <c r="KB672" s="3"/>
      <c r="KC672" s="3"/>
      <c r="KD672" s="3"/>
      <c r="KE672" s="3"/>
      <c r="KF672" s="3"/>
      <c r="KG672" s="3"/>
      <c r="KH672" s="3"/>
      <c r="KI672" s="3"/>
      <c r="KJ672" s="3"/>
      <c r="KK672" s="3"/>
      <c r="KL672" s="3"/>
      <c r="KM672" s="3"/>
      <c r="KN672" s="3"/>
      <c r="KO672" s="3"/>
      <c r="KP672" s="3"/>
      <c r="KQ672" s="3"/>
      <c r="KR672" s="3"/>
      <c r="KS672" s="3"/>
      <c r="KT672" s="3"/>
      <c r="KU672" s="3"/>
      <c r="KV672" s="3"/>
      <c r="KW672" s="3"/>
      <c r="KX672" s="3"/>
      <c r="KY672" s="3"/>
      <c r="KZ672" s="3"/>
      <c r="LA672" s="3"/>
      <c r="LB672" s="3"/>
      <c r="LC672" s="3"/>
      <c r="LD672" s="3"/>
      <c r="LE672" s="3"/>
      <c r="LF672" s="3"/>
      <c r="LG672" s="3"/>
      <c r="LH672" s="3"/>
      <c r="LI672" s="3"/>
      <c r="LJ672" s="3"/>
      <c r="LK672" s="3"/>
      <c r="LL672" s="3"/>
      <c r="LM672" s="3"/>
      <c r="LN672" s="3"/>
      <c r="LO672" s="3"/>
      <c r="LP672" s="3"/>
      <c r="LQ672" s="3"/>
      <c r="LR672" s="3"/>
      <c r="LS672" s="3"/>
      <c r="LT672" s="3"/>
      <c r="LU672" s="3"/>
      <c r="LV672" s="3"/>
      <c r="LW672" s="3"/>
      <c r="LX672" s="3"/>
      <c r="LY672" s="3"/>
      <c r="LZ672" s="3"/>
      <c r="MA672" s="3"/>
      <c r="MB672" s="3"/>
      <c r="MC672" s="3"/>
      <c r="MD672" s="3"/>
      <c r="ME672" s="3"/>
      <c r="MF672" s="3"/>
      <c r="MG672" s="3"/>
      <c r="MH672" s="3"/>
      <c r="MI672" s="3"/>
      <c r="MJ672" s="3"/>
      <c r="MK672" s="3"/>
      <c r="ML672" s="3"/>
      <c r="MM672" s="3"/>
      <c r="MN672" s="3"/>
      <c r="MO672" s="3"/>
      <c r="MP672" s="3"/>
      <c r="MQ672" s="3"/>
      <c r="MR672" s="3"/>
      <c r="MS672" s="3"/>
      <c r="MT672" s="3"/>
      <c r="MU672" s="3"/>
      <c r="MV672" s="3"/>
      <c r="MW672" s="3"/>
      <c r="MX672" s="3"/>
      <c r="MY672" s="3"/>
      <c r="MZ672" s="3"/>
      <c r="NA672" s="3"/>
      <c r="NB672" s="3"/>
      <c r="NC672" s="3"/>
      <c r="ND672" s="3"/>
      <c r="NE672" s="3"/>
      <c r="NF672" s="3"/>
      <c r="NG672" s="3"/>
      <c r="NH672" s="3"/>
      <c r="NI672" s="3"/>
      <c r="NJ672" s="3"/>
      <c r="NK672" s="3"/>
      <c r="NL672" s="3"/>
      <c r="NM672" s="3"/>
      <c r="NN672" s="3"/>
      <c r="NO672" s="3"/>
      <c r="NP672" s="3"/>
      <c r="NQ672" s="3"/>
      <c r="NR672" s="3"/>
      <c r="NS672" s="3"/>
      <c r="NT672" s="3"/>
      <c r="NU672" s="3"/>
      <c r="NV672" s="3"/>
      <c r="NW672" s="3"/>
      <c r="NX672" s="3"/>
      <c r="NY672" s="3"/>
      <c r="NZ672" s="3"/>
      <c r="OA672" s="3"/>
      <c r="OB672" s="3"/>
      <c r="OC672" s="3"/>
      <c r="OD672" s="3"/>
      <c r="OE672" s="3"/>
      <c r="OF672" s="3"/>
      <c r="OG672" s="3"/>
      <c r="OH672" s="3"/>
      <c r="OI672" s="3"/>
      <c r="OJ672" s="3"/>
      <c r="OK672" s="3"/>
      <c r="OL672" s="3"/>
      <c r="OM672" s="3"/>
      <c r="ON672" s="3"/>
      <c r="OO672" s="3"/>
      <c r="OP672" s="3"/>
      <c r="OQ672" s="3"/>
      <c r="OR672" s="3"/>
      <c r="OS672" s="3"/>
      <c r="OT672" s="3"/>
      <c r="OU672" s="3"/>
      <c r="OV672" s="3"/>
      <c r="OW672" s="3"/>
      <c r="OX672" s="3"/>
      <c r="OY672" s="3"/>
      <c r="OZ672" s="3"/>
      <c r="PA672" s="3"/>
      <c r="PB672" s="1"/>
      <c r="PC672" s="1"/>
      <c r="PD672" s="1"/>
      <c r="PE672" s="1"/>
      <c r="PF672" s="1"/>
      <c r="PG672" s="1"/>
      <c r="PH672" s="1"/>
      <c r="PI672" s="1"/>
      <c r="PJ672" s="1"/>
      <c r="PK672" s="1"/>
      <c r="PL672" s="1"/>
      <c r="PM672" s="1"/>
      <c r="PN672" s="1"/>
      <c r="PO672" s="1"/>
      <c r="PP672" s="1"/>
      <c r="PQ672" s="1"/>
      <c r="PR672" s="1"/>
      <c r="PS672" s="1"/>
      <c r="PT672" s="1"/>
      <c r="PU672" s="1"/>
      <c r="PV672" s="1"/>
      <c r="PW672" s="1"/>
      <c r="PX672" s="1"/>
      <c r="PY672" s="1"/>
      <c r="PZ672" s="1"/>
      <c r="QA672" s="1"/>
      <c r="QB672" s="1"/>
      <c r="QC672" s="1"/>
      <c r="QD672" s="1"/>
      <c r="QE672" s="1"/>
      <c r="QF672" s="1"/>
      <c r="QG672" s="1"/>
      <c r="QH672" s="1"/>
      <c r="QI672" s="1"/>
      <c r="QJ672" s="1"/>
      <c r="QK672" s="1"/>
      <c r="QL672" s="1"/>
      <c r="QM672" s="1"/>
      <c r="QN672" s="1"/>
      <c r="QO672" s="1"/>
      <c r="QP672" s="1"/>
      <c r="QQ672" s="1"/>
      <c r="QR672" s="1"/>
      <c r="QS672" s="1"/>
      <c r="QT672" s="1"/>
      <c r="QU672" s="1"/>
      <c r="QV672" s="1"/>
      <c r="QW672" s="1"/>
      <c r="QX672" s="1"/>
      <c r="QY672" s="1"/>
      <c r="QZ672" s="1"/>
      <c r="RA672" s="1"/>
      <c r="RB672" s="1"/>
      <c r="RC672" s="1"/>
      <c r="RD672" s="1"/>
      <c r="RE672" s="1"/>
      <c r="RF672" s="1"/>
      <c r="RG672" s="1"/>
      <c r="RH672" s="1"/>
      <c r="RI672" s="1"/>
      <c r="RJ672" s="1"/>
      <c r="RK672" s="1"/>
      <c r="RL672" s="1"/>
      <c r="RM672" s="1"/>
      <c r="RN672" s="1"/>
      <c r="RO672" s="1"/>
      <c r="RP672" s="1"/>
      <c r="RQ672" s="1"/>
      <c r="RR672" s="1"/>
      <c r="RS672" s="1"/>
      <c r="RT672" s="1"/>
      <c r="RU672" s="1"/>
      <c r="RV672" s="1"/>
      <c r="RW672" s="1"/>
      <c r="RX672" s="1"/>
      <c r="RY672" s="1"/>
      <c r="RZ672" s="1"/>
      <c r="SA672" s="1"/>
      <c r="SB672" s="1"/>
      <c r="SC672" s="1"/>
      <c r="SD672" s="1"/>
      <c r="SE672" s="1"/>
      <c r="SF672" s="1"/>
      <c r="SG672" s="1"/>
      <c r="SH672" s="1"/>
      <c r="SI672" s="1"/>
      <c r="SJ672" s="1"/>
      <c r="SK672" s="1"/>
      <c r="SL672" s="1"/>
      <c r="SM672" s="1"/>
      <c r="SN672" s="1"/>
      <c r="SO672" s="1"/>
      <c r="SP672" s="1"/>
      <c r="SQ672" s="1"/>
      <c r="SR672" s="1"/>
      <c r="SS672" s="1"/>
      <c r="ST672" s="1"/>
      <c r="SU672" s="1"/>
      <c r="SV672" s="1"/>
      <c r="SW672" s="1"/>
      <c r="SX672" s="1"/>
      <c r="SY672" s="1"/>
      <c r="SZ672" s="1"/>
      <c r="TA672" s="1"/>
      <c r="TB672" s="1"/>
      <c r="TC672" s="1"/>
      <c r="TD672" s="1"/>
      <c r="TE672" s="1"/>
      <c r="TF672" s="1"/>
      <c r="TG672" s="1"/>
      <c r="TH672" s="1"/>
      <c r="TI672" s="1"/>
      <c r="TJ672" s="1"/>
      <c r="TK672" s="1"/>
      <c r="TL672" s="1"/>
      <c r="TM672" s="1"/>
      <c r="TN672" s="1"/>
      <c r="TO672" s="1"/>
      <c r="TP672" s="1"/>
      <c r="TQ672" s="1"/>
      <c r="TR672" s="1"/>
      <c r="TS672" s="1"/>
      <c r="TT672" s="1"/>
      <c r="TU672" s="1"/>
      <c r="TV672" s="1"/>
      <c r="TW672" s="1"/>
      <c r="TX672" s="1"/>
      <c r="TY672" s="1"/>
      <c r="TZ672" s="1"/>
      <c r="UA672" s="1"/>
      <c r="UB672" s="1"/>
      <c r="UC672" s="1"/>
      <c r="UD672" s="1"/>
      <c r="UE672" s="1"/>
      <c r="UF672" s="1"/>
      <c r="UG672" s="1"/>
      <c r="UH672" s="1"/>
      <c r="UI672" s="1"/>
      <c r="UJ672" s="1"/>
      <c r="UK672" s="1"/>
      <c r="UL672" s="1"/>
      <c r="UM672" s="1"/>
      <c r="UN672" s="1"/>
      <c r="UO672" s="1"/>
      <c r="UP672" s="1"/>
      <c r="UQ672" s="1"/>
      <c r="UR672" s="1"/>
      <c r="US672" s="1"/>
      <c r="UT672" s="1"/>
      <c r="UU672" s="1"/>
      <c r="UV672" s="1"/>
      <c r="UW672" s="1"/>
      <c r="UX672" s="1"/>
      <c r="UY672" s="1"/>
      <c r="UZ672" s="1"/>
      <c r="VA672" s="1"/>
      <c r="VB672" s="1"/>
      <c r="VC672" s="1"/>
      <c r="VD672" s="1"/>
      <c r="VE672" s="1"/>
      <c r="VF672" s="1"/>
      <c r="VG672" s="1"/>
      <c r="VH672" s="1"/>
      <c r="VI672" s="1"/>
      <c r="VJ672" s="1"/>
      <c r="VK672" s="1"/>
      <c r="VL672" s="1"/>
      <c r="VM672" s="1"/>
      <c r="VN672" s="1"/>
      <c r="VO672" s="1"/>
      <c r="VP672" s="1"/>
      <c r="VQ672" s="1"/>
      <c r="VR672" s="1"/>
      <c r="VS672" s="1"/>
      <c r="VT672" s="1"/>
      <c r="VU672" s="1"/>
      <c r="VV672" s="1"/>
      <c r="VW672" s="1"/>
      <c r="VX672" s="1"/>
      <c r="VY672" s="1"/>
      <c r="VZ672" s="1"/>
      <c r="WA672" s="1"/>
      <c r="WB672" s="1"/>
      <c r="WC672" s="1"/>
      <c r="WD672" s="1"/>
      <c r="WE672" s="1"/>
      <c r="WF672" s="1"/>
      <c r="WG672" s="1"/>
      <c r="WH672" s="1"/>
      <c r="WI672" s="1"/>
      <c r="WJ672" s="1"/>
      <c r="WK672" s="1"/>
      <c r="WL672" s="1"/>
      <c r="WM672" s="1"/>
      <c r="WN672" s="1"/>
      <c r="WO672" s="1"/>
      <c r="WP672" s="1"/>
      <c r="WQ672" s="1"/>
      <c r="WR672" s="1"/>
      <c r="WS672" s="1"/>
      <c r="WT672" s="1"/>
      <c r="WU672" s="1"/>
      <c r="WV672" s="1"/>
      <c r="WW672" s="1"/>
      <c r="WX672" s="1"/>
      <c r="WY672" s="1"/>
      <c r="WZ672" s="1"/>
      <c r="XA672" s="1"/>
      <c r="XB672" s="1"/>
      <c r="XC672" s="1"/>
      <c r="XD672" s="1"/>
      <c r="XE672" s="1"/>
      <c r="XF672" s="1"/>
      <c r="XG672" s="1"/>
      <c r="XH672" s="1"/>
      <c r="XI672" s="1"/>
      <c r="XJ672" s="1"/>
      <c r="XK672" s="1"/>
      <c r="XL672" s="1"/>
      <c r="XM672" s="1"/>
      <c r="XN672" s="1"/>
      <c r="XO672" s="1"/>
      <c r="XP672" s="1"/>
      <c r="XQ672" s="1"/>
      <c r="XR672" s="1"/>
      <c r="XS672" s="1"/>
      <c r="XT672" s="1"/>
      <c r="XU672" s="1"/>
      <c r="XV672" s="1"/>
      <c r="XW672" s="1"/>
      <c r="XX672" s="1"/>
      <c r="XY672" s="1"/>
      <c r="XZ672" s="1"/>
      <c r="YA672" s="1"/>
      <c r="YB672" s="1"/>
      <c r="YC672" s="1"/>
      <c r="YD672" s="1"/>
      <c r="YE672" s="1"/>
      <c r="YF672" s="1"/>
      <c r="YG672" s="1"/>
      <c r="YH672" s="1"/>
      <c r="YI672" s="1"/>
      <c r="YJ672" s="1"/>
      <c r="YK672" s="1"/>
      <c r="YL672" s="1"/>
      <c r="YM672" s="1"/>
      <c r="YN672" s="1"/>
      <c r="YO672" s="1"/>
      <c r="YP672" s="1"/>
      <c r="YQ672" s="1"/>
      <c r="YR672" s="1"/>
      <c r="YS672" s="1"/>
      <c r="YT672" s="1"/>
      <c r="YU672" s="1"/>
      <c r="YV672" s="1"/>
      <c r="YW672" s="1"/>
      <c r="YX672" s="1"/>
      <c r="YY672" s="1"/>
      <c r="YZ672" s="1"/>
      <c r="ZA672" s="1"/>
      <c r="ZB672" s="1"/>
      <c r="ZC672" s="1"/>
      <c r="ZD672" s="1"/>
      <c r="ZE672" s="1"/>
      <c r="ZF672" s="1"/>
      <c r="ZG672" s="1"/>
      <c r="ZH672" s="1"/>
      <c r="ZI672" s="1"/>
      <c r="ZJ672" s="1"/>
      <c r="ZK672" s="1"/>
      <c r="ZL672" s="1"/>
      <c r="ZM672" s="1"/>
      <c r="ZN672" s="1"/>
      <c r="ZO672" s="1"/>
      <c r="ZP672" s="1"/>
      <c r="ZQ672" s="1"/>
      <c r="ZR672" s="1"/>
      <c r="ZS672" s="1"/>
      <c r="ZT672" s="1"/>
      <c r="ZU672" s="1"/>
      <c r="ZV672" s="1"/>
      <c r="ZW672" s="1"/>
      <c r="ZX672" s="1"/>
      <c r="ZY672" s="1"/>
      <c r="ZZ672" s="1"/>
      <c r="AAA672" s="1"/>
      <c r="AAB672" s="1"/>
      <c r="AAC672" s="1"/>
      <c r="AAD672" s="1"/>
      <c r="AAE672" s="1"/>
      <c r="AAF672" s="1"/>
      <c r="AAG672" s="1"/>
      <c r="AAH672" s="1"/>
      <c r="AAI672" s="1"/>
      <c r="AAJ672" s="1"/>
      <c r="AAK672" s="1"/>
      <c r="AAL672" s="1"/>
      <c r="AAM672" s="1"/>
      <c r="AAN672" s="1"/>
      <c r="AAO672" s="1"/>
      <c r="AAP672" s="1"/>
      <c r="AAQ672" s="1"/>
      <c r="AAR672" s="1"/>
      <c r="AAS672" s="1"/>
      <c r="AAT672" s="1"/>
      <c r="AAU672" s="1"/>
      <c r="AAV672" s="1"/>
      <c r="AAW672" s="1"/>
      <c r="AAX672" s="1"/>
      <c r="AAY672" s="1"/>
      <c r="AAZ672" s="1"/>
      <c r="ABA672" s="1"/>
      <c r="ABB672" s="1"/>
      <c r="ABC672" s="1"/>
      <c r="ABD672" s="1"/>
      <c r="ABE672" s="1"/>
      <c r="ABF672" s="1"/>
      <c r="ABG672" s="1"/>
      <c r="ABH672" s="1"/>
      <c r="ABI672" s="1"/>
      <c r="ABJ672" s="1"/>
      <c r="ABK672" s="1"/>
      <c r="ABL672" s="1"/>
      <c r="ABM672" s="1"/>
      <c r="ABN672" s="1"/>
      <c r="ABO672" s="1"/>
    </row>
    <row r="673" spans="2:743" x14ac:dyDescent="0.25">
      <c r="B673" s="1"/>
      <c r="C673" s="1"/>
      <c r="D673" s="1"/>
      <c r="E673" s="1"/>
      <c r="F673" s="1"/>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c r="JD673" s="3"/>
      <c r="JE673" s="3"/>
      <c r="JF673" s="3"/>
      <c r="JG673" s="3"/>
      <c r="JH673" s="3"/>
      <c r="JI673" s="3"/>
      <c r="JJ673" s="3"/>
      <c r="JK673" s="3"/>
      <c r="JL673" s="3"/>
      <c r="JM673" s="3"/>
      <c r="JN673" s="3"/>
      <c r="JO673" s="3"/>
      <c r="JP673" s="3"/>
      <c r="JQ673" s="3"/>
      <c r="JR673" s="3"/>
      <c r="JS673" s="3"/>
      <c r="JT673" s="3"/>
      <c r="JU673" s="3"/>
      <c r="JV673" s="3"/>
      <c r="JW673" s="3"/>
      <c r="JX673" s="3"/>
      <c r="JY673" s="3"/>
      <c r="JZ673" s="3"/>
      <c r="KA673" s="3"/>
      <c r="KB673" s="3"/>
      <c r="KC673" s="3"/>
      <c r="KD673" s="3"/>
      <c r="KE673" s="3"/>
      <c r="KF673" s="3"/>
      <c r="KG673" s="3"/>
      <c r="KH673" s="3"/>
      <c r="KI673" s="3"/>
      <c r="KJ673" s="3"/>
      <c r="KK673" s="3"/>
      <c r="KL673" s="3"/>
      <c r="KM673" s="3"/>
      <c r="KN673" s="3"/>
      <c r="KO673" s="3"/>
      <c r="KP673" s="3"/>
      <c r="KQ673" s="3"/>
      <c r="KR673" s="3"/>
      <c r="KS673" s="3"/>
      <c r="KT673" s="3"/>
      <c r="KU673" s="3"/>
      <c r="KV673" s="3"/>
      <c r="KW673" s="3"/>
      <c r="KX673" s="3"/>
      <c r="KY673" s="3"/>
      <c r="KZ673" s="3"/>
      <c r="LA673" s="3"/>
      <c r="LB673" s="3"/>
      <c r="LC673" s="3"/>
      <c r="LD673" s="3"/>
      <c r="LE673" s="3"/>
      <c r="LF673" s="3"/>
      <c r="LG673" s="3"/>
      <c r="LH673" s="3"/>
      <c r="LI673" s="3"/>
      <c r="LJ673" s="3"/>
      <c r="LK673" s="3"/>
      <c r="LL673" s="3"/>
      <c r="LM673" s="3"/>
      <c r="LN673" s="3"/>
      <c r="LO673" s="3"/>
      <c r="LP673" s="3"/>
      <c r="LQ673" s="3"/>
      <c r="LR673" s="3"/>
      <c r="LS673" s="3"/>
      <c r="LT673" s="3"/>
      <c r="LU673" s="3"/>
      <c r="LV673" s="3"/>
      <c r="LW673" s="3"/>
      <c r="LX673" s="3"/>
      <c r="LY673" s="3"/>
      <c r="LZ673" s="3"/>
      <c r="MA673" s="3"/>
      <c r="MB673" s="3"/>
      <c r="MC673" s="3"/>
      <c r="MD673" s="3"/>
      <c r="ME673" s="3"/>
      <c r="MF673" s="3"/>
      <c r="MG673" s="3"/>
      <c r="MH673" s="3"/>
      <c r="MI673" s="3"/>
      <c r="MJ673" s="3"/>
      <c r="MK673" s="3"/>
      <c r="ML673" s="3"/>
      <c r="MM673" s="3"/>
      <c r="MN673" s="3"/>
      <c r="MO673" s="3"/>
      <c r="MP673" s="3"/>
      <c r="MQ673" s="3"/>
      <c r="MR673" s="3"/>
      <c r="MS673" s="3"/>
      <c r="MT673" s="3"/>
      <c r="MU673" s="3"/>
      <c r="MV673" s="3"/>
      <c r="MW673" s="3"/>
      <c r="MX673" s="3"/>
      <c r="MY673" s="3"/>
      <c r="MZ673" s="3"/>
      <c r="NA673" s="3"/>
      <c r="NB673" s="3"/>
      <c r="NC673" s="3"/>
      <c r="ND673" s="3"/>
      <c r="NE673" s="3"/>
      <c r="NF673" s="3"/>
      <c r="NG673" s="3"/>
      <c r="NH673" s="3"/>
      <c r="NI673" s="3"/>
      <c r="NJ673" s="3"/>
      <c r="NK673" s="3"/>
      <c r="NL673" s="3"/>
      <c r="NM673" s="3"/>
      <c r="NN673" s="3"/>
      <c r="NO673" s="3"/>
      <c r="NP673" s="3"/>
      <c r="NQ673" s="3"/>
      <c r="NR673" s="3"/>
      <c r="NS673" s="3"/>
      <c r="NT673" s="3"/>
      <c r="NU673" s="3"/>
      <c r="NV673" s="3"/>
      <c r="NW673" s="3"/>
      <c r="NX673" s="3"/>
      <c r="NY673" s="3"/>
      <c r="NZ673" s="3"/>
      <c r="OA673" s="3"/>
      <c r="OB673" s="3"/>
      <c r="OC673" s="3"/>
      <c r="OD673" s="3"/>
      <c r="OE673" s="3"/>
      <c r="OF673" s="3"/>
      <c r="OG673" s="3"/>
      <c r="OH673" s="3"/>
      <c r="OI673" s="3"/>
      <c r="OJ673" s="3"/>
      <c r="OK673" s="3"/>
      <c r="OL673" s="3"/>
      <c r="OM673" s="3"/>
      <c r="ON673" s="3"/>
      <c r="OO673" s="3"/>
      <c r="OP673" s="3"/>
      <c r="OQ673" s="3"/>
      <c r="OR673" s="3"/>
      <c r="OS673" s="3"/>
      <c r="OT673" s="3"/>
      <c r="OU673" s="3"/>
      <c r="OV673" s="3"/>
      <c r="OW673" s="3"/>
      <c r="OX673" s="3"/>
      <c r="OY673" s="3"/>
      <c r="OZ673" s="3"/>
      <c r="PA673" s="3"/>
      <c r="PB673" s="1"/>
      <c r="PC673" s="1"/>
      <c r="PD673" s="1"/>
      <c r="PE673" s="1"/>
      <c r="PF673" s="1"/>
      <c r="PG673" s="1"/>
      <c r="PH673" s="1"/>
      <c r="PI673" s="1"/>
      <c r="PJ673" s="1"/>
      <c r="PK673" s="1"/>
      <c r="PL673" s="1"/>
      <c r="PM673" s="1"/>
      <c r="PN673" s="1"/>
      <c r="PO673" s="1"/>
      <c r="PP673" s="1"/>
      <c r="PQ673" s="1"/>
      <c r="PR673" s="1"/>
      <c r="PS673" s="1"/>
      <c r="PT673" s="1"/>
      <c r="PU673" s="1"/>
      <c r="PV673" s="1"/>
      <c r="PW673" s="1"/>
      <c r="PX673" s="1"/>
      <c r="PY673" s="1"/>
      <c r="PZ673" s="1"/>
      <c r="QA673" s="1"/>
      <c r="QB673" s="1"/>
      <c r="QC673" s="1"/>
      <c r="QD673" s="1"/>
      <c r="QE673" s="1"/>
      <c r="QF673" s="1"/>
      <c r="QG673" s="1"/>
      <c r="QH673" s="1"/>
      <c r="QI673" s="1"/>
      <c r="QJ673" s="1"/>
      <c r="QK673" s="1"/>
      <c r="QL673" s="1"/>
      <c r="QM673" s="1"/>
      <c r="QN673" s="1"/>
      <c r="QO673" s="1"/>
      <c r="QP673" s="1"/>
      <c r="QQ673" s="1"/>
      <c r="QR673" s="1"/>
      <c r="QS673" s="1"/>
      <c r="QT673" s="1"/>
      <c r="QU673" s="1"/>
      <c r="QV673" s="1"/>
      <c r="QW673" s="1"/>
      <c r="QX673" s="1"/>
      <c r="QY673" s="1"/>
      <c r="QZ673" s="1"/>
      <c r="RA673" s="1"/>
      <c r="RB673" s="1"/>
      <c r="RC673" s="1"/>
      <c r="RD673" s="1"/>
      <c r="RE673" s="1"/>
      <c r="RF673" s="1"/>
      <c r="RG673" s="1"/>
      <c r="RH673" s="1"/>
      <c r="RI673" s="1"/>
      <c r="RJ673" s="1"/>
      <c r="RK673" s="1"/>
      <c r="RL673" s="1"/>
      <c r="RM673" s="1"/>
      <c r="RN673" s="1"/>
      <c r="RO673" s="1"/>
      <c r="RP673" s="1"/>
      <c r="RQ673" s="1"/>
      <c r="RR673" s="1"/>
      <c r="RS673" s="1"/>
      <c r="RT673" s="1"/>
      <c r="RU673" s="1"/>
      <c r="RV673" s="1"/>
      <c r="RW673" s="1"/>
      <c r="RX673" s="1"/>
      <c r="RY673" s="1"/>
      <c r="RZ673" s="1"/>
      <c r="SA673" s="1"/>
      <c r="SB673" s="1"/>
      <c r="SC673" s="1"/>
      <c r="SD673" s="1"/>
      <c r="SE673" s="1"/>
      <c r="SF673" s="1"/>
      <c r="SG673" s="1"/>
      <c r="SH673" s="1"/>
      <c r="SI673" s="1"/>
      <c r="SJ673" s="1"/>
      <c r="SK673" s="1"/>
      <c r="SL673" s="1"/>
      <c r="SM673" s="1"/>
      <c r="SN673" s="1"/>
      <c r="SO673" s="1"/>
      <c r="SP673" s="1"/>
      <c r="SQ673" s="1"/>
      <c r="SR673" s="1"/>
      <c r="SS673" s="1"/>
      <c r="ST673" s="1"/>
      <c r="SU673" s="1"/>
      <c r="SV673" s="1"/>
      <c r="SW673" s="1"/>
      <c r="SX673" s="1"/>
      <c r="SY673" s="1"/>
      <c r="SZ673" s="1"/>
      <c r="TA673" s="1"/>
      <c r="TB673" s="1"/>
      <c r="TC673" s="1"/>
      <c r="TD673" s="1"/>
      <c r="TE673" s="1"/>
      <c r="TF673" s="1"/>
      <c r="TG673" s="1"/>
      <c r="TH673" s="1"/>
      <c r="TI673" s="1"/>
      <c r="TJ673" s="1"/>
      <c r="TK673" s="1"/>
      <c r="TL673" s="1"/>
      <c r="TM673" s="1"/>
      <c r="TN673" s="1"/>
      <c r="TO673" s="1"/>
      <c r="TP673" s="1"/>
      <c r="TQ673" s="1"/>
      <c r="TR673" s="1"/>
      <c r="TS673" s="1"/>
      <c r="TT673" s="1"/>
      <c r="TU673" s="1"/>
      <c r="TV673" s="1"/>
      <c r="TW673" s="1"/>
      <c r="TX673" s="1"/>
      <c r="TY673" s="1"/>
      <c r="TZ673" s="1"/>
      <c r="UA673" s="1"/>
      <c r="UB673" s="1"/>
      <c r="UC673" s="1"/>
      <c r="UD673" s="1"/>
      <c r="UE673" s="1"/>
      <c r="UF673" s="1"/>
      <c r="UG673" s="1"/>
      <c r="UH673" s="1"/>
      <c r="UI673" s="1"/>
      <c r="UJ673" s="1"/>
      <c r="UK673" s="1"/>
      <c r="UL673" s="1"/>
      <c r="UM673" s="1"/>
      <c r="UN673" s="1"/>
      <c r="UO673" s="1"/>
      <c r="UP673" s="1"/>
      <c r="UQ673" s="1"/>
      <c r="UR673" s="1"/>
      <c r="US673" s="1"/>
      <c r="UT673" s="1"/>
      <c r="UU673" s="1"/>
      <c r="UV673" s="1"/>
      <c r="UW673" s="1"/>
      <c r="UX673" s="1"/>
      <c r="UY673" s="1"/>
      <c r="UZ673" s="1"/>
      <c r="VA673" s="1"/>
      <c r="VB673" s="1"/>
      <c r="VC673" s="1"/>
      <c r="VD673" s="1"/>
      <c r="VE673" s="1"/>
      <c r="VF673" s="1"/>
      <c r="VG673" s="1"/>
      <c r="VH673" s="1"/>
      <c r="VI673" s="1"/>
      <c r="VJ673" s="1"/>
      <c r="VK673" s="1"/>
      <c r="VL673" s="1"/>
      <c r="VM673" s="1"/>
      <c r="VN673" s="1"/>
      <c r="VO673" s="1"/>
      <c r="VP673" s="1"/>
      <c r="VQ673" s="1"/>
      <c r="VR673" s="1"/>
      <c r="VS673" s="1"/>
      <c r="VT673" s="1"/>
      <c r="VU673" s="1"/>
      <c r="VV673" s="1"/>
      <c r="VW673" s="1"/>
      <c r="VX673" s="1"/>
      <c r="VY673" s="1"/>
      <c r="VZ673" s="1"/>
      <c r="WA673" s="1"/>
      <c r="WB673" s="1"/>
      <c r="WC673" s="1"/>
      <c r="WD673" s="1"/>
      <c r="WE673" s="1"/>
      <c r="WF673" s="1"/>
      <c r="WG673" s="1"/>
      <c r="WH673" s="1"/>
      <c r="WI673" s="1"/>
      <c r="WJ673" s="1"/>
      <c r="WK673" s="1"/>
      <c r="WL673" s="1"/>
      <c r="WM673" s="1"/>
      <c r="WN673" s="1"/>
      <c r="WO673" s="1"/>
      <c r="WP673" s="1"/>
      <c r="WQ673" s="1"/>
      <c r="WR673" s="1"/>
      <c r="WS673" s="1"/>
      <c r="WT673" s="1"/>
      <c r="WU673" s="1"/>
      <c r="WV673" s="1"/>
      <c r="WW673" s="1"/>
      <c r="WX673" s="1"/>
      <c r="WY673" s="1"/>
      <c r="WZ673" s="1"/>
      <c r="XA673" s="1"/>
      <c r="XB673" s="1"/>
      <c r="XC673" s="1"/>
      <c r="XD673" s="1"/>
      <c r="XE673" s="1"/>
      <c r="XF673" s="1"/>
      <c r="XG673" s="1"/>
      <c r="XH673" s="1"/>
      <c r="XI673" s="1"/>
      <c r="XJ673" s="1"/>
      <c r="XK673" s="1"/>
      <c r="XL673" s="1"/>
      <c r="XM673" s="1"/>
      <c r="XN673" s="1"/>
      <c r="XO673" s="1"/>
      <c r="XP673" s="1"/>
      <c r="XQ673" s="1"/>
      <c r="XR673" s="1"/>
      <c r="XS673" s="1"/>
      <c r="XT673" s="1"/>
      <c r="XU673" s="1"/>
      <c r="XV673" s="1"/>
      <c r="XW673" s="1"/>
      <c r="XX673" s="1"/>
      <c r="XY673" s="1"/>
      <c r="XZ673" s="1"/>
      <c r="YA673" s="1"/>
      <c r="YB673" s="1"/>
      <c r="YC673" s="1"/>
      <c r="YD673" s="1"/>
      <c r="YE673" s="1"/>
      <c r="YF673" s="1"/>
      <c r="YG673" s="1"/>
      <c r="YH673" s="1"/>
      <c r="YI673" s="1"/>
      <c r="YJ673" s="1"/>
      <c r="YK673" s="1"/>
      <c r="YL673" s="1"/>
      <c r="YM673" s="1"/>
      <c r="YN673" s="1"/>
      <c r="YO673" s="1"/>
      <c r="YP673" s="1"/>
      <c r="YQ673" s="1"/>
      <c r="YR673" s="1"/>
      <c r="YS673" s="1"/>
      <c r="YT673" s="1"/>
      <c r="YU673" s="1"/>
      <c r="YV673" s="1"/>
      <c r="YW673" s="1"/>
      <c r="YX673" s="1"/>
      <c r="YY673" s="1"/>
      <c r="YZ673" s="1"/>
      <c r="ZA673" s="1"/>
      <c r="ZB673" s="1"/>
      <c r="ZC673" s="1"/>
      <c r="ZD673" s="1"/>
      <c r="ZE673" s="1"/>
      <c r="ZF673" s="1"/>
      <c r="ZG673" s="1"/>
      <c r="ZH673" s="1"/>
      <c r="ZI673" s="1"/>
      <c r="ZJ673" s="1"/>
      <c r="ZK673" s="1"/>
      <c r="ZL673" s="1"/>
      <c r="ZM673" s="1"/>
      <c r="ZN673" s="1"/>
      <c r="ZO673" s="1"/>
      <c r="ZP673" s="1"/>
      <c r="ZQ673" s="1"/>
      <c r="ZR673" s="1"/>
      <c r="ZS673" s="1"/>
      <c r="ZT673" s="1"/>
      <c r="ZU673" s="1"/>
      <c r="ZV673" s="1"/>
      <c r="ZW673" s="1"/>
      <c r="ZX673" s="1"/>
      <c r="ZY673" s="1"/>
      <c r="ZZ673" s="1"/>
      <c r="AAA673" s="1"/>
      <c r="AAB673" s="1"/>
      <c r="AAC673" s="1"/>
      <c r="AAD673" s="1"/>
      <c r="AAE673" s="1"/>
      <c r="AAF673" s="1"/>
      <c r="AAG673" s="1"/>
      <c r="AAH673" s="1"/>
      <c r="AAI673" s="1"/>
      <c r="AAJ673" s="1"/>
      <c r="AAK673" s="1"/>
      <c r="AAL673" s="1"/>
      <c r="AAM673" s="1"/>
      <c r="AAN673" s="1"/>
      <c r="AAO673" s="1"/>
      <c r="AAP673" s="1"/>
      <c r="AAQ673" s="1"/>
      <c r="AAR673" s="1"/>
      <c r="AAS673" s="1"/>
      <c r="AAT673" s="1"/>
      <c r="AAU673" s="1"/>
      <c r="AAV673" s="1"/>
      <c r="AAW673" s="1"/>
      <c r="AAX673" s="1"/>
      <c r="AAY673" s="1"/>
      <c r="AAZ673" s="1"/>
      <c r="ABA673" s="1"/>
      <c r="ABB673" s="1"/>
      <c r="ABC673" s="1"/>
      <c r="ABD673" s="1"/>
      <c r="ABE673" s="1"/>
      <c r="ABF673" s="1"/>
      <c r="ABG673" s="1"/>
      <c r="ABH673" s="1"/>
      <c r="ABI673" s="1"/>
      <c r="ABJ673" s="1"/>
      <c r="ABK673" s="1"/>
      <c r="ABL673" s="1"/>
      <c r="ABM673" s="1"/>
      <c r="ABN673" s="1"/>
      <c r="ABO673" s="1"/>
    </row>
    <row r="674" spans="2:743" x14ac:dyDescent="0.25">
      <c r="B674" s="1"/>
      <c r="C674" s="1"/>
      <c r="D674" s="1"/>
      <c r="E674" s="1"/>
      <c r="F674" s="1"/>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c r="IS674" s="3"/>
      <c r="IT674" s="3"/>
      <c r="IU674" s="3"/>
      <c r="IV674" s="3"/>
      <c r="IW674" s="3"/>
      <c r="IX674" s="3"/>
      <c r="IY674" s="3"/>
      <c r="IZ674" s="3"/>
      <c r="JA674" s="3"/>
      <c r="JB674" s="3"/>
      <c r="JC674" s="3"/>
      <c r="JD674" s="3"/>
      <c r="JE674" s="3"/>
      <c r="JF674" s="3"/>
      <c r="JG674" s="3"/>
      <c r="JH674" s="3"/>
      <c r="JI674" s="3"/>
      <c r="JJ674" s="3"/>
      <c r="JK674" s="3"/>
      <c r="JL674" s="3"/>
      <c r="JM674" s="3"/>
      <c r="JN674" s="3"/>
      <c r="JO674" s="3"/>
      <c r="JP674" s="3"/>
      <c r="JQ674" s="3"/>
      <c r="JR674" s="3"/>
      <c r="JS674" s="3"/>
      <c r="JT674" s="3"/>
      <c r="JU674" s="3"/>
      <c r="JV674" s="3"/>
      <c r="JW674" s="3"/>
      <c r="JX674" s="3"/>
      <c r="JY674" s="3"/>
      <c r="JZ674" s="3"/>
      <c r="KA674" s="3"/>
      <c r="KB674" s="3"/>
      <c r="KC674" s="3"/>
      <c r="KD674" s="3"/>
      <c r="KE674" s="3"/>
      <c r="KF674" s="3"/>
      <c r="KG674" s="3"/>
      <c r="KH674" s="3"/>
      <c r="KI674" s="3"/>
      <c r="KJ674" s="3"/>
      <c r="KK674" s="3"/>
      <c r="KL674" s="3"/>
      <c r="KM674" s="3"/>
      <c r="KN674" s="3"/>
      <c r="KO674" s="3"/>
      <c r="KP674" s="3"/>
      <c r="KQ674" s="3"/>
      <c r="KR674" s="3"/>
      <c r="KS674" s="3"/>
      <c r="KT674" s="3"/>
      <c r="KU674" s="3"/>
      <c r="KV674" s="3"/>
      <c r="KW674" s="3"/>
      <c r="KX674" s="3"/>
      <c r="KY674" s="3"/>
      <c r="KZ674" s="3"/>
      <c r="LA674" s="3"/>
      <c r="LB674" s="3"/>
      <c r="LC674" s="3"/>
      <c r="LD674" s="3"/>
      <c r="LE674" s="3"/>
      <c r="LF674" s="3"/>
      <c r="LG674" s="3"/>
      <c r="LH674" s="3"/>
      <c r="LI674" s="3"/>
      <c r="LJ674" s="3"/>
      <c r="LK674" s="3"/>
      <c r="LL674" s="3"/>
      <c r="LM674" s="3"/>
      <c r="LN674" s="3"/>
      <c r="LO674" s="3"/>
      <c r="LP674" s="3"/>
      <c r="LQ674" s="3"/>
      <c r="LR674" s="3"/>
      <c r="LS674" s="3"/>
      <c r="LT674" s="3"/>
      <c r="LU674" s="3"/>
      <c r="LV674" s="3"/>
      <c r="LW674" s="3"/>
      <c r="LX674" s="3"/>
      <c r="LY674" s="3"/>
      <c r="LZ674" s="3"/>
      <c r="MA674" s="3"/>
      <c r="MB674" s="3"/>
      <c r="MC674" s="3"/>
      <c r="MD674" s="3"/>
      <c r="ME674" s="3"/>
      <c r="MF674" s="3"/>
      <c r="MG674" s="3"/>
      <c r="MH674" s="3"/>
      <c r="MI674" s="3"/>
      <c r="MJ674" s="3"/>
      <c r="MK674" s="3"/>
      <c r="ML674" s="3"/>
      <c r="MM674" s="3"/>
      <c r="MN674" s="3"/>
      <c r="MO674" s="3"/>
      <c r="MP674" s="3"/>
      <c r="MQ674" s="3"/>
      <c r="MR674" s="3"/>
      <c r="MS674" s="3"/>
      <c r="MT674" s="3"/>
      <c r="MU674" s="3"/>
      <c r="MV674" s="3"/>
      <c r="MW674" s="3"/>
      <c r="MX674" s="3"/>
      <c r="MY674" s="3"/>
      <c r="MZ674" s="3"/>
      <c r="NA674" s="3"/>
      <c r="NB674" s="3"/>
      <c r="NC674" s="3"/>
      <c r="ND674" s="3"/>
      <c r="NE674" s="3"/>
      <c r="NF674" s="3"/>
      <c r="NG674" s="3"/>
      <c r="NH674" s="3"/>
      <c r="NI674" s="3"/>
      <c r="NJ674" s="3"/>
      <c r="NK674" s="3"/>
      <c r="NL674" s="3"/>
      <c r="NM674" s="3"/>
      <c r="NN674" s="3"/>
      <c r="NO674" s="3"/>
      <c r="NP674" s="3"/>
      <c r="NQ674" s="3"/>
      <c r="NR674" s="3"/>
      <c r="NS674" s="3"/>
      <c r="NT674" s="3"/>
      <c r="NU674" s="3"/>
      <c r="NV674" s="3"/>
      <c r="NW674" s="3"/>
      <c r="NX674" s="3"/>
      <c r="NY674" s="3"/>
      <c r="NZ674" s="3"/>
      <c r="OA674" s="3"/>
      <c r="OB674" s="3"/>
      <c r="OC674" s="3"/>
      <c r="OD674" s="3"/>
      <c r="OE674" s="3"/>
      <c r="OF674" s="3"/>
      <c r="OG674" s="3"/>
      <c r="OH674" s="3"/>
      <c r="OI674" s="3"/>
      <c r="OJ674" s="3"/>
      <c r="OK674" s="3"/>
      <c r="OL674" s="3"/>
      <c r="OM674" s="3"/>
      <c r="ON674" s="3"/>
      <c r="OO674" s="3"/>
      <c r="OP674" s="3"/>
      <c r="OQ674" s="3"/>
      <c r="OR674" s="3"/>
      <c r="OS674" s="3"/>
      <c r="OT674" s="3"/>
      <c r="OU674" s="3"/>
      <c r="OV674" s="3"/>
      <c r="OW674" s="3"/>
      <c r="OX674" s="3"/>
      <c r="OY674" s="3"/>
      <c r="OZ674" s="3"/>
      <c r="PA674" s="3"/>
      <c r="PB674" s="1"/>
      <c r="PC674" s="1"/>
      <c r="PD674" s="1"/>
      <c r="PE674" s="1"/>
      <c r="PF674" s="1"/>
      <c r="PG674" s="1"/>
      <c r="PH674" s="1"/>
      <c r="PI674" s="1"/>
      <c r="PJ674" s="1"/>
      <c r="PK674" s="1"/>
      <c r="PL674" s="1"/>
      <c r="PM674" s="1"/>
      <c r="PN674" s="1"/>
      <c r="PO674" s="1"/>
      <c r="PP674" s="1"/>
      <c r="PQ674" s="1"/>
      <c r="PR674" s="1"/>
      <c r="PS674" s="1"/>
      <c r="PT674" s="1"/>
      <c r="PU674" s="1"/>
      <c r="PV674" s="1"/>
      <c r="PW674" s="1"/>
      <c r="PX674" s="1"/>
      <c r="PY674" s="1"/>
      <c r="PZ674" s="1"/>
      <c r="QA674" s="1"/>
      <c r="QB674" s="1"/>
      <c r="QC674" s="1"/>
      <c r="QD674" s="1"/>
      <c r="QE674" s="1"/>
      <c r="QF674" s="1"/>
      <c r="QG674" s="1"/>
      <c r="QH674" s="1"/>
      <c r="QI674" s="1"/>
      <c r="QJ674" s="1"/>
      <c r="QK674" s="1"/>
      <c r="QL674" s="1"/>
      <c r="QM674" s="1"/>
      <c r="QN674" s="1"/>
      <c r="QO674" s="1"/>
      <c r="QP674" s="1"/>
      <c r="QQ674" s="1"/>
      <c r="QR674" s="1"/>
      <c r="QS674" s="1"/>
      <c r="QT674" s="1"/>
      <c r="QU674" s="1"/>
      <c r="QV674" s="1"/>
      <c r="QW674" s="1"/>
      <c r="QX674" s="1"/>
      <c r="QY674" s="1"/>
      <c r="QZ674" s="1"/>
      <c r="RA674" s="1"/>
      <c r="RB674" s="1"/>
      <c r="RC674" s="1"/>
      <c r="RD674" s="1"/>
      <c r="RE674" s="1"/>
      <c r="RF674" s="1"/>
      <c r="RG674" s="1"/>
      <c r="RH674" s="1"/>
      <c r="RI674" s="1"/>
      <c r="RJ674" s="1"/>
      <c r="RK674" s="1"/>
      <c r="RL674" s="1"/>
      <c r="RM674" s="1"/>
      <c r="RN674" s="1"/>
      <c r="RO674" s="1"/>
      <c r="RP674" s="1"/>
      <c r="RQ674" s="1"/>
      <c r="RR674" s="1"/>
      <c r="RS674" s="1"/>
      <c r="RT674" s="1"/>
      <c r="RU674" s="1"/>
      <c r="RV674" s="1"/>
      <c r="RW674" s="1"/>
      <c r="RX674" s="1"/>
      <c r="RY674" s="1"/>
      <c r="RZ674" s="1"/>
      <c r="SA674" s="1"/>
      <c r="SB674" s="1"/>
      <c r="SC674" s="1"/>
      <c r="SD674" s="1"/>
      <c r="SE674" s="1"/>
      <c r="SF674" s="1"/>
      <c r="SG674" s="1"/>
      <c r="SH674" s="1"/>
      <c r="SI674" s="1"/>
      <c r="SJ674" s="1"/>
      <c r="SK674" s="1"/>
      <c r="SL674" s="1"/>
      <c r="SM674" s="1"/>
      <c r="SN674" s="1"/>
      <c r="SO674" s="1"/>
      <c r="SP674" s="1"/>
      <c r="SQ674" s="1"/>
      <c r="SR674" s="1"/>
      <c r="SS674" s="1"/>
      <c r="ST674" s="1"/>
      <c r="SU674" s="1"/>
      <c r="SV674" s="1"/>
      <c r="SW674" s="1"/>
      <c r="SX674" s="1"/>
      <c r="SY674" s="1"/>
      <c r="SZ674" s="1"/>
      <c r="TA674" s="1"/>
      <c r="TB674" s="1"/>
      <c r="TC674" s="1"/>
      <c r="TD674" s="1"/>
      <c r="TE674" s="1"/>
      <c r="TF674" s="1"/>
      <c r="TG674" s="1"/>
      <c r="TH674" s="1"/>
      <c r="TI674" s="1"/>
      <c r="TJ674" s="1"/>
      <c r="TK674" s="1"/>
      <c r="TL674" s="1"/>
      <c r="TM674" s="1"/>
      <c r="TN674" s="1"/>
      <c r="TO674" s="1"/>
      <c r="TP674" s="1"/>
      <c r="TQ674" s="1"/>
      <c r="TR674" s="1"/>
      <c r="TS674" s="1"/>
      <c r="TT674" s="1"/>
      <c r="TU674" s="1"/>
      <c r="TV674" s="1"/>
      <c r="TW674" s="1"/>
      <c r="TX674" s="1"/>
      <c r="TY674" s="1"/>
      <c r="TZ674" s="1"/>
      <c r="UA674" s="1"/>
      <c r="UB674" s="1"/>
      <c r="UC674" s="1"/>
      <c r="UD674" s="1"/>
      <c r="UE674" s="1"/>
      <c r="UF674" s="1"/>
      <c r="UG674" s="1"/>
      <c r="UH674" s="1"/>
      <c r="UI674" s="1"/>
      <c r="UJ674" s="1"/>
      <c r="UK674" s="1"/>
      <c r="UL674" s="1"/>
      <c r="UM674" s="1"/>
      <c r="UN674" s="1"/>
      <c r="UO674" s="1"/>
      <c r="UP674" s="1"/>
      <c r="UQ674" s="1"/>
      <c r="UR674" s="1"/>
      <c r="US674" s="1"/>
      <c r="UT674" s="1"/>
      <c r="UU674" s="1"/>
      <c r="UV674" s="1"/>
      <c r="UW674" s="1"/>
      <c r="UX674" s="1"/>
      <c r="UY674" s="1"/>
      <c r="UZ674" s="1"/>
      <c r="VA674" s="1"/>
      <c r="VB674" s="1"/>
      <c r="VC674" s="1"/>
      <c r="VD674" s="1"/>
      <c r="VE674" s="1"/>
      <c r="VF674" s="1"/>
      <c r="VG674" s="1"/>
      <c r="VH674" s="1"/>
      <c r="VI674" s="1"/>
      <c r="VJ674" s="1"/>
      <c r="VK674" s="1"/>
      <c r="VL674" s="1"/>
      <c r="VM674" s="1"/>
      <c r="VN674" s="1"/>
      <c r="VO674" s="1"/>
      <c r="VP674" s="1"/>
      <c r="VQ674" s="1"/>
      <c r="VR674" s="1"/>
      <c r="VS674" s="1"/>
      <c r="VT674" s="1"/>
      <c r="VU674" s="1"/>
      <c r="VV674" s="1"/>
      <c r="VW674" s="1"/>
      <c r="VX674" s="1"/>
      <c r="VY674" s="1"/>
      <c r="VZ674" s="1"/>
      <c r="WA674" s="1"/>
      <c r="WB674" s="1"/>
      <c r="WC674" s="1"/>
      <c r="WD674" s="1"/>
      <c r="WE674" s="1"/>
      <c r="WF674" s="1"/>
      <c r="WG674" s="1"/>
      <c r="WH674" s="1"/>
      <c r="WI674" s="1"/>
      <c r="WJ674" s="1"/>
      <c r="WK674" s="1"/>
      <c r="WL674" s="1"/>
      <c r="WM674" s="1"/>
      <c r="WN674" s="1"/>
      <c r="WO674" s="1"/>
      <c r="WP674" s="1"/>
      <c r="WQ674" s="1"/>
      <c r="WR674" s="1"/>
      <c r="WS674" s="1"/>
      <c r="WT674" s="1"/>
      <c r="WU674" s="1"/>
      <c r="WV674" s="1"/>
      <c r="WW674" s="1"/>
      <c r="WX674" s="1"/>
      <c r="WY674" s="1"/>
      <c r="WZ674" s="1"/>
      <c r="XA674" s="1"/>
      <c r="XB674" s="1"/>
      <c r="XC674" s="1"/>
      <c r="XD674" s="1"/>
      <c r="XE674" s="1"/>
      <c r="XF674" s="1"/>
      <c r="XG674" s="1"/>
      <c r="XH674" s="1"/>
      <c r="XI674" s="1"/>
      <c r="XJ674" s="1"/>
      <c r="XK674" s="1"/>
      <c r="XL674" s="1"/>
      <c r="XM674" s="1"/>
      <c r="XN674" s="1"/>
      <c r="XO674" s="1"/>
      <c r="XP674" s="1"/>
      <c r="XQ674" s="1"/>
      <c r="XR674" s="1"/>
      <c r="XS674" s="1"/>
      <c r="XT674" s="1"/>
      <c r="XU674" s="1"/>
      <c r="XV674" s="1"/>
      <c r="XW674" s="1"/>
      <c r="XX674" s="1"/>
      <c r="XY674" s="1"/>
      <c r="XZ674" s="1"/>
      <c r="YA674" s="1"/>
      <c r="YB674" s="1"/>
      <c r="YC674" s="1"/>
      <c r="YD674" s="1"/>
      <c r="YE674" s="1"/>
      <c r="YF674" s="1"/>
      <c r="YG674" s="1"/>
      <c r="YH674" s="1"/>
      <c r="YI674" s="1"/>
      <c r="YJ674" s="1"/>
      <c r="YK674" s="1"/>
      <c r="YL674" s="1"/>
      <c r="YM674" s="1"/>
      <c r="YN674" s="1"/>
      <c r="YO674" s="1"/>
      <c r="YP674" s="1"/>
      <c r="YQ674" s="1"/>
      <c r="YR674" s="1"/>
      <c r="YS674" s="1"/>
      <c r="YT674" s="1"/>
      <c r="YU674" s="1"/>
      <c r="YV674" s="1"/>
      <c r="YW674" s="1"/>
      <c r="YX674" s="1"/>
      <c r="YY674" s="1"/>
      <c r="YZ674" s="1"/>
      <c r="ZA674" s="1"/>
      <c r="ZB674" s="1"/>
      <c r="ZC674" s="1"/>
      <c r="ZD674" s="1"/>
      <c r="ZE674" s="1"/>
      <c r="ZF674" s="1"/>
      <c r="ZG674" s="1"/>
      <c r="ZH674" s="1"/>
      <c r="ZI674" s="1"/>
      <c r="ZJ674" s="1"/>
      <c r="ZK674" s="1"/>
      <c r="ZL674" s="1"/>
      <c r="ZM674" s="1"/>
      <c r="ZN674" s="1"/>
      <c r="ZO674" s="1"/>
      <c r="ZP674" s="1"/>
      <c r="ZQ674" s="1"/>
      <c r="ZR674" s="1"/>
      <c r="ZS674" s="1"/>
      <c r="ZT674" s="1"/>
      <c r="ZU674" s="1"/>
      <c r="ZV674" s="1"/>
      <c r="ZW674" s="1"/>
      <c r="ZX674" s="1"/>
      <c r="ZY674" s="1"/>
      <c r="ZZ674" s="1"/>
      <c r="AAA674" s="1"/>
      <c r="AAB674" s="1"/>
      <c r="AAC674" s="1"/>
      <c r="AAD674" s="1"/>
      <c r="AAE674" s="1"/>
      <c r="AAF674" s="1"/>
      <c r="AAG674" s="1"/>
      <c r="AAH674" s="1"/>
      <c r="AAI674" s="1"/>
      <c r="AAJ674" s="1"/>
      <c r="AAK674" s="1"/>
      <c r="AAL674" s="1"/>
      <c r="AAM674" s="1"/>
      <c r="AAN674" s="1"/>
      <c r="AAO674" s="1"/>
      <c r="AAP674" s="1"/>
      <c r="AAQ674" s="1"/>
      <c r="AAR674" s="1"/>
      <c r="AAS674" s="1"/>
      <c r="AAT674" s="1"/>
      <c r="AAU674" s="1"/>
      <c r="AAV674" s="1"/>
      <c r="AAW674" s="1"/>
      <c r="AAX674" s="1"/>
      <c r="AAY674" s="1"/>
      <c r="AAZ674" s="1"/>
      <c r="ABA674" s="1"/>
      <c r="ABB674" s="1"/>
      <c r="ABC674" s="1"/>
      <c r="ABD674" s="1"/>
      <c r="ABE674" s="1"/>
      <c r="ABF674" s="1"/>
      <c r="ABG674" s="1"/>
      <c r="ABH674" s="1"/>
      <c r="ABI674" s="1"/>
      <c r="ABJ674" s="1"/>
      <c r="ABK674" s="1"/>
      <c r="ABL674" s="1"/>
      <c r="ABM674" s="1"/>
      <c r="ABN674" s="1"/>
      <c r="ABO674" s="1"/>
    </row>
    <row r="675" spans="2:743" x14ac:dyDescent="0.25">
      <c r="B675" s="1"/>
      <c r="C675" s="1"/>
      <c r="D675" s="1"/>
      <c r="E675" s="1"/>
      <c r="F675" s="1"/>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c r="IA675" s="3"/>
      <c r="IB675" s="3"/>
      <c r="IC675" s="3"/>
      <c r="ID675" s="3"/>
      <c r="IE675" s="3"/>
      <c r="IF675" s="3"/>
      <c r="IG675" s="3"/>
      <c r="IH675" s="3"/>
      <c r="II675" s="3"/>
      <c r="IJ675" s="3"/>
      <c r="IK675" s="3"/>
      <c r="IL675" s="3"/>
      <c r="IM675" s="3"/>
      <c r="IN675" s="3"/>
      <c r="IO675" s="3"/>
      <c r="IP675" s="3"/>
      <c r="IQ675" s="3"/>
      <c r="IR675" s="3"/>
      <c r="IS675" s="3"/>
      <c r="IT675" s="3"/>
      <c r="IU675" s="3"/>
      <c r="IV675" s="3"/>
      <c r="IW675" s="3"/>
      <c r="IX675" s="3"/>
      <c r="IY675" s="3"/>
      <c r="IZ675" s="3"/>
      <c r="JA675" s="3"/>
      <c r="JB675" s="3"/>
      <c r="JC675" s="3"/>
      <c r="JD675" s="3"/>
      <c r="JE675" s="3"/>
      <c r="JF675" s="3"/>
      <c r="JG675" s="3"/>
      <c r="JH675" s="3"/>
      <c r="JI675" s="3"/>
      <c r="JJ675" s="3"/>
      <c r="JK675" s="3"/>
      <c r="JL675" s="3"/>
      <c r="JM675" s="3"/>
      <c r="JN675" s="3"/>
      <c r="JO675" s="3"/>
      <c r="JP675" s="3"/>
      <c r="JQ675" s="3"/>
      <c r="JR675" s="3"/>
      <c r="JS675" s="3"/>
      <c r="JT675" s="3"/>
      <c r="JU675" s="3"/>
      <c r="JV675" s="3"/>
      <c r="JW675" s="3"/>
      <c r="JX675" s="3"/>
      <c r="JY675" s="3"/>
      <c r="JZ675" s="3"/>
      <c r="KA675" s="3"/>
      <c r="KB675" s="3"/>
      <c r="KC675" s="3"/>
      <c r="KD675" s="3"/>
      <c r="KE675" s="3"/>
      <c r="KF675" s="3"/>
      <c r="KG675" s="3"/>
      <c r="KH675" s="3"/>
      <c r="KI675" s="3"/>
      <c r="KJ675" s="3"/>
      <c r="KK675" s="3"/>
      <c r="KL675" s="3"/>
      <c r="KM675" s="3"/>
      <c r="KN675" s="3"/>
      <c r="KO675" s="3"/>
      <c r="KP675" s="3"/>
      <c r="KQ675" s="3"/>
      <c r="KR675" s="3"/>
      <c r="KS675" s="3"/>
      <c r="KT675" s="3"/>
      <c r="KU675" s="3"/>
      <c r="KV675" s="3"/>
      <c r="KW675" s="3"/>
      <c r="KX675" s="3"/>
      <c r="KY675" s="3"/>
      <c r="KZ675" s="3"/>
      <c r="LA675" s="3"/>
      <c r="LB675" s="3"/>
      <c r="LC675" s="3"/>
      <c r="LD675" s="3"/>
      <c r="LE675" s="3"/>
      <c r="LF675" s="3"/>
      <c r="LG675" s="3"/>
      <c r="LH675" s="3"/>
      <c r="LI675" s="3"/>
      <c r="LJ675" s="3"/>
      <c r="LK675" s="3"/>
      <c r="LL675" s="3"/>
      <c r="LM675" s="3"/>
      <c r="LN675" s="3"/>
      <c r="LO675" s="3"/>
      <c r="LP675" s="3"/>
      <c r="LQ675" s="3"/>
      <c r="LR675" s="3"/>
      <c r="LS675" s="3"/>
      <c r="LT675" s="3"/>
      <c r="LU675" s="3"/>
      <c r="LV675" s="3"/>
      <c r="LW675" s="3"/>
      <c r="LX675" s="3"/>
      <c r="LY675" s="3"/>
      <c r="LZ675" s="3"/>
      <c r="MA675" s="3"/>
      <c r="MB675" s="3"/>
      <c r="MC675" s="3"/>
      <c r="MD675" s="3"/>
      <c r="ME675" s="3"/>
      <c r="MF675" s="3"/>
      <c r="MG675" s="3"/>
      <c r="MH675" s="3"/>
      <c r="MI675" s="3"/>
      <c r="MJ675" s="3"/>
      <c r="MK675" s="3"/>
      <c r="ML675" s="3"/>
      <c r="MM675" s="3"/>
      <c r="MN675" s="3"/>
      <c r="MO675" s="3"/>
      <c r="MP675" s="3"/>
      <c r="MQ675" s="3"/>
      <c r="MR675" s="3"/>
      <c r="MS675" s="3"/>
      <c r="MT675" s="3"/>
      <c r="MU675" s="3"/>
      <c r="MV675" s="3"/>
      <c r="MW675" s="3"/>
      <c r="MX675" s="3"/>
      <c r="MY675" s="3"/>
      <c r="MZ675" s="3"/>
      <c r="NA675" s="3"/>
      <c r="NB675" s="3"/>
      <c r="NC675" s="3"/>
      <c r="ND675" s="3"/>
      <c r="NE675" s="3"/>
      <c r="NF675" s="3"/>
      <c r="NG675" s="3"/>
      <c r="NH675" s="3"/>
      <c r="NI675" s="3"/>
      <c r="NJ675" s="3"/>
      <c r="NK675" s="3"/>
      <c r="NL675" s="3"/>
      <c r="NM675" s="3"/>
      <c r="NN675" s="3"/>
      <c r="NO675" s="3"/>
      <c r="NP675" s="3"/>
      <c r="NQ675" s="3"/>
      <c r="NR675" s="3"/>
      <c r="NS675" s="3"/>
      <c r="NT675" s="3"/>
      <c r="NU675" s="3"/>
      <c r="NV675" s="3"/>
      <c r="NW675" s="3"/>
      <c r="NX675" s="3"/>
      <c r="NY675" s="3"/>
      <c r="NZ675" s="3"/>
      <c r="OA675" s="3"/>
      <c r="OB675" s="3"/>
      <c r="OC675" s="3"/>
      <c r="OD675" s="3"/>
      <c r="OE675" s="3"/>
      <c r="OF675" s="3"/>
      <c r="OG675" s="3"/>
      <c r="OH675" s="3"/>
      <c r="OI675" s="3"/>
      <c r="OJ675" s="3"/>
      <c r="OK675" s="3"/>
      <c r="OL675" s="3"/>
      <c r="OM675" s="3"/>
      <c r="ON675" s="3"/>
      <c r="OO675" s="3"/>
      <c r="OP675" s="3"/>
      <c r="OQ675" s="3"/>
      <c r="OR675" s="3"/>
      <c r="OS675" s="3"/>
      <c r="OT675" s="3"/>
      <c r="OU675" s="3"/>
      <c r="OV675" s="3"/>
      <c r="OW675" s="3"/>
      <c r="OX675" s="3"/>
      <c r="OY675" s="3"/>
      <c r="OZ675" s="3"/>
      <c r="PA675" s="3"/>
      <c r="PB675" s="1"/>
      <c r="PC675" s="1"/>
      <c r="PD675" s="1"/>
      <c r="PE675" s="1"/>
      <c r="PF675" s="1"/>
      <c r="PG675" s="1"/>
      <c r="PH675" s="1"/>
      <c r="PI675" s="1"/>
      <c r="PJ675" s="1"/>
      <c r="PK675" s="1"/>
      <c r="PL675" s="1"/>
      <c r="PM675" s="1"/>
      <c r="PN675" s="1"/>
      <c r="PO675" s="1"/>
      <c r="PP675" s="1"/>
      <c r="PQ675" s="1"/>
      <c r="PR675" s="1"/>
      <c r="PS675" s="1"/>
      <c r="PT675" s="1"/>
      <c r="PU675" s="1"/>
      <c r="PV675" s="1"/>
      <c r="PW675" s="1"/>
      <c r="PX675" s="1"/>
      <c r="PY675" s="1"/>
      <c r="PZ675" s="1"/>
      <c r="QA675" s="1"/>
      <c r="QB675" s="1"/>
      <c r="QC675" s="1"/>
      <c r="QD675" s="1"/>
      <c r="QE675" s="1"/>
      <c r="QF675" s="1"/>
      <c r="QG675" s="1"/>
      <c r="QH675" s="1"/>
      <c r="QI675" s="1"/>
      <c r="QJ675" s="1"/>
      <c r="QK675" s="1"/>
      <c r="QL675" s="1"/>
      <c r="QM675" s="1"/>
      <c r="QN675" s="1"/>
      <c r="QO675" s="1"/>
      <c r="QP675" s="1"/>
      <c r="QQ675" s="1"/>
      <c r="QR675" s="1"/>
      <c r="QS675" s="1"/>
      <c r="QT675" s="1"/>
      <c r="QU675" s="1"/>
      <c r="QV675" s="1"/>
      <c r="QW675" s="1"/>
      <c r="QX675" s="1"/>
      <c r="QY675" s="1"/>
      <c r="QZ675" s="1"/>
      <c r="RA675" s="1"/>
      <c r="RB675" s="1"/>
      <c r="RC675" s="1"/>
      <c r="RD675" s="1"/>
      <c r="RE675" s="1"/>
      <c r="RF675" s="1"/>
      <c r="RG675" s="1"/>
      <c r="RH675" s="1"/>
      <c r="RI675" s="1"/>
      <c r="RJ675" s="1"/>
      <c r="RK675" s="1"/>
      <c r="RL675" s="1"/>
      <c r="RM675" s="1"/>
      <c r="RN675" s="1"/>
      <c r="RO675" s="1"/>
      <c r="RP675" s="1"/>
      <c r="RQ675" s="1"/>
      <c r="RR675" s="1"/>
      <c r="RS675" s="1"/>
      <c r="RT675" s="1"/>
      <c r="RU675" s="1"/>
      <c r="RV675" s="1"/>
      <c r="RW675" s="1"/>
      <c r="RX675" s="1"/>
      <c r="RY675" s="1"/>
      <c r="RZ675" s="1"/>
      <c r="SA675" s="1"/>
      <c r="SB675" s="1"/>
      <c r="SC675" s="1"/>
      <c r="SD675" s="1"/>
      <c r="SE675" s="1"/>
      <c r="SF675" s="1"/>
      <c r="SG675" s="1"/>
      <c r="SH675" s="1"/>
      <c r="SI675" s="1"/>
      <c r="SJ675" s="1"/>
      <c r="SK675" s="1"/>
      <c r="SL675" s="1"/>
      <c r="SM675" s="1"/>
      <c r="SN675" s="1"/>
      <c r="SO675" s="1"/>
      <c r="SP675" s="1"/>
      <c r="SQ675" s="1"/>
      <c r="SR675" s="1"/>
      <c r="SS675" s="1"/>
      <c r="ST675" s="1"/>
      <c r="SU675" s="1"/>
      <c r="SV675" s="1"/>
      <c r="SW675" s="1"/>
      <c r="SX675" s="1"/>
      <c r="SY675" s="1"/>
      <c r="SZ675" s="1"/>
      <c r="TA675" s="1"/>
      <c r="TB675" s="1"/>
      <c r="TC675" s="1"/>
      <c r="TD675" s="1"/>
      <c r="TE675" s="1"/>
      <c r="TF675" s="1"/>
      <c r="TG675" s="1"/>
      <c r="TH675" s="1"/>
      <c r="TI675" s="1"/>
      <c r="TJ675" s="1"/>
      <c r="TK675" s="1"/>
      <c r="TL675" s="1"/>
      <c r="TM675" s="1"/>
      <c r="TN675" s="1"/>
      <c r="TO675" s="1"/>
      <c r="TP675" s="1"/>
      <c r="TQ675" s="1"/>
      <c r="TR675" s="1"/>
      <c r="TS675" s="1"/>
      <c r="TT675" s="1"/>
      <c r="TU675" s="1"/>
      <c r="TV675" s="1"/>
      <c r="TW675" s="1"/>
      <c r="TX675" s="1"/>
      <c r="TY675" s="1"/>
      <c r="TZ675" s="1"/>
      <c r="UA675" s="1"/>
      <c r="UB675" s="1"/>
      <c r="UC675" s="1"/>
      <c r="UD675" s="1"/>
      <c r="UE675" s="1"/>
      <c r="UF675" s="1"/>
      <c r="UG675" s="1"/>
      <c r="UH675" s="1"/>
      <c r="UI675" s="1"/>
      <c r="UJ675" s="1"/>
      <c r="UK675" s="1"/>
      <c r="UL675" s="1"/>
      <c r="UM675" s="1"/>
      <c r="UN675" s="1"/>
      <c r="UO675" s="1"/>
      <c r="UP675" s="1"/>
      <c r="UQ675" s="1"/>
      <c r="UR675" s="1"/>
      <c r="US675" s="1"/>
      <c r="UT675" s="1"/>
      <c r="UU675" s="1"/>
      <c r="UV675" s="1"/>
      <c r="UW675" s="1"/>
      <c r="UX675" s="1"/>
      <c r="UY675" s="1"/>
      <c r="UZ675" s="1"/>
      <c r="VA675" s="1"/>
      <c r="VB675" s="1"/>
      <c r="VC675" s="1"/>
      <c r="VD675" s="1"/>
      <c r="VE675" s="1"/>
      <c r="VF675" s="1"/>
      <c r="VG675" s="1"/>
      <c r="VH675" s="1"/>
      <c r="VI675" s="1"/>
      <c r="VJ675" s="1"/>
      <c r="VK675" s="1"/>
      <c r="VL675" s="1"/>
      <c r="VM675" s="1"/>
      <c r="VN675" s="1"/>
      <c r="VO675" s="1"/>
      <c r="VP675" s="1"/>
      <c r="VQ675" s="1"/>
      <c r="VR675" s="1"/>
      <c r="VS675" s="1"/>
      <c r="VT675" s="1"/>
      <c r="VU675" s="1"/>
      <c r="VV675" s="1"/>
      <c r="VW675" s="1"/>
      <c r="VX675" s="1"/>
      <c r="VY675" s="1"/>
      <c r="VZ675" s="1"/>
      <c r="WA675" s="1"/>
      <c r="WB675" s="1"/>
      <c r="WC675" s="1"/>
      <c r="WD675" s="1"/>
      <c r="WE675" s="1"/>
      <c r="WF675" s="1"/>
      <c r="WG675" s="1"/>
      <c r="WH675" s="1"/>
      <c r="WI675" s="1"/>
      <c r="WJ675" s="1"/>
      <c r="WK675" s="1"/>
      <c r="WL675" s="1"/>
      <c r="WM675" s="1"/>
      <c r="WN675" s="1"/>
      <c r="WO675" s="1"/>
      <c r="WP675" s="1"/>
      <c r="WQ675" s="1"/>
      <c r="WR675" s="1"/>
      <c r="WS675" s="1"/>
      <c r="WT675" s="1"/>
      <c r="WU675" s="1"/>
      <c r="WV675" s="1"/>
      <c r="WW675" s="1"/>
      <c r="WX675" s="1"/>
      <c r="WY675" s="1"/>
      <c r="WZ675" s="1"/>
      <c r="XA675" s="1"/>
      <c r="XB675" s="1"/>
      <c r="XC675" s="1"/>
      <c r="XD675" s="1"/>
      <c r="XE675" s="1"/>
      <c r="XF675" s="1"/>
      <c r="XG675" s="1"/>
      <c r="XH675" s="1"/>
      <c r="XI675" s="1"/>
      <c r="XJ675" s="1"/>
      <c r="XK675" s="1"/>
      <c r="XL675" s="1"/>
      <c r="XM675" s="1"/>
      <c r="XN675" s="1"/>
      <c r="XO675" s="1"/>
      <c r="XP675" s="1"/>
      <c r="XQ675" s="1"/>
      <c r="XR675" s="1"/>
      <c r="XS675" s="1"/>
      <c r="XT675" s="1"/>
      <c r="XU675" s="1"/>
      <c r="XV675" s="1"/>
      <c r="XW675" s="1"/>
      <c r="XX675" s="1"/>
      <c r="XY675" s="1"/>
      <c r="XZ675" s="1"/>
      <c r="YA675" s="1"/>
      <c r="YB675" s="1"/>
      <c r="YC675" s="1"/>
      <c r="YD675" s="1"/>
      <c r="YE675" s="1"/>
      <c r="YF675" s="1"/>
      <c r="YG675" s="1"/>
      <c r="YH675" s="1"/>
      <c r="YI675" s="1"/>
      <c r="YJ675" s="1"/>
      <c r="YK675" s="1"/>
      <c r="YL675" s="1"/>
      <c r="YM675" s="1"/>
      <c r="YN675" s="1"/>
      <c r="YO675" s="1"/>
      <c r="YP675" s="1"/>
      <c r="YQ675" s="1"/>
      <c r="YR675" s="1"/>
      <c r="YS675" s="1"/>
      <c r="YT675" s="1"/>
      <c r="YU675" s="1"/>
      <c r="YV675" s="1"/>
      <c r="YW675" s="1"/>
      <c r="YX675" s="1"/>
      <c r="YY675" s="1"/>
      <c r="YZ675" s="1"/>
      <c r="ZA675" s="1"/>
      <c r="ZB675" s="1"/>
      <c r="ZC675" s="1"/>
      <c r="ZD675" s="1"/>
      <c r="ZE675" s="1"/>
      <c r="ZF675" s="1"/>
      <c r="ZG675" s="1"/>
      <c r="ZH675" s="1"/>
      <c r="ZI675" s="1"/>
      <c r="ZJ675" s="1"/>
      <c r="ZK675" s="1"/>
      <c r="ZL675" s="1"/>
      <c r="ZM675" s="1"/>
      <c r="ZN675" s="1"/>
      <c r="ZO675" s="1"/>
      <c r="ZP675" s="1"/>
      <c r="ZQ675" s="1"/>
      <c r="ZR675" s="1"/>
      <c r="ZS675" s="1"/>
      <c r="ZT675" s="1"/>
      <c r="ZU675" s="1"/>
      <c r="ZV675" s="1"/>
      <c r="ZW675" s="1"/>
      <c r="ZX675" s="1"/>
      <c r="ZY675" s="1"/>
      <c r="ZZ675" s="1"/>
      <c r="AAA675" s="1"/>
      <c r="AAB675" s="1"/>
      <c r="AAC675" s="1"/>
      <c r="AAD675" s="1"/>
      <c r="AAE675" s="1"/>
      <c r="AAF675" s="1"/>
      <c r="AAG675" s="1"/>
      <c r="AAH675" s="1"/>
      <c r="AAI675" s="1"/>
      <c r="AAJ675" s="1"/>
      <c r="AAK675" s="1"/>
      <c r="AAL675" s="1"/>
      <c r="AAM675" s="1"/>
      <c r="AAN675" s="1"/>
      <c r="AAO675" s="1"/>
      <c r="AAP675" s="1"/>
      <c r="AAQ675" s="1"/>
      <c r="AAR675" s="1"/>
      <c r="AAS675" s="1"/>
      <c r="AAT675" s="1"/>
      <c r="AAU675" s="1"/>
      <c r="AAV675" s="1"/>
      <c r="AAW675" s="1"/>
      <c r="AAX675" s="1"/>
      <c r="AAY675" s="1"/>
      <c r="AAZ675" s="1"/>
      <c r="ABA675" s="1"/>
      <c r="ABB675" s="1"/>
      <c r="ABC675" s="1"/>
      <c r="ABD675" s="1"/>
      <c r="ABE675" s="1"/>
      <c r="ABF675" s="1"/>
      <c r="ABG675" s="1"/>
      <c r="ABH675" s="1"/>
      <c r="ABI675" s="1"/>
      <c r="ABJ675" s="1"/>
      <c r="ABK675" s="1"/>
      <c r="ABL675" s="1"/>
      <c r="ABM675" s="1"/>
      <c r="ABN675" s="1"/>
      <c r="ABO675" s="1"/>
    </row>
    <row r="676" spans="2:743" x14ac:dyDescent="0.25">
      <c r="B676" s="1"/>
      <c r="C676" s="1"/>
      <c r="D676" s="1"/>
      <c r="E676" s="1"/>
      <c r="F676" s="1"/>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c r="GO676" s="3"/>
      <c r="GP676" s="3"/>
      <c r="GQ676" s="3"/>
      <c r="GR676" s="3"/>
      <c r="GS676" s="3"/>
      <c r="GT676" s="3"/>
      <c r="GU676" s="3"/>
      <c r="GV676" s="3"/>
      <c r="GW676" s="3"/>
      <c r="GX676" s="3"/>
      <c r="GY676" s="3"/>
      <c r="GZ676" s="3"/>
      <c r="HA676" s="3"/>
      <c r="HB676" s="3"/>
      <c r="HC676" s="3"/>
      <c r="HD676" s="3"/>
      <c r="HE676" s="3"/>
      <c r="HF676" s="3"/>
      <c r="HG676" s="3"/>
      <c r="HH676" s="3"/>
      <c r="HI676" s="3"/>
      <c r="HJ676" s="3"/>
      <c r="HK676" s="3"/>
      <c r="HL676" s="3"/>
      <c r="HM676" s="3"/>
      <c r="HN676" s="3"/>
      <c r="HO676" s="3"/>
      <c r="HP676" s="3"/>
      <c r="HQ676" s="3"/>
      <c r="HR676" s="3"/>
      <c r="HS676" s="3"/>
      <c r="HT676" s="3"/>
      <c r="HU676" s="3"/>
      <c r="HV676" s="3"/>
      <c r="HW676" s="3"/>
      <c r="HX676" s="3"/>
      <c r="HY676" s="3"/>
      <c r="HZ676" s="3"/>
      <c r="IA676" s="3"/>
      <c r="IB676" s="3"/>
      <c r="IC676" s="3"/>
      <c r="ID676" s="3"/>
      <c r="IE676" s="3"/>
      <c r="IF676" s="3"/>
      <c r="IG676" s="3"/>
      <c r="IH676" s="3"/>
      <c r="II676" s="3"/>
      <c r="IJ676" s="3"/>
      <c r="IK676" s="3"/>
      <c r="IL676" s="3"/>
      <c r="IM676" s="3"/>
      <c r="IN676" s="3"/>
      <c r="IO676" s="3"/>
      <c r="IP676" s="3"/>
      <c r="IQ676" s="3"/>
      <c r="IR676" s="3"/>
      <c r="IS676" s="3"/>
      <c r="IT676" s="3"/>
      <c r="IU676" s="3"/>
      <c r="IV676" s="3"/>
      <c r="IW676" s="3"/>
      <c r="IX676" s="3"/>
      <c r="IY676" s="3"/>
      <c r="IZ676" s="3"/>
      <c r="JA676" s="3"/>
      <c r="JB676" s="3"/>
      <c r="JC676" s="3"/>
      <c r="JD676" s="3"/>
      <c r="JE676" s="3"/>
      <c r="JF676" s="3"/>
      <c r="JG676" s="3"/>
      <c r="JH676" s="3"/>
      <c r="JI676" s="3"/>
      <c r="JJ676" s="3"/>
      <c r="JK676" s="3"/>
      <c r="JL676" s="3"/>
      <c r="JM676" s="3"/>
      <c r="JN676" s="3"/>
      <c r="JO676" s="3"/>
      <c r="JP676" s="3"/>
      <c r="JQ676" s="3"/>
      <c r="JR676" s="3"/>
      <c r="JS676" s="3"/>
      <c r="JT676" s="3"/>
      <c r="JU676" s="3"/>
      <c r="JV676" s="3"/>
      <c r="JW676" s="3"/>
      <c r="JX676" s="3"/>
      <c r="JY676" s="3"/>
      <c r="JZ676" s="3"/>
      <c r="KA676" s="3"/>
      <c r="KB676" s="3"/>
      <c r="KC676" s="3"/>
      <c r="KD676" s="3"/>
      <c r="KE676" s="3"/>
      <c r="KF676" s="3"/>
      <c r="KG676" s="3"/>
      <c r="KH676" s="3"/>
      <c r="KI676" s="3"/>
      <c r="KJ676" s="3"/>
      <c r="KK676" s="3"/>
      <c r="KL676" s="3"/>
      <c r="KM676" s="3"/>
      <c r="KN676" s="3"/>
      <c r="KO676" s="3"/>
      <c r="KP676" s="3"/>
      <c r="KQ676" s="3"/>
      <c r="KR676" s="3"/>
      <c r="KS676" s="3"/>
      <c r="KT676" s="3"/>
      <c r="KU676" s="3"/>
      <c r="KV676" s="3"/>
      <c r="KW676" s="3"/>
      <c r="KX676" s="3"/>
      <c r="KY676" s="3"/>
      <c r="KZ676" s="3"/>
      <c r="LA676" s="3"/>
      <c r="LB676" s="3"/>
      <c r="LC676" s="3"/>
      <c r="LD676" s="3"/>
      <c r="LE676" s="3"/>
      <c r="LF676" s="3"/>
      <c r="LG676" s="3"/>
      <c r="LH676" s="3"/>
      <c r="LI676" s="3"/>
      <c r="LJ676" s="3"/>
      <c r="LK676" s="3"/>
      <c r="LL676" s="3"/>
      <c r="LM676" s="3"/>
      <c r="LN676" s="3"/>
      <c r="LO676" s="3"/>
      <c r="LP676" s="3"/>
      <c r="LQ676" s="3"/>
      <c r="LR676" s="3"/>
      <c r="LS676" s="3"/>
      <c r="LT676" s="3"/>
      <c r="LU676" s="3"/>
      <c r="LV676" s="3"/>
      <c r="LW676" s="3"/>
      <c r="LX676" s="3"/>
      <c r="LY676" s="3"/>
      <c r="LZ676" s="3"/>
      <c r="MA676" s="3"/>
      <c r="MB676" s="3"/>
      <c r="MC676" s="3"/>
      <c r="MD676" s="3"/>
      <c r="ME676" s="3"/>
      <c r="MF676" s="3"/>
      <c r="MG676" s="3"/>
      <c r="MH676" s="3"/>
      <c r="MI676" s="3"/>
      <c r="MJ676" s="3"/>
      <c r="MK676" s="3"/>
      <c r="ML676" s="3"/>
      <c r="MM676" s="3"/>
      <c r="MN676" s="3"/>
      <c r="MO676" s="3"/>
      <c r="MP676" s="3"/>
      <c r="MQ676" s="3"/>
      <c r="MR676" s="3"/>
      <c r="MS676" s="3"/>
      <c r="MT676" s="3"/>
      <c r="MU676" s="3"/>
      <c r="MV676" s="3"/>
      <c r="MW676" s="3"/>
      <c r="MX676" s="3"/>
      <c r="MY676" s="3"/>
      <c r="MZ676" s="3"/>
      <c r="NA676" s="3"/>
      <c r="NB676" s="3"/>
      <c r="NC676" s="3"/>
      <c r="ND676" s="3"/>
      <c r="NE676" s="3"/>
      <c r="NF676" s="3"/>
      <c r="NG676" s="3"/>
      <c r="NH676" s="3"/>
      <c r="NI676" s="3"/>
      <c r="NJ676" s="3"/>
      <c r="NK676" s="3"/>
      <c r="NL676" s="3"/>
      <c r="NM676" s="3"/>
      <c r="NN676" s="3"/>
      <c r="NO676" s="3"/>
      <c r="NP676" s="3"/>
      <c r="NQ676" s="3"/>
      <c r="NR676" s="3"/>
      <c r="NS676" s="3"/>
      <c r="NT676" s="3"/>
      <c r="NU676" s="3"/>
      <c r="NV676" s="3"/>
      <c r="NW676" s="3"/>
      <c r="NX676" s="3"/>
      <c r="NY676" s="3"/>
      <c r="NZ676" s="3"/>
      <c r="OA676" s="3"/>
      <c r="OB676" s="3"/>
      <c r="OC676" s="3"/>
      <c r="OD676" s="3"/>
      <c r="OE676" s="3"/>
      <c r="OF676" s="3"/>
      <c r="OG676" s="3"/>
      <c r="OH676" s="3"/>
      <c r="OI676" s="3"/>
      <c r="OJ676" s="3"/>
      <c r="OK676" s="3"/>
      <c r="OL676" s="3"/>
      <c r="OM676" s="3"/>
      <c r="ON676" s="3"/>
      <c r="OO676" s="3"/>
      <c r="OP676" s="3"/>
      <c r="OQ676" s="3"/>
      <c r="OR676" s="3"/>
      <c r="OS676" s="3"/>
      <c r="OT676" s="3"/>
      <c r="OU676" s="3"/>
      <c r="OV676" s="3"/>
      <c r="OW676" s="3"/>
      <c r="OX676" s="3"/>
      <c r="OY676" s="3"/>
      <c r="OZ676" s="3"/>
      <c r="PA676" s="3"/>
      <c r="PB676" s="1"/>
      <c r="PC676" s="1"/>
      <c r="PD676" s="1"/>
      <c r="PE676" s="1"/>
      <c r="PF676" s="1"/>
      <c r="PG676" s="1"/>
      <c r="PH676" s="1"/>
      <c r="PI676" s="1"/>
      <c r="PJ676" s="1"/>
      <c r="PK676" s="1"/>
      <c r="PL676" s="1"/>
      <c r="PM676" s="1"/>
      <c r="PN676" s="1"/>
      <c r="PO676" s="1"/>
      <c r="PP676" s="1"/>
      <c r="PQ676" s="1"/>
      <c r="PR676" s="1"/>
      <c r="PS676" s="1"/>
      <c r="PT676" s="1"/>
      <c r="PU676" s="1"/>
      <c r="PV676" s="1"/>
      <c r="PW676" s="1"/>
      <c r="PX676" s="1"/>
      <c r="PY676" s="1"/>
      <c r="PZ676" s="1"/>
      <c r="QA676" s="1"/>
      <c r="QB676" s="1"/>
      <c r="QC676" s="1"/>
      <c r="QD676" s="1"/>
      <c r="QE676" s="1"/>
      <c r="QF676" s="1"/>
      <c r="QG676" s="1"/>
      <c r="QH676" s="1"/>
      <c r="QI676" s="1"/>
      <c r="QJ676" s="1"/>
      <c r="QK676" s="1"/>
      <c r="QL676" s="1"/>
      <c r="QM676" s="1"/>
      <c r="QN676" s="1"/>
      <c r="QO676" s="1"/>
      <c r="QP676" s="1"/>
      <c r="QQ676" s="1"/>
      <c r="QR676" s="1"/>
      <c r="QS676" s="1"/>
      <c r="QT676" s="1"/>
      <c r="QU676" s="1"/>
      <c r="QV676" s="1"/>
      <c r="QW676" s="1"/>
      <c r="QX676" s="1"/>
      <c r="QY676" s="1"/>
      <c r="QZ676" s="1"/>
      <c r="RA676" s="1"/>
      <c r="RB676" s="1"/>
      <c r="RC676" s="1"/>
      <c r="RD676" s="1"/>
      <c r="RE676" s="1"/>
      <c r="RF676" s="1"/>
      <c r="RG676" s="1"/>
      <c r="RH676" s="1"/>
      <c r="RI676" s="1"/>
      <c r="RJ676" s="1"/>
      <c r="RK676" s="1"/>
      <c r="RL676" s="1"/>
      <c r="RM676" s="1"/>
      <c r="RN676" s="1"/>
      <c r="RO676" s="1"/>
      <c r="RP676" s="1"/>
      <c r="RQ676" s="1"/>
      <c r="RR676" s="1"/>
      <c r="RS676" s="1"/>
      <c r="RT676" s="1"/>
      <c r="RU676" s="1"/>
      <c r="RV676" s="1"/>
      <c r="RW676" s="1"/>
      <c r="RX676" s="1"/>
      <c r="RY676" s="1"/>
      <c r="RZ676" s="1"/>
      <c r="SA676" s="1"/>
      <c r="SB676" s="1"/>
      <c r="SC676" s="1"/>
      <c r="SD676" s="1"/>
      <c r="SE676" s="1"/>
      <c r="SF676" s="1"/>
      <c r="SG676" s="1"/>
      <c r="SH676" s="1"/>
      <c r="SI676" s="1"/>
      <c r="SJ676" s="1"/>
      <c r="SK676" s="1"/>
      <c r="SL676" s="1"/>
      <c r="SM676" s="1"/>
      <c r="SN676" s="1"/>
      <c r="SO676" s="1"/>
      <c r="SP676" s="1"/>
      <c r="SQ676" s="1"/>
      <c r="SR676" s="1"/>
      <c r="SS676" s="1"/>
      <c r="ST676" s="1"/>
      <c r="SU676" s="1"/>
      <c r="SV676" s="1"/>
      <c r="SW676" s="1"/>
      <c r="SX676" s="1"/>
      <c r="SY676" s="1"/>
      <c r="SZ676" s="1"/>
      <c r="TA676" s="1"/>
      <c r="TB676" s="1"/>
      <c r="TC676" s="1"/>
      <c r="TD676" s="1"/>
      <c r="TE676" s="1"/>
      <c r="TF676" s="1"/>
      <c r="TG676" s="1"/>
      <c r="TH676" s="1"/>
      <c r="TI676" s="1"/>
      <c r="TJ676" s="1"/>
      <c r="TK676" s="1"/>
      <c r="TL676" s="1"/>
      <c r="TM676" s="1"/>
      <c r="TN676" s="1"/>
      <c r="TO676" s="1"/>
      <c r="TP676" s="1"/>
      <c r="TQ676" s="1"/>
      <c r="TR676" s="1"/>
      <c r="TS676" s="1"/>
      <c r="TT676" s="1"/>
      <c r="TU676" s="1"/>
      <c r="TV676" s="1"/>
      <c r="TW676" s="1"/>
      <c r="TX676" s="1"/>
      <c r="TY676" s="1"/>
      <c r="TZ676" s="1"/>
      <c r="UA676" s="1"/>
      <c r="UB676" s="1"/>
      <c r="UC676" s="1"/>
      <c r="UD676" s="1"/>
      <c r="UE676" s="1"/>
      <c r="UF676" s="1"/>
      <c r="UG676" s="1"/>
      <c r="UH676" s="1"/>
      <c r="UI676" s="1"/>
      <c r="UJ676" s="1"/>
      <c r="UK676" s="1"/>
      <c r="UL676" s="1"/>
      <c r="UM676" s="1"/>
      <c r="UN676" s="1"/>
      <c r="UO676" s="1"/>
      <c r="UP676" s="1"/>
      <c r="UQ676" s="1"/>
      <c r="UR676" s="1"/>
      <c r="US676" s="1"/>
      <c r="UT676" s="1"/>
      <c r="UU676" s="1"/>
      <c r="UV676" s="1"/>
      <c r="UW676" s="1"/>
      <c r="UX676" s="1"/>
      <c r="UY676" s="1"/>
      <c r="UZ676" s="1"/>
      <c r="VA676" s="1"/>
      <c r="VB676" s="1"/>
      <c r="VC676" s="1"/>
      <c r="VD676" s="1"/>
      <c r="VE676" s="1"/>
      <c r="VF676" s="1"/>
      <c r="VG676" s="1"/>
      <c r="VH676" s="1"/>
      <c r="VI676" s="1"/>
      <c r="VJ676" s="1"/>
      <c r="VK676" s="1"/>
      <c r="VL676" s="1"/>
      <c r="VM676" s="1"/>
      <c r="VN676" s="1"/>
      <c r="VO676" s="1"/>
      <c r="VP676" s="1"/>
      <c r="VQ676" s="1"/>
      <c r="VR676" s="1"/>
      <c r="VS676" s="1"/>
      <c r="VT676" s="1"/>
      <c r="VU676" s="1"/>
      <c r="VV676" s="1"/>
      <c r="VW676" s="1"/>
      <c r="VX676" s="1"/>
      <c r="VY676" s="1"/>
      <c r="VZ676" s="1"/>
      <c r="WA676" s="1"/>
      <c r="WB676" s="1"/>
      <c r="WC676" s="1"/>
      <c r="WD676" s="1"/>
      <c r="WE676" s="1"/>
      <c r="WF676" s="1"/>
      <c r="WG676" s="1"/>
      <c r="WH676" s="1"/>
      <c r="WI676" s="1"/>
      <c r="WJ676" s="1"/>
      <c r="WK676" s="1"/>
      <c r="WL676" s="1"/>
      <c r="WM676" s="1"/>
      <c r="WN676" s="1"/>
      <c r="WO676" s="1"/>
      <c r="WP676" s="1"/>
      <c r="WQ676" s="1"/>
      <c r="WR676" s="1"/>
      <c r="WS676" s="1"/>
      <c r="WT676" s="1"/>
      <c r="WU676" s="1"/>
      <c r="WV676" s="1"/>
      <c r="WW676" s="1"/>
      <c r="WX676" s="1"/>
      <c r="WY676" s="1"/>
      <c r="WZ676" s="1"/>
      <c r="XA676" s="1"/>
      <c r="XB676" s="1"/>
      <c r="XC676" s="1"/>
      <c r="XD676" s="1"/>
      <c r="XE676" s="1"/>
      <c r="XF676" s="1"/>
      <c r="XG676" s="1"/>
      <c r="XH676" s="1"/>
      <c r="XI676" s="1"/>
      <c r="XJ676" s="1"/>
      <c r="XK676" s="1"/>
      <c r="XL676" s="1"/>
      <c r="XM676" s="1"/>
      <c r="XN676" s="1"/>
      <c r="XO676" s="1"/>
      <c r="XP676" s="1"/>
      <c r="XQ676" s="1"/>
      <c r="XR676" s="1"/>
      <c r="XS676" s="1"/>
      <c r="XT676" s="1"/>
      <c r="XU676" s="1"/>
      <c r="XV676" s="1"/>
      <c r="XW676" s="1"/>
      <c r="XX676" s="1"/>
      <c r="XY676" s="1"/>
      <c r="XZ676" s="1"/>
      <c r="YA676" s="1"/>
      <c r="YB676" s="1"/>
      <c r="YC676" s="1"/>
      <c r="YD676" s="1"/>
      <c r="YE676" s="1"/>
      <c r="YF676" s="1"/>
      <c r="YG676" s="1"/>
      <c r="YH676" s="1"/>
      <c r="YI676" s="1"/>
      <c r="YJ676" s="1"/>
      <c r="YK676" s="1"/>
      <c r="YL676" s="1"/>
      <c r="YM676" s="1"/>
      <c r="YN676" s="1"/>
      <c r="YO676" s="1"/>
      <c r="YP676" s="1"/>
      <c r="YQ676" s="1"/>
      <c r="YR676" s="1"/>
      <c r="YS676" s="1"/>
      <c r="YT676" s="1"/>
      <c r="YU676" s="1"/>
      <c r="YV676" s="1"/>
      <c r="YW676" s="1"/>
      <c r="YX676" s="1"/>
      <c r="YY676" s="1"/>
      <c r="YZ676" s="1"/>
      <c r="ZA676" s="1"/>
      <c r="ZB676" s="1"/>
      <c r="ZC676" s="1"/>
      <c r="ZD676" s="1"/>
      <c r="ZE676" s="1"/>
      <c r="ZF676" s="1"/>
      <c r="ZG676" s="1"/>
      <c r="ZH676" s="1"/>
      <c r="ZI676" s="1"/>
      <c r="ZJ676" s="1"/>
      <c r="ZK676" s="1"/>
      <c r="ZL676" s="1"/>
      <c r="ZM676" s="1"/>
      <c r="ZN676" s="1"/>
      <c r="ZO676" s="1"/>
      <c r="ZP676" s="1"/>
      <c r="ZQ676" s="1"/>
      <c r="ZR676" s="1"/>
      <c r="ZS676" s="1"/>
      <c r="ZT676" s="1"/>
      <c r="ZU676" s="1"/>
      <c r="ZV676" s="1"/>
      <c r="ZW676" s="1"/>
      <c r="ZX676" s="1"/>
      <c r="ZY676" s="1"/>
      <c r="ZZ676" s="1"/>
      <c r="AAA676" s="1"/>
      <c r="AAB676" s="1"/>
      <c r="AAC676" s="1"/>
      <c r="AAD676" s="1"/>
      <c r="AAE676" s="1"/>
      <c r="AAF676" s="1"/>
      <c r="AAG676" s="1"/>
      <c r="AAH676" s="1"/>
      <c r="AAI676" s="1"/>
      <c r="AAJ676" s="1"/>
      <c r="AAK676" s="1"/>
      <c r="AAL676" s="1"/>
      <c r="AAM676" s="1"/>
      <c r="AAN676" s="1"/>
      <c r="AAO676" s="1"/>
      <c r="AAP676" s="1"/>
      <c r="AAQ676" s="1"/>
      <c r="AAR676" s="1"/>
      <c r="AAS676" s="1"/>
      <c r="AAT676" s="1"/>
      <c r="AAU676" s="1"/>
      <c r="AAV676" s="1"/>
      <c r="AAW676" s="1"/>
      <c r="AAX676" s="1"/>
      <c r="AAY676" s="1"/>
      <c r="AAZ676" s="1"/>
      <c r="ABA676" s="1"/>
      <c r="ABB676" s="1"/>
      <c r="ABC676" s="1"/>
      <c r="ABD676" s="1"/>
      <c r="ABE676" s="1"/>
      <c r="ABF676" s="1"/>
      <c r="ABG676" s="1"/>
      <c r="ABH676" s="1"/>
      <c r="ABI676" s="1"/>
      <c r="ABJ676" s="1"/>
      <c r="ABK676" s="1"/>
      <c r="ABL676" s="1"/>
      <c r="ABM676" s="1"/>
      <c r="ABN676" s="1"/>
      <c r="ABO676" s="1"/>
    </row>
    <row r="677" spans="2:743" x14ac:dyDescent="0.25">
      <c r="B677" s="1"/>
      <c r="C677" s="1"/>
      <c r="D677" s="1"/>
      <c r="E677" s="1"/>
      <c r="F677" s="1"/>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3"/>
      <c r="GU677" s="3"/>
      <c r="GV677" s="3"/>
      <c r="GW677" s="3"/>
      <c r="GX677" s="3"/>
      <c r="GY677" s="3"/>
      <c r="GZ677" s="3"/>
      <c r="HA677" s="3"/>
      <c r="HB677" s="3"/>
      <c r="HC677" s="3"/>
      <c r="HD677" s="3"/>
      <c r="HE677" s="3"/>
      <c r="HF677" s="3"/>
      <c r="HG677" s="3"/>
      <c r="HH677" s="3"/>
      <c r="HI677" s="3"/>
      <c r="HJ677" s="3"/>
      <c r="HK677" s="3"/>
      <c r="HL677" s="3"/>
      <c r="HM677" s="3"/>
      <c r="HN677" s="3"/>
      <c r="HO677" s="3"/>
      <c r="HP677" s="3"/>
      <c r="HQ677" s="3"/>
      <c r="HR677" s="3"/>
      <c r="HS677" s="3"/>
      <c r="HT677" s="3"/>
      <c r="HU677" s="3"/>
      <c r="HV677" s="3"/>
      <c r="HW677" s="3"/>
      <c r="HX677" s="3"/>
      <c r="HY677" s="3"/>
      <c r="HZ677" s="3"/>
      <c r="IA677" s="3"/>
      <c r="IB677" s="3"/>
      <c r="IC677" s="3"/>
      <c r="ID677" s="3"/>
      <c r="IE677" s="3"/>
      <c r="IF677" s="3"/>
      <c r="IG677" s="3"/>
      <c r="IH677" s="3"/>
      <c r="II677" s="3"/>
      <c r="IJ677" s="3"/>
      <c r="IK677" s="3"/>
      <c r="IL677" s="3"/>
      <c r="IM677" s="3"/>
      <c r="IN677" s="3"/>
      <c r="IO677" s="3"/>
      <c r="IP677" s="3"/>
      <c r="IQ677" s="3"/>
      <c r="IR677" s="3"/>
      <c r="IS677" s="3"/>
      <c r="IT677" s="3"/>
      <c r="IU677" s="3"/>
      <c r="IV677" s="3"/>
      <c r="IW677" s="3"/>
      <c r="IX677" s="3"/>
      <c r="IY677" s="3"/>
      <c r="IZ677" s="3"/>
      <c r="JA677" s="3"/>
      <c r="JB677" s="3"/>
      <c r="JC677" s="3"/>
      <c r="JD677" s="3"/>
      <c r="JE677" s="3"/>
      <c r="JF677" s="3"/>
      <c r="JG677" s="3"/>
      <c r="JH677" s="3"/>
      <c r="JI677" s="3"/>
      <c r="JJ677" s="3"/>
      <c r="JK677" s="3"/>
      <c r="JL677" s="3"/>
      <c r="JM677" s="3"/>
      <c r="JN677" s="3"/>
      <c r="JO677" s="3"/>
      <c r="JP677" s="3"/>
      <c r="JQ677" s="3"/>
      <c r="JR677" s="3"/>
      <c r="JS677" s="3"/>
      <c r="JT677" s="3"/>
      <c r="JU677" s="3"/>
      <c r="JV677" s="3"/>
      <c r="JW677" s="3"/>
      <c r="JX677" s="3"/>
      <c r="JY677" s="3"/>
      <c r="JZ677" s="3"/>
      <c r="KA677" s="3"/>
      <c r="KB677" s="3"/>
      <c r="KC677" s="3"/>
      <c r="KD677" s="3"/>
      <c r="KE677" s="3"/>
      <c r="KF677" s="3"/>
      <c r="KG677" s="3"/>
      <c r="KH677" s="3"/>
      <c r="KI677" s="3"/>
      <c r="KJ677" s="3"/>
      <c r="KK677" s="3"/>
      <c r="KL677" s="3"/>
      <c r="KM677" s="3"/>
      <c r="KN677" s="3"/>
      <c r="KO677" s="3"/>
      <c r="KP677" s="3"/>
      <c r="KQ677" s="3"/>
      <c r="KR677" s="3"/>
      <c r="KS677" s="3"/>
      <c r="KT677" s="3"/>
      <c r="KU677" s="3"/>
      <c r="KV677" s="3"/>
      <c r="KW677" s="3"/>
      <c r="KX677" s="3"/>
      <c r="KY677" s="3"/>
      <c r="KZ677" s="3"/>
      <c r="LA677" s="3"/>
      <c r="LB677" s="3"/>
      <c r="LC677" s="3"/>
      <c r="LD677" s="3"/>
      <c r="LE677" s="3"/>
      <c r="LF677" s="3"/>
      <c r="LG677" s="3"/>
      <c r="LH677" s="3"/>
      <c r="LI677" s="3"/>
      <c r="LJ677" s="3"/>
      <c r="LK677" s="3"/>
      <c r="LL677" s="3"/>
      <c r="LM677" s="3"/>
      <c r="LN677" s="3"/>
      <c r="LO677" s="3"/>
      <c r="LP677" s="3"/>
      <c r="LQ677" s="3"/>
      <c r="LR677" s="3"/>
      <c r="LS677" s="3"/>
      <c r="LT677" s="3"/>
      <c r="LU677" s="3"/>
      <c r="LV677" s="3"/>
      <c r="LW677" s="3"/>
      <c r="LX677" s="3"/>
      <c r="LY677" s="3"/>
      <c r="LZ677" s="3"/>
      <c r="MA677" s="3"/>
      <c r="MB677" s="3"/>
      <c r="MC677" s="3"/>
      <c r="MD677" s="3"/>
      <c r="ME677" s="3"/>
      <c r="MF677" s="3"/>
      <c r="MG677" s="3"/>
      <c r="MH677" s="3"/>
      <c r="MI677" s="3"/>
      <c r="MJ677" s="3"/>
      <c r="MK677" s="3"/>
      <c r="ML677" s="3"/>
      <c r="MM677" s="3"/>
      <c r="MN677" s="3"/>
      <c r="MO677" s="3"/>
      <c r="MP677" s="3"/>
      <c r="MQ677" s="3"/>
      <c r="MR677" s="3"/>
      <c r="MS677" s="3"/>
      <c r="MT677" s="3"/>
      <c r="MU677" s="3"/>
      <c r="MV677" s="3"/>
      <c r="MW677" s="3"/>
      <c r="MX677" s="3"/>
      <c r="MY677" s="3"/>
      <c r="MZ677" s="3"/>
      <c r="NA677" s="3"/>
      <c r="NB677" s="3"/>
      <c r="NC677" s="3"/>
      <c r="ND677" s="3"/>
      <c r="NE677" s="3"/>
      <c r="NF677" s="3"/>
      <c r="NG677" s="3"/>
      <c r="NH677" s="3"/>
      <c r="NI677" s="3"/>
      <c r="NJ677" s="3"/>
      <c r="NK677" s="3"/>
      <c r="NL677" s="3"/>
      <c r="NM677" s="3"/>
      <c r="NN677" s="3"/>
      <c r="NO677" s="3"/>
      <c r="NP677" s="3"/>
      <c r="NQ677" s="3"/>
      <c r="NR677" s="3"/>
      <c r="NS677" s="3"/>
      <c r="NT677" s="3"/>
      <c r="NU677" s="3"/>
      <c r="NV677" s="3"/>
      <c r="NW677" s="3"/>
      <c r="NX677" s="3"/>
      <c r="NY677" s="3"/>
      <c r="NZ677" s="3"/>
      <c r="OA677" s="3"/>
      <c r="OB677" s="3"/>
      <c r="OC677" s="3"/>
      <c r="OD677" s="3"/>
      <c r="OE677" s="3"/>
      <c r="OF677" s="3"/>
      <c r="OG677" s="3"/>
      <c r="OH677" s="3"/>
      <c r="OI677" s="3"/>
      <c r="OJ677" s="3"/>
      <c r="OK677" s="3"/>
      <c r="OL677" s="3"/>
      <c r="OM677" s="3"/>
      <c r="ON677" s="3"/>
      <c r="OO677" s="3"/>
      <c r="OP677" s="3"/>
      <c r="OQ677" s="3"/>
      <c r="OR677" s="3"/>
      <c r="OS677" s="3"/>
      <c r="OT677" s="3"/>
      <c r="OU677" s="3"/>
      <c r="OV677" s="3"/>
      <c r="OW677" s="3"/>
      <c r="OX677" s="3"/>
      <c r="OY677" s="3"/>
      <c r="OZ677" s="3"/>
      <c r="PA677" s="3"/>
      <c r="PB677" s="1"/>
      <c r="PC677" s="1"/>
      <c r="PD677" s="1"/>
      <c r="PE677" s="1"/>
      <c r="PF677" s="1"/>
      <c r="PG677" s="1"/>
      <c r="PH677" s="1"/>
      <c r="PI677" s="1"/>
      <c r="PJ677" s="1"/>
      <c r="PK677" s="1"/>
      <c r="PL677" s="1"/>
      <c r="PM677" s="1"/>
      <c r="PN677" s="1"/>
      <c r="PO677" s="1"/>
      <c r="PP677" s="1"/>
      <c r="PQ677" s="1"/>
      <c r="PR677" s="1"/>
      <c r="PS677" s="1"/>
      <c r="PT677" s="1"/>
      <c r="PU677" s="1"/>
      <c r="PV677" s="1"/>
      <c r="PW677" s="1"/>
      <c r="PX677" s="1"/>
      <c r="PY677" s="1"/>
      <c r="PZ677" s="1"/>
      <c r="QA677" s="1"/>
      <c r="QB677" s="1"/>
      <c r="QC677" s="1"/>
      <c r="QD677" s="1"/>
      <c r="QE677" s="1"/>
      <c r="QF677" s="1"/>
      <c r="QG677" s="1"/>
      <c r="QH677" s="1"/>
      <c r="QI677" s="1"/>
      <c r="QJ677" s="1"/>
      <c r="QK677" s="1"/>
      <c r="QL677" s="1"/>
      <c r="QM677" s="1"/>
      <c r="QN677" s="1"/>
      <c r="QO677" s="1"/>
      <c r="QP677" s="1"/>
      <c r="QQ677" s="1"/>
      <c r="QR677" s="1"/>
      <c r="QS677" s="1"/>
      <c r="QT677" s="1"/>
      <c r="QU677" s="1"/>
      <c r="QV677" s="1"/>
      <c r="QW677" s="1"/>
      <c r="QX677" s="1"/>
      <c r="QY677" s="1"/>
      <c r="QZ677" s="1"/>
      <c r="RA677" s="1"/>
      <c r="RB677" s="1"/>
      <c r="RC677" s="1"/>
      <c r="RD677" s="1"/>
      <c r="RE677" s="1"/>
      <c r="RF677" s="1"/>
      <c r="RG677" s="1"/>
      <c r="RH677" s="1"/>
      <c r="RI677" s="1"/>
      <c r="RJ677" s="1"/>
      <c r="RK677" s="1"/>
      <c r="RL677" s="1"/>
      <c r="RM677" s="1"/>
      <c r="RN677" s="1"/>
      <c r="RO677" s="1"/>
      <c r="RP677" s="1"/>
      <c r="RQ677" s="1"/>
      <c r="RR677" s="1"/>
      <c r="RS677" s="1"/>
      <c r="RT677" s="1"/>
      <c r="RU677" s="1"/>
      <c r="RV677" s="1"/>
      <c r="RW677" s="1"/>
      <c r="RX677" s="1"/>
      <c r="RY677" s="1"/>
      <c r="RZ677" s="1"/>
      <c r="SA677" s="1"/>
      <c r="SB677" s="1"/>
      <c r="SC677" s="1"/>
      <c r="SD677" s="1"/>
      <c r="SE677" s="1"/>
      <c r="SF677" s="1"/>
      <c r="SG677" s="1"/>
      <c r="SH677" s="1"/>
      <c r="SI677" s="1"/>
      <c r="SJ677" s="1"/>
      <c r="SK677" s="1"/>
      <c r="SL677" s="1"/>
      <c r="SM677" s="1"/>
      <c r="SN677" s="1"/>
      <c r="SO677" s="1"/>
      <c r="SP677" s="1"/>
      <c r="SQ677" s="1"/>
      <c r="SR677" s="1"/>
      <c r="SS677" s="1"/>
      <c r="ST677" s="1"/>
      <c r="SU677" s="1"/>
      <c r="SV677" s="1"/>
      <c r="SW677" s="1"/>
      <c r="SX677" s="1"/>
      <c r="SY677" s="1"/>
      <c r="SZ677" s="1"/>
      <c r="TA677" s="1"/>
      <c r="TB677" s="1"/>
      <c r="TC677" s="1"/>
      <c r="TD677" s="1"/>
      <c r="TE677" s="1"/>
      <c r="TF677" s="1"/>
      <c r="TG677" s="1"/>
      <c r="TH677" s="1"/>
      <c r="TI677" s="1"/>
      <c r="TJ677" s="1"/>
      <c r="TK677" s="1"/>
      <c r="TL677" s="1"/>
      <c r="TM677" s="1"/>
      <c r="TN677" s="1"/>
      <c r="TO677" s="1"/>
      <c r="TP677" s="1"/>
      <c r="TQ677" s="1"/>
      <c r="TR677" s="1"/>
      <c r="TS677" s="1"/>
      <c r="TT677" s="1"/>
      <c r="TU677" s="1"/>
      <c r="TV677" s="1"/>
      <c r="TW677" s="1"/>
      <c r="TX677" s="1"/>
      <c r="TY677" s="1"/>
      <c r="TZ677" s="1"/>
      <c r="UA677" s="1"/>
      <c r="UB677" s="1"/>
      <c r="UC677" s="1"/>
      <c r="UD677" s="1"/>
      <c r="UE677" s="1"/>
      <c r="UF677" s="1"/>
      <c r="UG677" s="1"/>
      <c r="UH677" s="1"/>
      <c r="UI677" s="1"/>
      <c r="UJ677" s="1"/>
      <c r="UK677" s="1"/>
      <c r="UL677" s="1"/>
      <c r="UM677" s="1"/>
      <c r="UN677" s="1"/>
      <c r="UO677" s="1"/>
      <c r="UP677" s="1"/>
      <c r="UQ677" s="1"/>
      <c r="UR677" s="1"/>
      <c r="US677" s="1"/>
      <c r="UT677" s="1"/>
      <c r="UU677" s="1"/>
      <c r="UV677" s="1"/>
      <c r="UW677" s="1"/>
      <c r="UX677" s="1"/>
      <c r="UY677" s="1"/>
      <c r="UZ677" s="1"/>
      <c r="VA677" s="1"/>
      <c r="VB677" s="1"/>
      <c r="VC677" s="1"/>
      <c r="VD677" s="1"/>
      <c r="VE677" s="1"/>
      <c r="VF677" s="1"/>
      <c r="VG677" s="1"/>
      <c r="VH677" s="1"/>
      <c r="VI677" s="1"/>
      <c r="VJ677" s="1"/>
      <c r="VK677" s="1"/>
      <c r="VL677" s="1"/>
      <c r="VM677" s="1"/>
      <c r="VN677" s="1"/>
      <c r="VO677" s="1"/>
      <c r="VP677" s="1"/>
      <c r="VQ677" s="1"/>
      <c r="VR677" s="1"/>
      <c r="VS677" s="1"/>
      <c r="VT677" s="1"/>
      <c r="VU677" s="1"/>
      <c r="VV677" s="1"/>
      <c r="VW677" s="1"/>
      <c r="VX677" s="1"/>
      <c r="VY677" s="1"/>
      <c r="VZ677" s="1"/>
      <c r="WA677" s="1"/>
      <c r="WB677" s="1"/>
      <c r="WC677" s="1"/>
      <c r="WD677" s="1"/>
      <c r="WE677" s="1"/>
      <c r="WF677" s="1"/>
      <c r="WG677" s="1"/>
      <c r="WH677" s="1"/>
      <c r="WI677" s="1"/>
      <c r="WJ677" s="1"/>
      <c r="WK677" s="1"/>
      <c r="WL677" s="1"/>
      <c r="WM677" s="1"/>
      <c r="WN677" s="1"/>
      <c r="WO677" s="1"/>
      <c r="WP677" s="1"/>
      <c r="WQ677" s="1"/>
      <c r="WR677" s="1"/>
      <c r="WS677" s="1"/>
      <c r="WT677" s="1"/>
      <c r="WU677" s="1"/>
      <c r="WV677" s="1"/>
      <c r="WW677" s="1"/>
      <c r="WX677" s="1"/>
      <c r="WY677" s="1"/>
      <c r="WZ677" s="1"/>
      <c r="XA677" s="1"/>
      <c r="XB677" s="1"/>
      <c r="XC677" s="1"/>
      <c r="XD677" s="1"/>
      <c r="XE677" s="1"/>
      <c r="XF677" s="1"/>
      <c r="XG677" s="1"/>
      <c r="XH677" s="1"/>
      <c r="XI677" s="1"/>
      <c r="XJ677" s="1"/>
      <c r="XK677" s="1"/>
      <c r="XL677" s="1"/>
      <c r="XM677" s="1"/>
      <c r="XN677" s="1"/>
      <c r="XO677" s="1"/>
      <c r="XP677" s="1"/>
      <c r="XQ677" s="1"/>
      <c r="XR677" s="1"/>
      <c r="XS677" s="1"/>
      <c r="XT677" s="1"/>
      <c r="XU677" s="1"/>
      <c r="XV677" s="1"/>
      <c r="XW677" s="1"/>
      <c r="XX677" s="1"/>
      <c r="XY677" s="1"/>
      <c r="XZ677" s="1"/>
      <c r="YA677" s="1"/>
      <c r="YB677" s="1"/>
      <c r="YC677" s="1"/>
      <c r="YD677" s="1"/>
      <c r="YE677" s="1"/>
      <c r="YF677" s="1"/>
      <c r="YG677" s="1"/>
      <c r="YH677" s="1"/>
      <c r="YI677" s="1"/>
      <c r="YJ677" s="1"/>
      <c r="YK677" s="1"/>
      <c r="YL677" s="1"/>
      <c r="YM677" s="1"/>
      <c r="YN677" s="1"/>
      <c r="YO677" s="1"/>
      <c r="YP677" s="1"/>
      <c r="YQ677" s="1"/>
      <c r="YR677" s="1"/>
      <c r="YS677" s="1"/>
      <c r="YT677" s="1"/>
      <c r="YU677" s="1"/>
      <c r="YV677" s="1"/>
      <c r="YW677" s="1"/>
      <c r="YX677" s="1"/>
      <c r="YY677" s="1"/>
      <c r="YZ677" s="1"/>
      <c r="ZA677" s="1"/>
      <c r="ZB677" s="1"/>
      <c r="ZC677" s="1"/>
      <c r="ZD677" s="1"/>
      <c r="ZE677" s="1"/>
      <c r="ZF677" s="1"/>
      <c r="ZG677" s="1"/>
      <c r="ZH677" s="1"/>
      <c r="ZI677" s="1"/>
      <c r="ZJ677" s="1"/>
      <c r="ZK677" s="1"/>
      <c r="ZL677" s="1"/>
      <c r="ZM677" s="1"/>
      <c r="ZN677" s="1"/>
      <c r="ZO677" s="1"/>
      <c r="ZP677" s="1"/>
      <c r="ZQ677" s="1"/>
      <c r="ZR677" s="1"/>
      <c r="ZS677" s="1"/>
      <c r="ZT677" s="1"/>
      <c r="ZU677" s="1"/>
      <c r="ZV677" s="1"/>
      <c r="ZW677" s="1"/>
      <c r="ZX677" s="1"/>
      <c r="ZY677" s="1"/>
      <c r="ZZ677" s="1"/>
      <c r="AAA677" s="1"/>
      <c r="AAB677" s="1"/>
      <c r="AAC677" s="1"/>
      <c r="AAD677" s="1"/>
      <c r="AAE677" s="1"/>
      <c r="AAF677" s="1"/>
      <c r="AAG677" s="1"/>
      <c r="AAH677" s="1"/>
      <c r="AAI677" s="1"/>
      <c r="AAJ677" s="1"/>
      <c r="AAK677" s="1"/>
      <c r="AAL677" s="1"/>
      <c r="AAM677" s="1"/>
      <c r="AAN677" s="1"/>
      <c r="AAO677" s="1"/>
      <c r="AAP677" s="1"/>
      <c r="AAQ677" s="1"/>
      <c r="AAR677" s="1"/>
      <c r="AAS677" s="1"/>
      <c r="AAT677" s="1"/>
      <c r="AAU677" s="1"/>
      <c r="AAV677" s="1"/>
      <c r="AAW677" s="1"/>
      <c r="AAX677" s="1"/>
      <c r="AAY677" s="1"/>
      <c r="AAZ677" s="1"/>
      <c r="ABA677" s="1"/>
      <c r="ABB677" s="1"/>
      <c r="ABC677" s="1"/>
      <c r="ABD677" s="1"/>
      <c r="ABE677" s="1"/>
      <c r="ABF677" s="1"/>
      <c r="ABG677" s="1"/>
      <c r="ABH677" s="1"/>
      <c r="ABI677" s="1"/>
      <c r="ABJ677" s="1"/>
      <c r="ABK677" s="1"/>
      <c r="ABL677" s="1"/>
      <c r="ABM677" s="1"/>
      <c r="ABN677" s="1"/>
      <c r="ABO677" s="1"/>
    </row>
    <row r="678" spans="2:743" x14ac:dyDescent="0.25">
      <c r="B678" s="1"/>
      <c r="C678" s="1"/>
      <c r="D678" s="1"/>
      <c r="E678" s="1"/>
      <c r="F678" s="1"/>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c r="GX678" s="3"/>
      <c r="GY678" s="3"/>
      <c r="GZ678" s="3"/>
      <c r="HA678" s="3"/>
      <c r="HB678" s="3"/>
      <c r="HC678" s="3"/>
      <c r="HD678" s="3"/>
      <c r="HE678" s="3"/>
      <c r="HF678" s="3"/>
      <c r="HG678" s="3"/>
      <c r="HH678" s="3"/>
      <c r="HI678" s="3"/>
      <c r="HJ678" s="3"/>
      <c r="HK678" s="3"/>
      <c r="HL678" s="3"/>
      <c r="HM678" s="3"/>
      <c r="HN678" s="3"/>
      <c r="HO678" s="3"/>
      <c r="HP678" s="3"/>
      <c r="HQ678" s="3"/>
      <c r="HR678" s="3"/>
      <c r="HS678" s="3"/>
      <c r="HT678" s="3"/>
      <c r="HU678" s="3"/>
      <c r="HV678" s="3"/>
      <c r="HW678" s="3"/>
      <c r="HX678" s="3"/>
      <c r="HY678" s="3"/>
      <c r="HZ678" s="3"/>
      <c r="IA678" s="3"/>
      <c r="IB678" s="3"/>
      <c r="IC678" s="3"/>
      <c r="ID678" s="3"/>
      <c r="IE678" s="3"/>
      <c r="IF678" s="3"/>
      <c r="IG678" s="3"/>
      <c r="IH678" s="3"/>
      <c r="II678" s="3"/>
      <c r="IJ678" s="3"/>
      <c r="IK678" s="3"/>
      <c r="IL678" s="3"/>
      <c r="IM678" s="3"/>
      <c r="IN678" s="3"/>
      <c r="IO678" s="3"/>
      <c r="IP678" s="3"/>
      <c r="IQ678" s="3"/>
      <c r="IR678" s="3"/>
      <c r="IS678" s="3"/>
      <c r="IT678" s="3"/>
      <c r="IU678" s="3"/>
      <c r="IV678" s="3"/>
      <c r="IW678" s="3"/>
      <c r="IX678" s="3"/>
      <c r="IY678" s="3"/>
      <c r="IZ678" s="3"/>
      <c r="JA678" s="3"/>
      <c r="JB678" s="3"/>
      <c r="JC678" s="3"/>
      <c r="JD678" s="3"/>
      <c r="JE678" s="3"/>
      <c r="JF678" s="3"/>
      <c r="JG678" s="3"/>
      <c r="JH678" s="3"/>
      <c r="JI678" s="3"/>
      <c r="JJ678" s="3"/>
      <c r="JK678" s="3"/>
      <c r="JL678" s="3"/>
      <c r="JM678" s="3"/>
      <c r="JN678" s="3"/>
      <c r="JO678" s="3"/>
      <c r="JP678" s="3"/>
      <c r="JQ678" s="3"/>
      <c r="JR678" s="3"/>
      <c r="JS678" s="3"/>
      <c r="JT678" s="3"/>
      <c r="JU678" s="3"/>
      <c r="JV678" s="3"/>
      <c r="JW678" s="3"/>
      <c r="JX678" s="3"/>
      <c r="JY678" s="3"/>
      <c r="JZ678" s="3"/>
      <c r="KA678" s="3"/>
      <c r="KB678" s="3"/>
      <c r="KC678" s="3"/>
      <c r="KD678" s="3"/>
      <c r="KE678" s="3"/>
      <c r="KF678" s="3"/>
      <c r="KG678" s="3"/>
      <c r="KH678" s="3"/>
      <c r="KI678" s="3"/>
      <c r="KJ678" s="3"/>
      <c r="KK678" s="3"/>
      <c r="KL678" s="3"/>
      <c r="KM678" s="3"/>
      <c r="KN678" s="3"/>
      <c r="KO678" s="3"/>
      <c r="KP678" s="3"/>
      <c r="KQ678" s="3"/>
      <c r="KR678" s="3"/>
      <c r="KS678" s="3"/>
      <c r="KT678" s="3"/>
      <c r="KU678" s="3"/>
      <c r="KV678" s="3"/>
      <c r="KW678" s="3"/>
      <c r="KX678" s="3"/>
      <c r="KY678" s="3"/>
      <c r="KZ678" s="3"/>
      <c r="LA678" s="3"/>
      <c r="LB678" s="3"/>
      <c r="LC678" s="3"/>
      <c r="LD678" s="3"/>
      <c r="LE678" s="3"/>
      <c r="LF678" s="3"/>
      <c r="LG678" s="3"/>
      <c r="LH678" s="3"/>
      <c r="LI678" s="3"/>
      <c r="LJ678" s="3"/>
      <c r="LK678" s="3"/>
      <c r="LL678" s="3"/>
      <c r="LM678" s="3"/>
      <c r="LN678" s="3"/>
      <c r="LO678" s="3"/>
      <c r="LP678" s="3"/>
      <c r="LQ678" s="3"/>
      <c r="LR678" s="3"/>
      <c r="LS678" s="3"/>
      <c r="LT678" s="3"/>
      <c r="LU678" s="3"/>
      <c r="LV678" s="3"/>
      <c r="LW678" s="3"/>
      <c r="LX678" s="3"/>
      <c r="LY678" s="3"/>
      <c r="LZ678" s="3"/>
      <c r="MA678" s="3"/>
      <c r="MB678" s="3"/>
      <c r="MC678" s="3"/>
      <c r="MD678" s="3"/>
      <c r="ME678" s="3"/>
      <c r="MF678" s="3"/>
      <c r="MG678" s="3"/>
      <c r="MH678" s="3"/>
      <c r="MI678" s="3"/>
      <c r="MJ678" s="3"/>
      <c r="MK678" s="3"/>
      <c r="ML678" s="3"/>
      <c r="MM678" s="3"/>
      <c r="MN678" s="3"/>
      <c r="MO678" s="3"/>
      <c r="MP678" s="3"/>
      <c r="MQ678" s="3"/>
      <c r="MR678" s="3"/>
      <c r="MS678" s="3"/>
      <c r="MT678" s="3"/>
      <c r="MU678" s="3"/>
      <c r="MV678" s="3"/>
      <c r="MW678" s="3"/>
      <c r="MX678" s="3"/>
      <c r="MY678" s="3"/>
      <c r="MZ678" s="3"/>
      <c r="NA678" s="3"/>
      <c r="NB678" s="3"/>
      <c r="NC678" s="3"/>
      <c r="ND678" s="3"/>
      <c r="NE678" s="3"/>
      <c r="NF678" s="3"/>
      <c r="NG678" s="3"/>
      <c r="NH678" s="3"/>
      <c r="NI678" s="3"/>
      <c r="NJ678" s="3"/>
      <c r="NK678" s="3"/>
      <c r="NL678" s="3"/>
      <c r="NM678" s="3"/>
      <c r="NN678" s="3"/>
      <c r="NO678" s="3"/>
      <c r="NP678" s="3"/>
      <c r="NQ678" s="3"/>
      <c r="NR678" s="3"/>
      <c r="NS678" s="3"/>
      <c r="NT678" s="3"/>
      <c r="NU678" s="3"/>
      <c r="NV678" s="3"/>
      <c r="NW678" s="3"/>
      <c r="NX678" s="3"/>
      <c r="NY678" s="3"/>
      <c r="NZ678" s="3"/>
      <c r="OA678" s="3"/>
      <c r="OB678" s="3"/>
      <c r="OC678" s="3"/>
      <c r="OD678" s="3"/>
      <c r="OE678" s="3"/>
      <c r="OF678" s="3"/>
      <c r="OG678" s="3"/>
      <c r="OH678" s="3"/>
      <c r="OI678" s="3"/>
      <c r="OJ678" s="3"/>
      <c r="OK678" s="3"/>
      <c r="OL678" s="3"/>
      <c r="OM678" s="3"/>
      <c r="ON678" s="3"/>
      <c r="OO678" s="3"/>
      <c r="OP678" s="3"/>
      <c r="OQ678" s="3"/>
      <c r="OR678" s="3"/>
      <c r="OS678" s="3"/>
      <c r="OT678" s="3"/>
      <c r="OU678" s="3"/>
      <c r="OV678" s="3"/>
      <c r="OW678" s="3"/>
      <c r="OX678" s="3"/>
      <c r="OY678" s="3"/>
      <c r="OZ678" s="3"/>
      <c r="PA678" s="3"/>
      <c r="PB678" s="1"/>
      <c r="PC678" s="1"/>
      <c r="PD678" s="1"/>
      <c r="PE678" s="1"/>
      <c r="PF678" s="1"/>
      <c r="PG678" s="1"/>
      <c r="PH678" s="1"/>
      <c r="PI678" s="1"/>
      <c r="PJ678" s="1"/>
      <c r="PK678" s="1"/>
      <c r="PL678" s="1"/>
      <c r="PM678" s="1"/>
      <c r="PN678" s="1"/>
      <c r="PO678" s="1"/>
      <c r="PP678" s="1"/>
      <c r="PQ678" s="1"/>
      <c r="PR678" s="1"/>
      <c r="PS678" s="1"/>
      <c r="PT678" s="1"/>
      <c r="PU678" s="1"/>
      <c r="PV678" s="1"/>
      <c r="PW678" s="1"/>
      <c r="PX678" s="1"/>
      <c r="PY678" s="1"/>
      <c r="PZ678" s="1"/>
      <c r="QA678" s="1"/>
      <c r="QB678" s="1"/>
      <c r="QC678" s="1"/>
      <c r="QD678" s="1"/>
      <c r="QE678" s="1"/>
      <c r="QF678" s="1"/>
      <c r="QG678" s="1"/>
      <c r="QH678" s="1"/>
      <c r="QI678" s="1"/>
      <c r="QJ678" s="1"/>
      <c r="QK678" s="1"/>
      <c r="QL678" s="1"/>
      <c r="QM678" s="1"/>
      <c r="QN678" s="1"/>
      <c r="QO678" s="1"/>
      <c r="QP678" s="1"/>
      <c r="QQ678" s="1"/>
      <c r="QR678" s="1"/>
      <c r="QS678" s="1"/>
      <c r="QT678" s="1"/>
      <c r="QU678" s="1"/>
      <c r="QV678" s="1"/>
      <c r="QW678" s="1"/>
      <c r="QX678" s="1"/>
      <c r="QY678" s="1"/>
      <c r="QZ678" s="1"/>
      <c r="RA678" s="1"/>
      <c r="RB678" s="1"/>
      <c r="RC678" s="1"/>
      <c r="RD678" s="1"/>
      <c r="RE678" s="1"/>
      <c r="RF678" s="1"/>
      <c r="RG678" s="1"/>
      <c r="RH678" s="1"/>
      <c r="RI678" s="1"/>
      <c r="RJ678" s="1"/>
      <c r="RK678" s="1"/>
      <c r="RL678" s="1"/>
      <c r="RM678" s="1"/>
      <c r="RN678" s="1"/>
      <c r="RO678" s="1"/>
      <c r="RP678" s="1"/>
      <c r="RQ678" s="1"/>
      <c r="RR678" s="1"/>
      <c r="RS678" s="1"/>
      <c r="RT678" s="1"/>
      <c r="RU678" s="1"/>
      <c r="RV678" s="1"/>
      <c r="RW678" s="1"/>
      <c r="RX678" s="1"/>
      <c r="RY678" s="1"/>
      <c r="RZ678" s="1"/>
      <c r="SA678" s="1"/>
      <c r="SB678" s="1"/>
      <c r="SC678" s="1"/>
      <c r="SD678" s="1"/>
      <c r="SE678" s="1"/>
      <c r="SF678" s="1"/>
      <c r="SG678" s="1"/>
      <c r="SH678" s="1"/>
      <c r="SI678" s="1"/>
      <c r="SJ678" s="1"/>
      <c r="SK678" s="1"/>
      <c r="SL678" s="1"/>
      <c r="SM678" s="1"/>
      <c r="SN678" s="1"/>
      <c r="SO678" s="1"/>
      <c r="SP678" s="1"/>
      <c r="SQ678" s="1"/>
      <c r="SR678" s="1"/>
      <c r="SS678" s="1"/>
      <c r="ST678" s="1"/>
      <c r="SU678" s="1"/>
      <c r="SV678" s="1"/>
      <c r="SW678" s="1"/>
      <c r="SX678" s="1"/>
      <c r="SY678" s="1"/>
      <c r="SZ678" s="1"/>
      <c r="TA678" s="1"/>
      <c r="TB678" s="1"/>
      <c r="TC678" s="1"/>
      <c r="TD678" s="1"/>
      <c r="TE678" s="1"/>
      <c r="TF678" s="1"/>
      <c r="TG678" s="1"/>
      <c r="TH678" s="1"/>
      <c r="TI678" s="1"/>
      <c r="TJ678" s="1"/>
      <c r="TK678" s="1"/>
      <c r="TL678" s="1"/>
      <c r="TM678" s="1"/>
      <c r="TN678" s="1"/>
      <c r="TO678" s="1"/>
      <c r="TP678" s="1"/>
      <c r="TQ678" s="1"/>
      <c r="TR678" s="1"/>
      <c r="TS678" s="1"/>
      <c r="TT678" s="1"/>
      <c r="TU678" s="1"/>
      <c r="TV678" s="1"/>
      <c r="TW678" s="1"/>
      <c r="TX678" s="1"/>
      <c r="TY678" s="1"/>
      <c r="TZ678" s="1"/>
      <c r="UA678" s="1"/>
      <c r="UB678" s="1"/>
      <c r="UC678" s="1"/>
      <c r="UD678" s="1"/>
      <c r="UE678" s="1"/>
      <c r="UF678" s="1"/>
      <c r="UG678" s="1"/>
      <c r="UH678" s="1"/>
      <c r="UI678" s="1"/>
      <c r="UJ678" s="1"/>
      <c r="UK678" s="1"/>
      <c r="UL678" s="1"/>
      <c r="UM678" s="1"/>
      <c r="UN678" s="1"/>
      <c r="UO678" s="1"/>
      <c r="UP678" s="1"/>
      <c r="UQ678" s="1"/>
      <c r="UR678" s="1"/>
      <c r="US678" s="1"/>
      <c r="UT678" s="1"/>
      <c r="UU678" s="1"/>
      <c r="UV678" s="1"/>
      <c r="UW678" s="1"/>
      <c r="UX678" s="1"/>
      <c r="UY678" s="1"/>
      <c r="UZ678" s="1"/>
      <c r="VA678" s="1"/>
      <c r="VB678" s="1"/>
      <c r="VC678" s="1"/>
      <c r="VD678" s="1"/>
      <c r="VE678" s="1"/>
      <c r="VF678" s="1"/>
      <c r="VG678" s="1"/>
      <c r="VH678" s="1"/>
      <c r="VI678" s="1"/>
      <c r="VJ678" s="1"/>
      <c r="VK678" s="1"/>
      <c r="VL678" s="1"/>
      <c r="VM678" s="1"/>
      <c r="VN678" s="1"/>
      <c r="VO678" s="1"/>
      <c r="VP678" s="1"/>
      <c r="VQ678" s="1"/>
      <c r="VR678" s="1"/>
      <c r="VS678" s="1"/>
      <c r="VT678" s="1"/>
      <c r="VU678" s="1"/>
      <c r="VV678" s="1"/>
      <c r="VW678" s="1"/>
      <c r="VX678" s="1"/>
      <c r="VY678" s="1"/>
      <c r="VZ678" s="1"/>
      <c r="WA678" s="1"/>
      <c r="WB678" s="1"/>
      <c r="WC678" s="1"/>
      <c r="WD678" s="1"/>
      <c r="WE678" s="1"/>
      <c r="WF678" s="1"/>
      <c r="WG678" s="1"/>
      <c r="WH678" s="1"/>
      <c r="WI678" s="1"/>
      <c r="WJ678" s="1"/>
      <c r="WK678" s="1"/>
      <c r="WL678" s="1"/>
      <c r="WM678" s="1"/>
      <c r="WN678" s="1"/>
      <c r="WO678" s="1"/>
      <c r="WP678" s="1"/>
      <c r="WQ678" s="1"/>
      <c r="WR678" s="1"/>
      <c r="WS678" s="1"/>
      <c r="WT678" s="1"/>
      <c r="WU678" s="1"/>
      <c r="WV678" s="1"/>
      <c r="WW678" s="1"/>
      <c r="WX678" s="1"/>
      <c r="WY678" s="1"/>
      <c r="WZ678" s="1"/>
      <c r="XA678" s="1"/>
      <c r="XB678" s="1"/>
      <c r="XC678" s="1"/>
      <c r="XD678" s="1"/>
      <c r="XE678" s="1"/>
      <c r="XF678" s="1"/>
      <c r="XG678" s="1"/>
      <c r="XH678" s="1"/>
      <c r="XI678" s="1"/>
      <c r="XJ678" s="1"/>
      <c r="XK678" s="1"/>
      <c r="XL678" s="1"/>
      <c r="XM678" s="1"/>
      <c r="XN678" s="1"/>
      <c r="XO678" s="1"/>
      <c r="XP678" s="1"/>
      <c r="XQ678" s="1"/>
      <c r="XR678" s="1"/>
      <c r="XS678" s="1"/>
      <c r="XT678" s="1"/>
      <c r="XU678" s="1"/>
      <c r="XV678" s="1"/>
      <c r="XW678" s="1"/>
      <c r="XX678" s="1"/>
      <c r="XY678" s="1"/>
      <c r="XZ678" s="1"/>
      <c r="YA678" s="1"/>
      <c r="YB678" s="1"/>
      <c r="YC678" s="1"/>
      <c r="YD678" s="1"/>
      <c r="YE678" s="1"/>
      <c r="YF678" s="1"/>
      <c r="YG678" s="1"/>
      <c r="YH678" s="1"/>
      <c r="YI678" s="1"/>
      <c r="YJ678" s="1"/>
      <c r="YK678" s="1"/>
      <c r="YL678" s="1"/>
      <c r="YM678" s="1"/>
      <c r="YN678" s="1"/>
      <c r="YO678" s="1"/>
      <c r="YP678" s="1"/>
      <c r="YQ678" s="1"/>
      <c r="YR678" s="1"/>
      <c r="YS678" s="1"/>
      <c r="YT678" s="1"/>
      <c r="YU678" s="1"/>
      <c r="YV678" s="1"/>
      <c r="YW678" s="1"/>
      <c r="YX678" s="1"/>
      <c r="YY678" s="1"/>
      <c r="YZ678" s="1"/>
      <c r="ZA678" s="1"/>
      <c r="ZB678" s="1"/>
      <c r="ZC678" s="1"/>
      <c r="ZD678" s="1"/>
      <c r="ZE678" s="1"/>
      <c r="ZF678" s="1"/>
      <c r="ZG678" s="1"/>
      <c r="ZH678" s="1"/>
      <c r="ZI678" s="1"/>
      <c r="ZJ678" s="1"/>
      <c r="ZK678" s="1"/>
      <c r="ZL678" s="1"/>
      <c r="ZM678" s="1"/>
      <c r="ZN678" s="1"/>
      <c r="ZO678" s="1"/>
      <c r="ZP678" s="1"/>
      <c r="ZQ678" s="1"/>
      <c r="ZR678" s="1"/>
      <c r="ZS678" s="1"/>
      <c r="ZT678" s="1"/>
      <c r="ZU678" s="1"/>
      <c r="ZV678" s="1"/>
      <c r="ZW678" s="1"/>
      <c r="ZX678" s="1"/>
      <c r="ZY678" s="1"/>
      <c r="ZZ678" s="1"/>
      <c r="AAA678" s="1"/>
      <c r="AAB678" s="1"/>
      <c r="AAC678" s="1"/>
      <c r="AAD678" s="1"/>
      <c r="AAE678" s="1"/>
      <c r="AAF678" s="1"/>
      <c r="AAG678" s="1"/>
      <c r="AAH678" s="1"/>
      <c r="AAI678" s="1"/>
      <c r="AAJ678" s="1"/>
      <c r="AAK678" s="1"/>
      <c r="AAL678" s="1"/>
      <c r="AAM678" s="1"/>
      <c r="AAN678" s="1"/>
      <c r="AAO678" s="1"/>
      <c r="AAP678" s="1"/>
      <c r="AAQ678" s="1"/>
      <c r="AAR678" s="1"/>
      <c r="AAS678" s="1"/>
      <c r="AAT678" s="1"/>
      <c r="AAU678" s="1"/>
      <c r="AAV678" s="1"/>
      <c r="AAW678" s="1"/>
      <c r="AAX678" s="1"/>
      <c r="AAY678" s="1"/>
      <c r="AAZ678" s="1"/>
      <c r="ABA678" s="1"/>
      <c r="ABB678" s="1"/>
      <c r="ABC678" s="1"/>
      <c r="ABD678" s="1"/>
      <c r="ABE678" s="1"/>
      <c r="ABF678" s="1"/>
      <c r="ABG678" s="1"/>
      <c r="ABH678" s="1"/>
      <c r="ABI678" s="1"/>
      <c r="ABJ678" s="1"/>
      <c r="ABK678" s="1"/>
      <c r="ABL678" s="1"/>
      <c r="ABM678" s="1"/>
      <c r="ABN678" s="1"/>
      <c r="ABO678" s="1"/>
    </row>
    <row r="679" spans="2:743" x14ac:dyDescent="0.25">
      <c r="B679" s="1"/>
      <c r="C679" s="1"/>
      <c r="D679" s="1"/>
      <c r="E679" s="1"/>
      <c r="F679" s="1"/>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3"/>
      <c r="GU679" s="3"/>
      <c r="GV679" s="3"/>
      <c r="GW679" s="3"/>
      <c r="GX679" s="3"/>
      <c r="GY679" s="3"/>
      <c r="GZ679" s="3"/>
      <c r="HA679" s="3"/>
      <c r="HB679" s="3"/>
      <c r="HC679" s="3"/>
      <c r="HD679" s="3"/>
      <c r="HE679" s="3"/>
      <c r="HF679" s="3"/>
      <c r="HG679" s="3"/>
      <c r="HH679" s="3"/>
      <c r="HI679" s="3"/>
      <c r="HJ679" s="3"/>
      <c r="HK679" s="3"/>
      <c r="HL679" s="3"/>
      <c r="HM679" s="3"/>
      <c r="HN679" s="3"/>
      <c r="HO679" s="3"/>
      <c r="HP679" s="3"/>
      <c r="HQ679" s="3"/>
      <c r="HR679" s="3"/>
      <c r="HS679" s="3"/>
      <c r="HT679" s="3"/>
      <c r="HU679" s="3"/>
      <c r="HV679" s="3"/>
      <c r="HW679" s="3"/>
      <c r="HX679" s="3"/>
      <c r="HY679" s="3"/>
      <c r="HZ679" s="3"/>
      <c r="IA679" s="3"/>
      <c r="IB679" s="3"/>
      <c r="IC679" s="3"/>
      <c r="ID679" s="3"/>
      <c r="IE679" s="3"/>
      <c r="IF679" s="3"/>
      <c r="IG679" s="3"/>
      <c r="IH679" s="3"/>
      <c r="II679" s="3"/>
      <c r="IJ679" s="3"/>
      <c r="IK679" s="3"/>
      <c r="IL679" s="3"/>
      <c r="IM679" s="3"/>
      <c r="IN679" s="3"/>
      <c r="IO679" s="3"/>
      <c r="IP679" s="3"/>
      <c r="IQ679" s="3"/>
      <c r="IR679" s="3"/>
      <c r="IS679" s="3"/>
      <c r="IT679" s="3"/>
      <c r="IU679" s="3"/>
      <c r="IV679" s="3"/>
      <c r="IW679" s="3"/>
      <c r="IX679" s="3"/>
      <c r="IY679" s="3"/>
      <c r="IZ679" s="3"/>
      <c r="JA679" s="3"/>
      <c r="JB679" s="3"/>
      <c r="JC679" s="3"/>
      <c r="JD679" s="3"/>
      <c r="JE679" s="3"/>
      <c r="JF679" s="3"/>
      <c r="JG679" s="3"/>
      <c r="JH679" s="3"/>
      <c r="JI679" s="3"/>
      <c r="JJ679" s="3"/>
      <c r="JK679" s="3"/>
      <c r="JL679" s="3"/>
      <c r="JM679" s="3"/>
      <c r="JN679" s="3"/>
      <c r="JO679" s="3"/>
      <c r="JP679" s="3"/>
      <c r="JQ679" s="3"/>
      <c r="JR679" s="3"/>
      <c r="JS679" s="3"/>
      <c r="JT679" s="3"/>
      <c r="JU679" s="3"/>
      <c r="JV679" s="3"/>
      <c r="JW679" s="3"/>
      <c r="JX679" s="3"/>
      <c r="JY679" s="3"/>
      <c r="JZ679" s="3"/>
      <c r="KA679" s="3"/>
      <c r="KB679" s="3"/>
      <c r="KC679" s="3"/>
      <c r="KD679" s="3"/>
      <c r="KE679" s="3"/>
      <c r="KF679" s="3"/>
      <c r="KG679" s="3"/>
      <c r="KH679" s="3"/>
      <c r="KI679" s="3"/>
      <c r="KJ679" s="3"/>
      <c r="KK679" s="3"/>
      <c r="KL679" s="3"/>
      <c r="KM679" s="3"/>
      <c r="KN679" s="3"/>
      <c r="KO679" s="3"/>
      <c r="KP679" s="3"/>
      <c r="KQ679" s="3"/>
      <c r="KR679" s="3"/>
      <c r="KS679" s="3"/>
      <c r="KT679" s="3"/>
      <c r="KU679" s="3"/>
      <c r="KV679" s="3"/>
      <c r="KW679" s="3"/>
      <c r="KX679" s="3"/>
      <c r="KY679" s="3"/>
      <c r="KZ679" s="3"/>
      <c r="LA679" s="3"/>
      <c r="LB679" s="3"/>
      <c r="LC679" s="3"/>
      <c r="LD679" s="3"/>
      <c r="LE679" s="3"/>
      <c r="LF679" s="3"/>
      <c r="LG679" s="3"/>
      <c r="LH679" s="3"/>
      <c r="LI679" s="3"/>
      <c r="LJ679" s="3"/>
      <c r="LK679" s="3"/>
      <c r="LL679" s="3"/>
      <c r="LM679" s="3"/>
      <c r="LN679" s="3"/>
      <c r="LO679" s="3"/>
      <c r="LP679" s="3"/>
      <c r="LQ679" s="3"/>
      <c r="LR679" s="3"/>
      <c r="LS679" s="3"/>
      <c r="LT679" s="3"/>
      <c r="LU679" s="3"/>
      <c r="LV679" s="3"/>
      <c r="LW679" s="3"/>
      <c r="LX679" s="3"/>
      <c r="LY679" s="3"/>
      <c r="LZ679" s="3"/>
      <c r="MA679" s="3"/>
      <c r="MB679" s="3"/>
      <c r="MC679" s="3"/>
      <c r="MD679" s="3"/>
      <c r="ME679" s="3"/>
      <c r="MF679" s="3"/>
      <c r="MG679" s="3"/>
      <c r="MH679" s="3"/>
      <c r="MI679" s="3"/>
      <c r="MJ679" s="3"/>
      <c r="MK679" s="3"/>
      <c r="ML679" s="3"/>
      <c r="MM679" s="3"/>
      <c r="MN679" s="3"/>
      <c r="MO679" s="3"/>
      <c r="MP679" s="3"/>
      <c r="MQ679" s="3"/>
      <c r="MR679" s="3"/>
      <c r="MS679" s="3"/>
      <c r="MT679" s="3"/>
      <c r="MU679" s="3"/>
      <c r="MV679" s="3"/>
      <c r="MW679" s="3"/>
      <c r="MX679" s="3"/>
      <c r="MY679" s="3"/>
      <c r="MZ679" s="3"/>
      <c r="NA679" s="3"/>
      <c r="NB679" s="3"/>
      <c r="NC679" s="3"/>
      <c r="ND679" s="3"/>
      <c r="NE679" s="3"/>
      <c r="NF679" s="3"/>
      <c r="NG679" s="3"/>
      <c r="NH679" s="3"/>
      <c r="NI679" s="3"/>
      <c r="NJ679" s="3"/>
      <c r="NK679" s="3"/>
      <c r="NL679" s="3"/>
      <c r="NM679" s="3"/>
      <c r="NN679" s="3"/>
      <c r="NO679" s="3"/>
      <c r="NP679" s="3"/>
      <c r="NQ679" s="3"/>
      <c r="NR679" s="3"/>
      <c r="NS679" s="3"/>
      <c r="NT679" s="3"/>
      <c r="NU679" s="3"/>
      <c r="NV679" s="3"/>
      <c r="NW679" s="3"/>
      <c r="NX679" s="3"/>
      <c r="NY679" s="3"/>
      <c r="NZ679" s="3"/>
      <c r="OA679" s="3"/>
      <c r="OB679" s="3"/>
      <c r="OC679" s="3"/>
      <c r="OD679" s="3"/>
      <c r="OE679" s="3"/>
      <c r="OF679" s="3"/>
      <c r="OG679" s="3"/>
      <c r="OH679" s="3"/>
      <c r="OI679" s="3"/>
      <c r="OJ679" s="3"/>
      <c r="OK679" s="3"/>
      <c r="OL679" s="3"/>
      <c r="OM679" s="3"/>
      <c r="ON679" s="3"/>
      <c r="OO679" s="3"/>
      <c r="OP679" s="3"/>
      <c r="OQ679" s="3"/>
      <c r="OR679" s="3"/>
      <c r="OS679" s="3"/>
      <c r="OT679" s="3"/>
      <c r="OU679" s="3"/>
      <c r="OV679" s="3"/>
      <c r="OW679" s="3"/>
      <c r="OX679" s="3"/>
      <c r="OY679" s="3"/>
      <c r="OZ679" s="3"/>
      <c r="PA679" s="3"/>
      <c r="PB679" s="1"/>
      <c r="PC679" s="1"/>
      <c r="PD679" s="1"/>
      <c r="PE679" s="1"/>
      <c r="PF679" s="1"/>
      <c r="PG679" s="1"/>
      <c r="PH679" s="1"/>
      <c r="PI679" s="1"/>
      <c r="PJ679" s="1"/>
      <c r="PK679" s="1"/>
      <c r="PL679" s="1"/>
      <c r="PM679" s="1"/>
      <c r="PN679" s="1"/>
      <c r="PO679" s="1"/>
      <c r="PP679" s="1"/>
      <c r="PQ679" s="1"/>
      <c r="PR679" s="1"/>
      <c r="PS679" s="1"/>
      <c r="PT679" s="1"/>
      <c r="PU679" s="1"/>
      <c r="PV679" s="1"/>
      <c r="PW679" s="1"/>
      <c r="PX679" s="1"/>
      <c r="PY679" s="1"/>
      <c r="PZ679" s="1"/>
      <c r="QA679" s="1"/>
      <c r="QB679" s="1"/>
      <c r="QC679" s="1"/>
      <c r="QD679" s="1"/>
      <c r="QE679" s="1"/>
      <c r="QF679" s="1"/>
      <c r="QG679" s="1"/>
      <c r="QH679" s="1"/>
      <c r="QI679" s="1"/>
      <c r="QJ679" s="1"/>
      <c r="QK679" s="1"/>
      <c r="QL679" s="1"/>
      <c r="QM679" s="1"/>
      <c r="QN679" s="1"/>
      <c r="QO679" s="1"/>
      <c r="QP679" s="1"/>
      <c r="QQ679" s="1"/>
      <c r="QR679" s="1"/>
      <c r="QS679" s="1"/>
      <c r="QT679" s="1"/>
      <c r="QU679" s="1"/>
      <c r="QV679" s="1"/>
      <c r="QW679" s="1"/>
      <c r="QX679" s="1"/>
      <c r="QY679" s="1"/>
      <c r="QZ679" s="1"/>
      <c r="RA679" s="1"/>
      <c r="RB679" s="1"/>
      <c r="RC679" s="1"/>
      <c r="RD679" s="1"/>
      <c r="RE679" s="1"/>
      <c r="RF679" s="1"/>
      <c r="RG679" s="1"/>
      <c r="RH679" s="1"/>
      <c r="RI679" s="1"/>
      <c r="RJ679" s="1"/>
      <c r="RK679" s="1"/>
      <c r="RL679" s="1"/>
      <c r="RM679" s="1"/>
      <c r="RN679" s="1"/>
      <c r="RO679" s="1"/>
      <c r="RP679" s="1"/>
      <c r="RQ679" s="1"/>
      <c r="RR679" s="1"/>
      <c r="RS679" s="1"/>
      <c r="RT679" s="1"/>
      <c r="RU679" s="1"/>
      <c r="RV679" s="1"/>
      <c r="RW679" s="1"/>
      <c r="RX679" s="1"/>
      <c r="RY679" s="1"/>
      <c r="RZ679" s="1"/>
      <c r="SA679" s="1"/>
      <c r="SB679" s="1"/>
      <c r="SC679" s="1"/>
      <c r="SD679" s="1"/>
      <c r="SE679" s="1"/>
      <c r="SF679" s="1"/>
      <c r="SG679" s="1"/>
      <c r="SH679" s="1"/>
      <c r="SI679" s="1"/>
      <c r="SJ679" s="1"/>
      <c r="SK679" s="1"/>
      <c r="SL679" s="1"/>
      <c r="SM679" s="1"/>
      <c r="SN679" s="1"/>
      <c r="SO679" s="1"/>
      <c r="SP679" s="1"/>
      <c r="SQ679" s="1"/>
      <c r="SR679" s="1"/>
      <c r="SS679" s="1"/>
      <c r="ST679" s="1"/>
      <c r="SU679" s="1"/>
      <c r="SV679" s="1"/>
      <c r="SW679" s="1"/>
      <c r="SX679" s="1"/>
      <c r="SY679" s="1"/>
      <c r="SZ679" s="1"/>
      <c r="TA679" s="1"/>
      <c r="TB679" s="1"/>
      <c r="TC679" s="1"/>
      <c r="TD679" s="1"/>
      <c r="TE679" s="1"/>
      <c r="TF679" s="1"/>
      <c r="TG679" s="1"/>
      <c r="TH679" s="1"/>
      <c r="TI679" s="1"/>
      <c r="TJ679" s="1"/>
      <c r="TK679" s="1"/>
      <c r="TL679" s="1"/>
      <c r="TM679" s="1"/>
      <c r="TN679" s="1"/>
      <c r="TO679" s="1"/>
      <c r="TP679" s="1"/>
      <c r="TQ679" s="1"/>
      <c r="TR679" s="1"/>
      <c r="TS679" s="1"/>
      <c r="TT679" s="1"/>
      <c r="TU679" s="1"/>
      <c r="TV679" s="1"/>
      <c r="TW679" s="1"/>
      <c r="TX679" s="1"/>
      <c r="TY679" s="1"/>
      <c r="TZ679" s="1"/>
      <c r="UA679" s="1"/>
      <c r="UB679" s="1"/>
      <c r="UC679" s="1"/>
      <c r="UD679" s="1"/>
      <c r="UE679" s="1"/>
      <c r="UF679" s="1"/>
      <c r="UG679" s="1"/>
      <c r="UH679" s="1"/>
      <c r="UI679" s="1"/>
      <c r="UJ679" s="1"/>
      <c r="UK679" s="1"/>
      <c r="UL679" s="1"/>
      <c r="UM679" s="1"/>
      <c r="UN679" s="1"/>
      <c r="UO679" s="1"/>
      <c r="UP679" s="1"/>
      <c r="UQ679" s="1"/>
      <c r="UR679" s="1"/>
      <c r="US679" s="1"/>
      <c r="UT679" s="1"/>
      <c r="UU679" s="1"/>
      <c r="UV679" s="1"/>
      <c r="UW679" s="1"/>
      <c r="UX679" s="1"/>
      <c r="UY679" s="1"/>
      <c r="UZ679" s="1"/>
      <c r="VA679" s="1"/>
      <c r="VB679" s="1"/>
      <c r="VC679" s="1"/>
      <c r="VD679" s="1"/>
      <c r="VE679" s="1"/>
      <c r="VF679" s="1"/>
      <c r="VG679" s="1"/>
      <c r="VH679" s="1"/>
      <c r="VI679" s="1"/>
      <c r="VJ679" s="1"/>
      <c r="VK679" s="1"/>
      <c r="VL679" s="1"/>
      <c r="VM679" s="1"/>
      <c r="VN679" s="1"/>
      <c r="VO679" s="1"/>
      <c r="VP679" s="1"/>
      <c r="VQ679" s="1"/>
      <c r="VR679" s="1"/>
      <c r="VS679" s="1"/>
      <c r="VT679" s="1"/>
      <c r="VU679" s="1"/>
      <c r="VV679" s="1"/>
      <c r="VW679" s="1"/>
      <c r="VX679" s="1"/>
      <c r="VY679" s="1"/>
      <c r="VZ679" s="1"/>
      <c r="WA679" s="1"/>
      <c r="WB679" s="1"/>
      <c r="WC679" s="1"/>
      <c r="WD679" s="1"/>
      <c r="WE679" s="1"/>
      <c r="WF679" s="1"/>
      <c r="WG679" s="1"/>
      <c r="WH679" s="1"/>
      <c r="WI679" s="1"/>
      <c r="WJ679" s="1"/>
      <c r="WK679" s="1"/>
      <c r="WL679" s="1"/>
      <c r="WM679" s="1"/>
      <c r="WN679" s="1"/>
      <c r="WO679" s="1"/>
      <c r="WP679" s="1"/>
      <c r="WQ679" s="1"/>
      <c r="WR679" s="1"/>
      <c r="WS679" s="1"/>
      <c r="WT679" s="1"/>
      <c r="WU679" s="1"/>
      <c r="WV679" s="1"/>
      <c r="WW679" s="1"/>
      <c r="WX679" s="1"/>
      <c r="WY679" s="1"/>
      <c r="WZ679" s="1"/>
      <c r="XA679" s="1"/>
      <c r="XB679" s="1"/>
      <c r="XC679" s="1"/>
      <c r="XD679" s="1"/>
      <c r="XE679" s="1"/>
      <c r="XF679" s="1"/>
      <c r="XG679" s="1"/>
      <c r="XH679" s="1"/>
      <c r="XI679" s="1"/>
      <c r="XJ679" s="1"/>
      <c r="XK679" s="1"/>
      <c r="XL679" s="1"/>
      <c r="XM679" s="1"/>
      <c r="XN679" s="1"/>
      <c r="XO679" s="1"/>
      <c r="XP679" s="1"/>
      <c r="XQ679" s="1"/>
      <c r="XR679" s="1"/>
      <c r="XS679" s="1"/>
      <c r="XT679" s="1"/>
      <c r="XU679" s="1"/>
      <c r="XV679" s="1"/>
      <c r="XW679" s="1"/>
      <c r="XX679" s="1"/>
      <c r="XY679" s="1"/>
      <c r="XZ679" s="1"/>
      <c r="YA679" s="1"/>
      <c r="YB679" s="1"/>
      <c r="YC679" s="1"/>
      <c r="YD679" s="1"/>
      <c r="YE679" s="1"/>
      <c r="YF679" s="1"/>
      <c r="YG679" s="1"/>
      <c r="YH679" s="1"/>
      <c r="YI679" s="1"/>
      <c r="YJ679" s="1"/>
      <c r="YK679" s="1"/>
      <c r="YL679" s="1"/>
      <c r="YM679" s="1"/>
      <c r="YN679" s="1"/>
      <c r="YO679" s="1"/>
      <c r="YP679" s="1"/>
      <c r="YQ679" s="1"/>
      <c r="YR679" s="1"/>
      <c r="YS679" s="1"/>
      <c r="YT679" s="1"/>
      <c r="YU679" s="1"/>
      <c r="YV679" s="1"/>
      <c r="YW679" s="1"/>
      <c r="YX679" s="1"/>
      <c r="YY679" s="1"/>
      <c r="YZ679" s="1"/>
      <c r="ZA679" s="1"/>
      <c r="ZB679" s="1"/>
      <c r="ZC679" s="1"/>
      <c r="ZD679" s="1"/>
      <c r="ZE679" s="1"/>
      <c r="ZF679" s="1"/>
      <c r="ZG679" s="1"/>
      <c r="ZH679" s="1"/>
      <c r="ZI679" s="1"/>
      <c r="ZJ679" s="1"/>
      <c r="ZK679" s="1"/>
      <c r="ZL679" s="1"/>
      <c r="ZM679" s="1"/>
      <c r="ZN679" s="1"/>
      <c r="ZO679" s="1"/>
      <c r="ZP679" s="1"/>
      <c r="ZQ679" s="1"/>
      <c r="ZR679" s="1"/>
      <c r="ZS679" s="1"/>
      <c r="ZT679" s="1"/>
      <c r="ZU679" s="1"/>
      <c r="ZV679" s="1"/>
      <c r="ZW679" s="1"/>
      <c r="ZX679" s="1"/>
      <c r="ZY679" s="1"/>
      <c r="ZZ679" s="1"/>
      <c r="AAA679" s="1"/>
      <c r="AAB679" s="1"/>
      <c r="AAC679" s="1"/>
      <c r="AAD679" s="1"/>
      <c r="AAE679" s="1"/>
      <c r="AAF679" s="1"/>
      <c r="AAG679" s="1"/>
      <c r="AAH679" s="1"/>
      <c r="AAI679" s="1"/>
      <c r="AAJ679" s="1"/>
      <c r="AAK679" s="1"/>
      <c r="AAL679" s="1"/>
      <c r="AAM679" s="1"/>
      <c r="AAN679" s="1"/>
      <c r="AAO679" s="1"/>
      <c r="AAP679" s="1"/>
      <c r="AAQ679" s="1"/>
      <c r="AAR679" s="1"/>
      <c r="AAS679" s="1"/>
      <c r="AAT679" s="1"/>
      <c r="AAU679" s="1"/>
      <c r="AAV679" s="1"/>
      <c r="AAW679" s="1"/>
      <c r="AAX679" s="1"/>
      <c r="AAY679" s="1"/>
      <c r="AAZ679" s="1"/>
      <c r="ABA679" s="1"/>
      <c r="ABB679" s="1"/>
      <c r="ABC679" s="1"/>
      <c r="ABD679" s="1"/>
      <c r="ABE679" s="1"/>
      <c r="ABF679" s="1"/>
      <c r="ABG679" s="1"/>
      <c r="ABH679" s="1"/>
      <c r="ABI679" s="1"/>
      <c r="ABJ679" s="1"/>
      <c r="ABK679" s="1"/>
      <c r="ABL679" s="1"/>
      <c r="ABM679" s="1"/>
      <c r="ABN679" s="1"/>
      <c r="ABO679" s="1"/>
    </row>
    <row r="680" spans="2:743" x14ac:dyDescent="0.25">
      <c r="B680" s="1"/>
      <c r="C680" s="1"/>
      <c r="D680" s="1"/>
      <c r="E680" s="1"/>
      <c r="F680" s="1"/>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c r="GO680" s="3"/>
      <c r="GP680" s="3"/>
      <c r="GQ680" s="3"/>
      <c r="GR680" s="3"/>
      <c r="GS680" s="3"/>
      <c r="GT680" s="3"/>
      <c r="GU680" s="3"/>
      <c r="GV680" s="3"/>
      <c r="GW680" s="3"/>
      <c r="GX680" s="3"/>
      <c r="GY680" s="3"/>
      <c r="GZ680" s="3"/>
      <c r="HA680" s="3"/>
      <c r="HB680" s="3"/>
      <c r="HC680" s="3"/>
      <c r="HD680" s="3"/>
      <c r="HE680" s="3"/>
      <c r="HF680" s="3"/>
      <c r="HG680" s="3"/>
      <c r="HH680" s="3"/>
      <c r="HI680" s="3"/>
      <c r="HJ680" s="3"/>
      <c r="HK680" s="3"/>
      <c r="HL680" s="3"/>
      <c r="HM680" s="3"/>
      <c r="HN680" s="3"/>
      <c r="HO680" s="3"/>
      <c r="HP680" s="3"/>
      <c r="HQ680" s="3"/>
      <c r="HR680" s="3"/>
      <c r="HS680" s="3"/>
      <c r="HT680" s="3"/>
      <c r="HU680" s="3"/>
      <c r="HV680" s="3"/>
      <c r="HW680" s="3"/>
      <c r="HX680" s="3"/>
      <c r="HY680" s="3"/>
      <c r="HZ680" s="3"/>
      <c r="IA680" s="3"/>
      <c r="IB680" s="3"/>
      <c r="IC680" s="3"/>
      <c r="ID680" s="3"/>
      <c r="IE680" s="3"/>
      <c r="IF680" s="3"/>
      <c r="IG680" s="3"/>
      <c r="IH680" s="3"/>
      <c r="II680" s="3"/>
      <c r="IJ680" s="3"/>
      <c r="IK680" s="3"/>
      <c r="IL680" s="3"/>
      <c r="IM680" s="3"/>
      <c r="IN680" s="3"/>
      <c r="IO680" s="3"/>
      <c r="IP680" s="3"/>
      <c r="IQ680" s="3"/>
      <c r="IR680" s="3"/>
      <c r="IS680" s="3"/>
      <c r="IT680" s="3"/>
      <c r="IU680" s="3"/>
      <c r="IV680" s="3"/>
      <c r="IW680" s="3"/>
      <c r="IX680" s="3"/>
      <c r="IY680" s="3"/>
      <c r="IZ680" s="3"/>
      <c r="JA680" s="3"/>
      <c r="JB680" s="3"/>
      <c r="JC680" s="3"/>
      <c r="JD680" s="3"/>
      <c r="JE680" s="3"/>
      <c r="JF680" s="3"/>
      <c r="JG680" s="3"/>
      <c r="JH680" s="3"/>
      <c r="JI680" s="3"/>
      <c r="JJ680" s="3"/>
      <c r="JK680" s="3"/>
      <c r="JL680" s="3"/>
      <c r="JM680" s="3"/>
      <c r="JN680" s="3"/>
      <c r="JO680" s="3"/>
      <c r="JP680" s="3"/>
      <c r="JQ680" s="3"/>
      <c r="JR680" s="3"/>
      <c r="JS680" s="3"/>
      <c r="JT680" s="3"/>
      <c r="JU680" s="3"/>
      <c r="JV680" s="3"/>
      <c r="JW680" s="3"/>
      <c r="JX680" s="3"/>
      <c r="JY680" s="3"/>
      <c r="JZ680" s="3"/>
      <c r="KA680" s="3"/>
      <c r="KB680" s="3"/>
      <c r="KC680" s="3"/>
      <c r="KD680" s="3"/>
      <c r="KE680" s="3"/>
      <c r="KF680" s="3"/>
      <c r="KG680" s="3"/>
      <c r="KH680" s="3"/>
      <c r="KI680" s="3"/>
      <c r="KJ680" s="3"/>
      <c r="KK680" s="3"/>
      <c r="KL680" s="3"/>
      <c r="KM680" s="3"/>
      <c r="KN680" s="3"/>
      <c r="KO680" s="3"/>
      <c r="KP680" s="3"/>
      <c r="KQ680" s="3"/>
      <c r="KR680" s="3"/>
      <c r="KS680" s="3"/>
      <c r="KT680" s="3"/>
      <c r="KU680" s="3"/>
      <c r="KV680" s="3"/>
      <c r="KW680" s="3"/>
      <c r="KX680" s="3"/>
      <c r="KY680" s="3"/>
      <c r="KZ680" s="3"/>
      <c r="LA680" s="3"/>
      <c r="LB680" s="3"/>
      <c r="LC680" s="3"/>
      <c r="LD680" s="3"/>
      <c r="LE680" s="3"/>
      <c r="LF680" s="3"/>
      <c r="LG680" s="3"/>
      <c r="LH680" s="3"/>
      <c r="LI680" s="3"/>
      <c r="LJ680" s="3"/>
      <c r="LK680" s="3"/>
      <c r="LL680" s="3"/>
      <c r="LM680" s="3"/>
      <c r="LN680" s="3"/>
      <c r="LO680" s="3"/>
      <c r="LP680" s="3"/>
      <c r="LQ680" s="3"/>
      <c r="LR680" s="3"/>
      <c r="LS680" s="3"/>
      <c r="LT680" s="3"/>
      <c r="LU680" s="3"/>
      <c r="LV680" s="3"/>
      <c r="LW680" s="3"/>
      <c r="LX680" s="3"/>
      <c r="LY680" s="3"/>
      <c r="LZ680" s="3"/>
      <c r="MA680" s="3"/>
      <c r="MB680" s="3"/>
      <c r="MC680" s="3"/>
      <c r="MD680" s="3"/>
      <c r="ME680" s="3"/>
      <c r="MF680" s="3"/>
      <c r="MG680" s="3"/>
      <c r="MH680" s="3"/>
      <c r="MI680" s="3"/>
      <c r="MJ680" s="3"/>
      <c r="MK680" s="3"/>
      <c r="ML680" s="3"/>
      <c r="MM680" s="3"/>
      <c r="MN680" s="3"/>
      <c r="MO680" s="3"/>
      <c r="MP680" s="3"/>
      <c r="MQ680" s="3"/>
      <c r="MR680" s="3"/>
      <c r="MS680" s="3"/>
      <c r="MT680" s="3"/>
      <c r="MU680" s="3"/>
      <c r="MV680" s="3"/>
      <c r="MW680" s="3"/>
      <c r="MX680" s="3"/>
      <c r="MY680" s="3"/>
      <c r="MZ680" s="3"/>
      <c r="NA680" s="3"/>
      <c r="NB680" s="3"/>
      <c r="NC680" s="3"/>
      <c r="ND680" s="3"/>
      <c r="NE680" s="3"/>
      <c r="NF680" s="3"/>
      <c r="NG680" s="3"/>
      <c r="NH680" s="3"/>
      <c r="NI680" s="3"/>
      <c r="NJ680" s="3"/>
      <c r="NK680" s="3"/>
      <c r="NL680" s="3"/>
      <c r="NM680" s="3"/>
      <c r="NN680" s="3"/>
      <c r="NO680" s="3"/>
      <c r="NP680" s="3"/>
      <c r="NQ680" s="3"/>
      <c r="NR680" s="3"/>
      <c r="NS680" s="3"/>
      <c r="NT680" s="3"/>
      <c r="NU680" s="3"/>
      <c r="NV680" s="3"/>
      <c r="NW680" s="3"/>
      <c r="NX680" s="3"/>
      <c r="NY680" s="3"/>
      <c r="NZ680" s="3"/>
      <c r="OA680" s="3"/>
      <c r="OB680" s="3"/>
      <c r="OC680" s="3"/>
      <c r="OD680" s="3"/>
      <c r="OE680" s="3"/>
      <c r="OF680" s="3"/>
      <c r="OG680" s="3"/>
      <c r="OH680" s="3"/>
      <c r="OI680" s="3"/>
      <c r="OJ680" s="3"/>
      <c r="OK680" s="3"/>
      <c r="OL680" s="3"/>
      <c r="OM680" s="3"/>
      <c r="ON680" s="3"/>
      <c r="OO680" s="3"/>
      <c r="OP680" s="3"/>
      <c r="OQ680" s="3"/>
      <c r="OR680" s="3"/>
      <c r="OS680" s="3"/>
      <c r="OT680" s="3"/>
      <c r="OU680" s="3"/>
      <c r="OV680" s="3"/>
      <c r="OW680" s="3"/>
      <c r="OX680" s="3"/>
      <c r="OY680" s="3"/>
      <c r="OZ680" s="3"/>
      <c r="PA680" s="3"/>
      <c r="PB680" s="1"/>
      <c r="PC680" s="1"/>
      <c r="PD680" s="1"/>
      <c r="PE680" s="1"/>
      <c r="PF680" s="1"/>
      <c r="PG680" s="1"/>
      <c r="PH680" s="1"/>
      <c r="PI680" s="1"/>
      <c r="PJ680" s="1"/>
      <c r="PK680" s="1"/>
      <c r="PL680" s="1"/>
      <c r="PM680" s="1"/>
      <c r="PN680" s="1"/>
      <c r="PO680" s="1"/>
      <c r="PP680" s="1"/>
      <c r="PQ680" s="1"/>
      <c r="PR680" s="1"/>
      <c r="PS680" s="1"/>
      <c r="PT680" s="1"/>
      <c r="PU680" s="1"/>
      <c r="PV680" s="1"/>
      <c r="PW680" s="1"/>
      <c r="PX680" s="1"/>
      <c r="PY680" s="1"/>
      <c r="PZ680" s="1"/>
      <c r="QA680" s="1"/>
      <c r="QB680" s="1"/>
      <c r="QC680" s="1"/>
      <c r="QD680" s="1"/>
      <c r="QE680" s="1"/>
      <c r="QF680" s="1"/>
      <c r="QG680" s="1"/>
      <c r="QH680" s="1"/>
      <c r="QI680" s="1"/>
      <c r="QJ680" s="1"/>
      <c r="QK680" s="1"/>
      <c r="QL680" s="1"/>
      <c r="QM680" s="1"/>
      <c r="QN680" s="1"/>
      <c r="QO680" s="1"/>
      <c r="QP680" s="1"/>
      <c r="QQ680" s="1"/>
      <c r="QR680" s="1"/>
      <c r="QS680" s="1"/>
      <c r="QT680" s="1"/>
      <c r="QU680" s="1"/>
      <c r="QV680" s="1"/>
      <c r="QW680" s="1"/>
      <c r="QX680" s="1"/>
      <c r="QY680" s="1"/>
      <c r="QZ680" s="1"/>
      <c r="RA680" s="1"/>
      <c r="RB680" s="1"/>
      <c r="RC680" s="1"/>
      <c r="RD680" s="1"/>
      <c r="RE680" s="1"/>
      <c r="RF680" s="1"/>
      <c r="RG680" s="1"/>
      <c r="RH680" s="1"/>
      <c r="RI680" s="1"/>
      <c r="RJ680" s="1"/>
      <c r="RK680" s="1"/>
      <c r="RL680" s="1"/>
      <c r="RM680" s="1"/>
      <c r="RN680" s="1"/>
      <c r="RO680" s="1"/>
      <c r="RP680" s="1"/>
      <c r="RQ680" s="1"/>
      <c r="RR680" s="1"/>
      <c r="RS680" s="1"/>
      <c r="RT680" s="1"/>
      <c r="RU680" s="1"/>
      <c r="RV680" s="1"/>
      <c r="RW680" s="1"/>
      <c r="RX680" s="1"/>
      <c r="RY680" s="1"/>
      <c r="RZ680" s="1"/>
      <c r="SA680" s="1"/>
      <c r="SB680" s="1"/>
      <c r="SC680" s="1"/>
      <c r="SD680" s="1"/>
      <c r="SE680" s="1"/>
      <c r="SF680" s="1"/>
      <c r="SG680" s="1"/>
      <c r="SH680" s="1"/>
      <c r="SI680" s="1"/>
      <c r="SJ680" s="1"/>
      <c r="SK680" s="1"/>
      <c r="SL680" s="1"/>
      <c r="SM680" s="1"/>
      <c r="SN680" s="1"/>
      <c r="SO680" s="1"/>
      <c r="SP680" s="1"/>
      <c r="SQ680" s="1"/>
      <c r="SR680" s="1"/>
      <c r="SS680" s="1"/>
      <c r="ST680" s="1"/>
      <c r="SU680" s="1"/>
      <c r="SV680" s="1"/>
      <c r="SW680" s="1"/>
      <c r="SX680" s="1"/>
      <c r="SY680" s="1"/>
      <c r="SZ680" s="1"/>
      <c r="TA680" s="1"/>
      <c r="TB680" s="1"/>
      <c r="TC680" s="1"/>
      <c r="TD680" s="1"/>
      <c r="TE680" s="1"/>
      <c r="TF680" s="1"/>
      <c r="TG680" s="1"/>
      <c r="TH680" s="1"/>
      <c r="TI680" s="1"/>
      <c r="TJ680" s="1"/>
      <c r="TK680" s="1"/>
      <c r="TL680" s="1"/>
      <c r="TM680" s="1"/>
      <c r="TN680" s="1"/>
      <c r="TO680" s="1"/>
      <c r="TP680" s="1"/>
      <c r="TQ680" s="1"/>
      <c r="TR680" s="1"/>
      <c r="TS680" s="1"/>
      <c r="TT680" s="1"/>
      <c r="TU680" s="1"/>
      <c r="TV680" s="1"/>
      <c r="TW680" s="1"/>
      <c r="TX680" s="1"/>
      <c r="TY680" s="1"/>
      <c r="TZ680" s="1"/>
      <c r="UA680" s="1"/>
      <c r="UB680" s="1"/>
      <c r="UC680" s="1"/>
      <c r="UD680" s="1"/>
      <c r="UE680" s="1"/>
      <c r="UF680" s="1"/>
      <c r="UG680" s="1"/>
      <c r="UH680" s="1"/>
      <c r="UI680" s="1"/>
      <c r="UJ680" s="1"/>
      <c r="UK680" s="1"/>
      <c r="UL680" s="1"/>
      <c r="UM680" s="1"/>
      <c r="UN680" s="1"/>
      <c r="UO680" s="1"/>
      <c r="UP680" s="1"/>
      <c r="UQ680" s="1"/>
      <c r="UR680" s="1"/>
      <c r="US680" s="1"/>
      <c r="UT680" s="1"/>
      <c r="UU680" s="1"/>
      <c r="UV680" s="1"/>
      <c r="UW680" s="1"/>
      <c r="UX680" s="1"/>
      <c r="UY680" s="1"/>
      <c r="UZ680" s="1"/>
      <c r="VA680" s="1"/>
      <c r="VB680" s="1"/>
      <c r="VC680" s="1"/>
      <c r="VD680" s="1"/>
      <c r="VE680" s="1"/>
      <c r="VF680" s="1"/>
      <c r="VG680" s="1"/>
      <c r="VH680" s="1"/>
      <c r="VI680" s="1"/>
      <c r="VJ680" s="1"/>
      <c r="VK680" s="1"/>
      <c r="VL680" s="1"/>
      <c r="VM680" s="1"/>
      <c r="VN680" s="1"/>
      <c r="VO680" s="1"/>
      <c r="VP680" s="1"/>
      <c r="VQ680" s="1"/>
      <c r="VR680" s="1"/>
      <c r="VS680" s="1"/>
      <c r="VT680" s="1"/>
      <c r="VU680" s="1"/>
      <c r="VV680" s="1"/>
      <c r="VW680" s="1"/>
      <c r="VX680" s="1"/>
      <c r="VY680" s="1"/>
      <c r="VZ680" s="1"/>
      <c r="WA680" s="1"/>
      <c r="WB680" s="1"/>
      <c r="WC680" s="1"/>
      <c r="WD680" s="1"/>
      <c r="WE680" s="1"/>
      <c r="WF680" s="1"/>
      <c r="WG680" s="1"/>
      <c r="WH680" s="1"/>
      <c r="WI680" s="1"/>
      <c r="WJ680" s="1"/>
      <c r="WK680" s="1"/>
      <c r="WL680" s="1"/>
      <c r="WM680" s="1"/>
      <c r="WN680" s="1"/>
      <c r="WO680" s="1"/>
      <c r="WP680" s="1"/>
      <c r="WQ680" s="1"/>
      <c r="WR680" s="1"/>
      <c r="WS680" s="1"/>
      <c r="WT680" s="1"/>
      <c r="WU680" s="1"/>
      <c r="WV680" s="1"/>
      <c r="WW680" s="1"/>
      <c r="WX680" s="1"/>
      <c r="WY680" s="1"/>
      <c r="WZ680" s="1"/>
      <c r="XA680" s="1"/>
      <c r="XB680" s="1"/>
      <c r="XC680" s="1"/>
      <c r="XD680" s="1"/>
      <c r="XE680" s="1"/>
      <c r="XF680" s="1"/>
      <c r="XG680" s="1"/>
      <c r="XH680" s="1"/>
      <c r="XI680" s="1"/>
      <c r="XJ680" s="1"/>
      <c r="XK680" s="1"/>
      <c r="XL680" s="1"/>
      <c r="XM680" s="1"/>
      <c r="XN680" s="1"/>
      <c r="XO680" s="1"/>
      <c r="XP680" s="1"/>
      <c r="XQ680" s="1"/>
      <c r="XR680" s="1"/>
      <c r="XS680" s="1"/>
      <c r="XT680" s="1"/>
      <c r="XU680" s="1"/>
      <c r="XV680" s="1"/>
      <c r="XW680" s="1"/>
      <c r="XX680" s="1"/>
      <c r="XY680" s="1"/>
      <c r="XZ680" s="1"/>
      <c r="YA680" s="1"/>
      <c r="YB680" s="1"/>
      <c r="YC680" s="1"/>
      <c r="YD680" s="1"/>
      <c r="YE680" s="1"/>
      <c r="YF680" s="1"/>
      <c r="YG680" s="1"/>
      <c r="YH680" s="1"/>
      <c r="YI680" s="1"/>
      <c r="YJ680" s="1"/>
      <c r="YK680" s="1"/>
      <c r="YL680" s="1"/>
      <c r="YM680" s="1"/>
      <c r="YN680" s="1"/>
      <c r="YO680" s="1"/>
      <c r="YP680" s="1"/>
      <c r="YQ680" s="1"/>
      <c r="YR680" s="1"/>
      <c r="YS680" s="1"/>
      <c r="YT680" s="1"/>
      <c r="YU680" s="1"/>
      <c r="YV680" s="1"/>
      <c r="YW680" s="1"/>
      <c r="YX680" s="1"/>
      <c r="YY680" s="1"/>
      <c r="YZ680" s="1"/>
      <c r="ZA680" s="1"/>
      <c r="ZB680" s="1"/>
      <c r="ZC680" s="1"/>
      <c r="ZD680" s="1"/>
      <c r="ZE680" s="1"/>
      <c r="ZF680" s="1"/>
      <c r="ZG680" s="1"/>
      <c r="ZH680" s="1"/>
      <c r="ZI680" s="1"/>
      <c r="ZJ680" s="1"/>
      <c r="ZK680" s="1"/>
      <c r="ZL680" s="1"/>
      <c r="ZM680" s="1"/>
      <c r="ZN680" s="1"/>
      <c r="ZO680" s="1"/>
      <c r="ZP680" s="1"/>
      <c r="ZQ680" s="1"/>
      <c r="ZR680" s="1"/>
      <c r="ZS680" s="1"/>
      <c r="ZT680" s="1"/>
      <c r="ZU680" s="1"/>
      <c r="ZV680" s="1"/>
      <c r="ZW680" s="1"/>
      <c r="ZX680" s="1"/>
      <c r="ZY680" s="1"/>
      <c r="ZZ680" s="1"/>
      <c r="AAA680" s="1"/>
      <c r="AAB680" s="1"/>
      <c r="AAC680" s="1"/>
      <c r="AAD680" s="1"/>
      <c r="AAE680" s="1"/>
      <c r="AAF680" s="1"/>
      <c r="AAG680" s="1"/>
      <c r="AAH680" s="1"/>
      <c r="AAI680" s="1"/>
      <c r="AAJ680" s="1"/>
      <c r="AAK680" s="1"/>
      <c r="AAL680" s="1"/>
      <c r="AAM680" s="1"/>
      <c r="AAN680" s="1"/>
      <c r="AAO680" s="1"/>
      <c r="AAP680" s="1"/>
      <c r="AAQ680" s="1"/>
      <c r="AAR680" s="1"/>
      <c r="AAS680" s="1"/>
      <c r="AAT680" s="1"/>
      <c r="AAU680" s="1"/>
      <c r="AAV680" s="1"/>
      <c r="AAW680" s="1"/>
      <c r="AAX680" s="1"/>
      <c r="AAY680" s="1"/>
      <c r="AAZ680" s="1"/>
      <c r="ABA680" s="1"/>
      <c r="ABB680" s="1"/>
      <c r="ABC680" s="1"/>
      <c r="ABD680" s="1"/>
      <c r="ABE680" s="1"/>
      <c r="ABF680" s="1"/>
      <c r="ABG680" s="1"/>
      <c r="ABH680" s="1"/>
      <c r="ABI680" s="1"/>
      <c r="ABJ680" s="1"/>
      <c r="ABK680" s="1"/>
      <c r="ABL680" s="1"/>
      <c r="ABM680" s="1"/>
      <c r="ABN680" s="1"/>
      <c r="ABO680" s="1"/>
    </row>
    <row r="681" spans="2:743" x14ac:dyDescent="0.25">
      <c r="B681" s="1"/>
      <c r="C681" s="1"/>
      <c r="D681" s="1"/>
      <c r="E681" s="1"/>
      <c r="F681" s="1"/>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3"/>
      <c r="GU681" s="3"/>
      <c r="GV681" s="3"/>
      <c r="GW681" s="3"/>
      <c r="GX681" s="3"/>
      <c r="GY681" s="3"/>
      <c r="GZ681" s="3"/>
      <c r="HA681" s="3"/>
      <c r="HB681" s="3"/>
      <c r="HC681" s="3"/>
      <c r="HD681" s="3"/>
      <c r="HE681" s="3"/>
      <c r="HF681" s="3"/>
      <c r="HG681" s="3"/>
      <c r="HH681" s="3"/>
      <c r="HI681" s="3"/>
      <c r="HJ681" s="3"/>
      <c r="HK681" s="3"/>
      <c r="HL681" s="3"/>
      <c r="HM681" s="3"/>
      <c r="HN681" s="3"/>
      <c r="HO681" s="3"/>
      <c r="HP681" s="3"/>
      <c r="HQ681" s="3"/>
      <c r="HR681" s="3"/>
      <c r="HS681" s="3"/>
      <c r="HT681" s="3"/>
      <c r="HU681" s="3"/>
      <c r="HV681" s="3"/>
      <c r="HW681" s="3"/>
      <c r="HX681" s="3"/>
      <c r="HY681" s="3"/>
      <c r="HZ681" s="3"/>
      <c r="IA681" s="3"/>
      <c r="IB681" s="3"/>
      <c r="IC681" s="3"/>
      <c r="ID681" s="3"/>
      <c r="IE681" s="3"/>
      <c r="IF681" s="3"/>
      <c r="IG681" s="3"/>
      <c r="IH681" s="3"/>
      <c r="II681" s="3"/>
      <c r="IJ681" s="3"/>
      <c r="IK681" s="3"/>
      <c r="IL681" s="3"/>
      <c r="IM681" s="3"/>
      <c r="IN681" s="3"/>
      <c r="IO681" s="3"/>
      <c r="IP681" s="3"/>
      <c r="IQ681" s="3"/>
      <c r="IR681" s="3"/>
      <c r="IS681" s="3"/>
      <c r="IT681" s="3"/>
      <c r="IU681" s="3"/>
      <c r="IV681" s="3"/>
      <c r="IW681" s="3"/>
      <c r="IX681" s="3"/>
      <c r="IY681" s="3"/>
      <c r="IZ681" s="3"/>
      <c r="JA681" s="3"/>
      <c r="JB681" s="3"/>
      <c r="JC681" s="3"/>
      <c r="JD681" s="3"/>
      <c r="JE681" s="3"/>
      <c r="JF681" s="3"/>
      <c r="JG681" s="3"/>
      <c r="JH681" s="3"/>
      <c r="JI681" s="3"/>
      <c r="JJ681" s="3"/>
      <c r="JK681" s="3"/>
      <c r="JL681" s="3"/>
      <c r="JM681" s="3"/>
      <c r="JN681" s="3"/>
      <c r="JO681" s="3"/>
      <c r="JP681" s="3"/>
      <c r="JQ681" s="3"/>
      <c r="JR681" s="3"/>
      <c r="JS681" s="3"/>
      <c r="JT681" s="3"/>
      <c r="JU681" s="3"/>
      <c r="JV681" s="3"/>
      <c r="JW681" s="3"/>
      <c r="JX681" s="3"/>
      <c r="JY681" s="3"/>
      <c r="JZ681" s="3"/>
      <c r="KA681" s="3"/>
      <c r="KB681" s="3"/>
      <c r="KC681" s="3"/>
      <c r="KD681" s="3"/>
      <c r="KE681" s="3"/>
      <c r="KF681" s="3"/>
      <c r="KG681" s="3"/>
      <c r="KH681" s="3"/>
      <c r="KI681" s="3"/>
      <c r="KJ681" s="3"/>
      <c r="KK681" s="3"/>
      <c r="KL681" s="3"/>
      <c r="KM681" s="3"/>
      <c r="KN681" s="3"/>
      <c r="KO681" s="3"/>
      <c r="KP681" s="3"/>
      <c r="KQ681" s="3"/>
      <c r="KR681" s="3"/>
      <c r="KS681" s="3"/>
      <c r="KT681" s="3"/>
      <c r="KU681" s="3"/>
      <c r="KV681" s="3"/>
      <c r="KW681" s="3"/>
      <c r="KX681" s="3"/>
      <c r="KY681" s="3"/>
      <c r="KZ681" s="3"/>
      <c r="LA681" s="3"/>
      <c r="LB681" s="3"/>
      <c r="LC681" s="3"/>
      <c r="LD681" s="3"/>
      <c r="LE681" s="3"/>
      <c r="LF681" s="3"/>
      <c r="LG681" s="3"/>
      <c r="LH681" s="3"/>
      <c r="LI681" s="3"/>
      <c r="LJ681" s="3"/>
      <c r="LK681" s="3"/>
      <c r="LL681" s="3"/>
      <c r="LM681" s="3"/>
      <c r="LN681" s="3"/>
      <c r="LO681" s="3"/>
      <c r="LP681" s="3"/>
      <c r="LQ681" s="3"/>
      <c r="LR681" s="3"/>
      <c r="LS681" s="3"/>
      <c r="LT681" s="3"/>
      <c r="LU681" s="3"/>
      <c r="LV681" s="3"/>
      <c r="LW681" s="3"/>
      <c r="LX681" s="3"/>
      <c r="LY681" s="3"/>
      <c r="LZ681" s="3"/>
      <c r="MA681" s="3"/>
      <c r="MB681" s="3"/>
      <c r="MC681" s="3"/>
      <c r="MD681" s="3"/>
      <c r="ME681" s="3"/>
      <c r="MF681" s="3"/>
      <c r="MG681" s="3"/>
      <c r="MH681" s="3"/>
      <c r="MI681" s="3"/>
      <c r="MJ681" s="3"/>
      <c r="MK681" s="3"/>
      <c r="ML681" s="3"/>
      <c r="MM681" s="3"/>
      <c r="MN681" s="3"/>
      <c r="MO681" s="3"/>
      <c r="MP681" s="3"/>
      <c r="MQ681" s="3"/>
      <c r="MR681" s="3"/>
      <c r="MS681" s="3"/>
      <c r="MT681" s="3"/>
      <c r="MU681" s="3"/>
      <c r="MV681" s="3"/>
      <c r="MW681" s="3"/>
      <c r="MX681" s="3"/>
      <c r="MY681" s="3"/>
      <c r="MZ681" s="3"/>
      <c r="NA681" s="3"/>
      <c r="NB681" s="3"/>
      <c r="NC681" s="3"/>
      <c r="ND681" s="3"/>
      <c r="NE681" s="3"/>
      <c r="NF681" s="3"/>
      <c r="NG681" s="3"/>
      <c r="NH681" s="3"/>
      <c r="NI681" s="3"/>
      <c r="NJ681" s="3"/>
      <c r="NK681" s="3"/>
      <c r="NL681" s="3"/>
      <c r="NM681" s="3"/>
      <c r="NN681" s="3"/>
      <c r="NO681" s="3"/>
      <c r="NP681" s="3"/>
      <c r="NQ681" s="3"/>
      <c r="NR681" s="3"/>
      <c r="NS681" s="3"/>
      <c r="NT681" s="3"/>
      <c r="NU681" s="3"/>
      <c r="NV681" s="3"/>
      <c r="NW681" s="3"/>
      <c r="NX681" s="3"/>
      <c r="NY681" s="3"/>
      <c r="NZ681" s="3"/>
      <c r="OA681" s="3"/>
      <c r="OB681" s="3"/>
      <c r="OC681" s="3"/>
      <c r="OD681" s="3"/>
      <c r="OE681" s="3"/>
      <c r="OF681" s="3"/>
      <c r="OG681" s="3"/>
      <c r="OH681" s="3"/>
      <c r="OI681" s="3"/>
      <c r="OJ681" s="3"/>
      <c r="OK681" s="3"/>
      <c r="OL681" s="3"/>
      <c r="OM681" s="3"/>
      <c r="ON681" s="3"/>
      <c r="OO681" s="3"/>
      <c r="OP681" s="3"/>
      <c r="OQ681" s="3"/>
      <c r="OR681" s="3"/>
      <c r="OS681" s="3"/>
      <c r="OT681" s="3"/>
      <c r="OU681" s="3"/>
      <c r="OV681" s="3"/>
      <c r="OW681" s="3"/>
      <c r="OX681" s="3"/>
      <c r="OY681" s="3"/>
      <c r="OZ681" s="3"/>
      <c r="PA681" s="3"/>
      <c r="PB681" s="1"/>
      <c r="PC681" s="1"/>
      <c r="PD681" s="1"/>
      <c r="PE681" s="1"/>
      <c r="PF681" s="1"/>
      <c r="PG681" s="1"/>
      <c r="PH681" s="1"/>
      <c r="PI681" s="1"/>
      <c r="PJ681" s="1"/>
      <c r="PK681" s="1"/>
      <c r="PL681" s="1"/>
      <c r="PM681" s="1"/>
      <c r="PN681" s="1"/>
      <c r="PO681" s="1"/>
      <c r="PP681" s="1"/>
      <c r="PQ681" s="1"/>
      <c r="PR681" s="1"/>
      <c r="PS681" s="1"/>
      <c r="PT681" s="1"/>
      <c r="PU681" s="1"/>
      <c r="PV681" s="1"/>
      <c r="PW681" s="1"/>
      <c r="PX681" s="1"/>
      <c r="PY681" s="1"/>
      <c r="PZ681" s="1"/>
      <c r="QA681" s="1"/>
      <c r="QB681" s="1"/>
      <c r="QC681" s="1"/>
      <c r="QD681" s="1"/>
      <c r="QE681" s="1"/>
      <c r="QF681" s="1"/>
      <c r="QG681" s="1"/>
      <c r="QH681" s="1"/>
      <c r="QI681" s="1"/>
      <c r="QJ681" s="1"/>
      <c r="QK681" s="1"/>
      <c r="QL681" s="1"/>
      <c r="QM681" s="1"/>
      <c r="QN681" s="1"/>
      <c r="QO681" s="1"/>
      <c r="QP681" s="1"/>
      <c r="QQ681" s="1"/>
      <c r="QR681" s="1"/>
      <c r="QS681" s="1"/>
      <c r="QT681" s="1"/>
      <c r="QU681" s="1"/>
      <c r="QV681" s="1"/>
      <c r="QW681" s="1"/>
      <c r="QX681" s="1"/>
      <c r="QY681" s="1"/>
      <c r="QZ681" s="1"/>
      <c r="RA681" s="1"/>
      <c r="RB681" s="1"/>
      <c r="RC681" s="1"/>
      <c r="RD681" s="1"/>
      <c r="RE681" s="1"/>
      <c r="RF681" s="1"/>
      <c r="RG681" s="1"/>
      <c r="RH681" s="1"/>
      <c r="RI681" s="1"/>
      <c r="RJ681" s="1"/>
      <c r="RK681" s="1"/>
      <c r="RL681" s="1"/>
      <c r="RM681" s="1"/>
      <c r="RN681" s="1"/>
      <c r="RO681" s="1"/>
      <c r="RP681" s="1"/>
      <c r="RQ681" s="1"/>
      <c r="RR681" s="1"/>
      <c r="RS681" s="1"/>
      <c r="RT681" s="1"/>
      <c r="RU681" s="1"/>
      <c r="RV681" s="1"/>
      <c r="RW681" s="1"/>
      <c r="RX681" s="1"/>
      <c r="RY681" s="1"/>
      <c r="RZ681" s="1"/>
      <c r="SA681" s="1"/>
      <c r="SB681" s="1"/>
      <c r="SC681" s="1"/>
      <c r="SD681" s="1"/>
      <c r="SE681" s="1"/>
      <c r="SF681" s="1"/>
      <c r="SG681" s="1"/>
      <c r="SH681" s="1"/>
      <c r="SI681" s="1"/>
      <c r="SJ681" s="1"/>
      <c r="SK681" s="1"/>
      <c r="SL681" s="1"/>
      <c r="SM681" s="1"/>
      <c r="SN681" s="1"/>
      <c r="SO681" s="1"/>
      <c r="SP681" s="1"/>
      <c r="SQ681" s="1"/>
      <c r="SR681" s="1"/>
      <c r="SS681" s="1"/>
      <c r="ST681" s="1"/>
      <c r="SU681" s="1"/>
      <c r="SV681" s="1"/>
      <c r="SW681" s="1"/>
      <c r="SX681" s="1"/>
      <c r="SY681" s="1"/>
      <c r="SZ681" s="1"/>
      <c r="TA681" s="1"/>
      <c r="TB681" s="1"/>
      <c r="TC681" s="1"/>
      <c r="TD681" s="1"/>
      <c r="TE681" s="1"/>
      <c r="TF681" s="1"/>
      <c r="TG681" s="1"/>
      <c r="TH681" s="1"/>
      <c r="TI681" s="1"/>
      <c r="TJ681" s="1"/>
      <c r="TK681" s="1"/>
      <c r="TL681" s="1"/>
      <c r="TM681" s="1"/>
      <c r="TN681" s="1"/>
      <c r="TO681" s="1"/>
      <c r="TP681" s="1"/>
      <c r="TQ681" s="1"/>
      <c r="TR681" s="1"/>
      <c r="TS681" s="1"/>
      <c r="TT681" s="1"/>
      <c r="TU681" s="1"/>
      <c r="TV681" s="1"/>
      <c r="TW681" s="1"/>
      <c r="TX681" s="1"/>
      <c r="TY681" s="1"/>
      <c r="TZ681" s="1"/>
      <c r="UA681" s="1"/>
      <c r="UB681" s="1"/>
      <c r="UC681" s="1"/>
      <c r="UD681" s="1"/>
      <c r="UE681" s="1"/>
      <c r="UF681" s="1"/>
      <c r="UG681" s="1"/>
      <c r="UH681" s="1"/>
      <c r="UI681" s="1"/>
      <c r="UJ681" s="1"/>
      <c r="UK681" s="1"/>
      <c r="UL681" s="1"/>
      <c r="UM681" s="1"/>
      <c r="UN681" s="1"/>
      <c r="UO681" s="1"/>
      <c r="UP681" s="1"/>
      <c r="UQ681" s="1"/>
      <c r="UR681" s="1"/>
      <c r="US681" s="1"/>
      <c r="UT681" s="1"/>
      <c r="UU681" s="1"/>
      <c r="UV681" s="1"/>
      <c r="UW681" s="1"/>
      <c r="UX681" s="1"/>
      <c r="UY681" s="1"/>
      <c r="UZ681" s="1"/>
      <c r="VA681" s="1"/>
      <c r="VB681" s="1"/>
      <c r="VC681" s="1"/>
      <c r="VD681" s="1"/>
      <c r="VE681" s="1"/>
      <c r="VF681" s="1"/>
      <c r="VG681" s="1"/>
      <c r="VH681" s="1"/>
      <c r="VI681" s="1"/>
      <c r="VJ681" s="1"/>
      <c r="VK681" s="1"/>
      <c r="VL681" s="1"/>
      <c r="VM681" s="1"/>
      <c r="VN681" s="1"/>
      <c r="VO681" s="1"/>
      <c r="VP681" s="1"/>
      <c r="VQ681" s="1"/>
      <c r="VR681" s="1"/>
      <c r="VS681" s="1"/>
      <c r="VT681" s="1"/>
      <c r="VU681" s="1"/>
      <c r="VV681" s="1"/>
      <c r="VW681" s="1"/>
      <c r="VX681" s="1"/>
      <c r="VY681" s="1"/>
      <c r="VZ681" s="1"/>
      <c r="WA681" s="1"/>
      <c r="WB681" s="1"/>
      <c r="WC681" s="1"/>
      <c r="WD681" s="1"/>
      <c r="WE681" s="1"/>
      <c r="WF681" s="1"/>
      <c r="WG681" s="1"/>
      <c r="WH681" s="1"/>
      <c r="WI681" s="1"/>
      <c r="WJ681" s="1"/>
      <c r="WK681" s="1"/>
      <c r="WL681" s="1"/>
      <c r="WM681" s="1"/>
      <c r="WN681" s="1"/>
      <c r="WO681" s="1"/>
      <c r="WP681" s="1"/>
      <c r="WQ681" s="1"/>
      <c r="WR681" s="1"/>
      <c r="WS681" s="1"/>
      <c r="WT681" s="1"/>
      <c r="WU681" s="1"/>
      <c r="WV681" s="1"/>
      <c r="WW681" s="1"/>
      <c r="WX681" s="1"/>
      <c r="WY681" s="1"/>
      <c r="WZ681" s="1"/>
      <c r="XA681" s="1"/>
      <c r="XB681" s="1"/>
      <c r="XC681" s="1"/>
      <c r="XD681" s="1"/>
      <c r="XE681" s="1"/>
      <c r="XF681" s="1"/>
      <c r="XG681" s="1"/>
      <c r="XH681" s="1"/>
      <c r="XI681" s="1"/>
      <c r="XJ681" s="1"/>
      <c r="XK681" s="1"/>
      <c r="XL681" s="1"/>
      <c r="XM681" s="1"/>
      <c r="XN681" s="1"/>
      <c r="XO681" s="1"/>
      <c r="XP681" s="1"/>
      <c r="XQ681" s="1"/>
      <c r="XR681" s="1"/>
      <c r="XS681" s="1"/>
      <c r="XT681" s="1"/>
      <c r="XU681" s="1"/>
      <c r="XV681" s="1"/>
      <c r="XW681" s="1"/>
      <c r="XX681" s="1"/>
      <c r="XY681" s="1"/>
      <c r="XZ681" s="1"/>
      <c r="YA681" s="1"/>
      <c r="YB681" s="1"/>
      <c r="YC681" s="1"/>
      <c r="YD681" s="1"/>
      <c r="YE681" s="1"/>
      <c r="YF681" s="1"/>
      <c r="YG681" s="1"/>
      <c r="YH681" s="1"/>
      <c r="YI681" s="1"/>
      <c r="YJ681" s="1"/>
      <c r="YK681" s="1"/>
      <c r="YL681" s="1"/>
      <c r="YM681" s="1"/>
      <c r="YN681" s="1"/>
      <c r="YO681" s="1"/>
      <c r="YP681" s="1"/>
      <c r="YQ681" s="1"/>
      <c r="YR681" s="1"/>
      <c r="YS681" s="1"/>
      <c r="YT681" s="1"/>
      <c r="YU681" s="1"/>
      <c r="YV681" s="1"/>
      <c r="YW681" s="1"/>
      <c r="YX681" s="1"/>
      <c r="YY681" s="1"/>
      <c r="YZ681" s="1"/>
      <c r="ZA681" s="1"/>
      <c r="ZB681" s="1"/>
      <c r="ZC681" s="1"/>
      <c r="ZD681" s="1"/>
      <c r="ZE681" s="1"/>
      <c r="ZF681" s="1"/>
      <c r="ZG681" s="1"/>
      <c r="ZH681" s="1"/>
      <c r="ZI681" s="1"/>
      <c r="ZJ681" s="1"/>
      <c r="ZK681" s="1"/>
      <c r="ZL681" s="1"/>
      <c r="ZM681" s="1"/>
      <c r="ZN681" s="1"/>
      <c r="ZO681" s="1"/>
      <c r="ZP681" s="1"/>
      <c r="ZQ681" s="1"/>
      <c r="ZR681" s="1"/>
      <c r="ZS681" s="1"/>
      <c r="ZT681" s="1"/>
      <c r="ZU681" s="1"/>
      <c r="ZV681" s="1"/>
      <c r="ZW681" s="1"/>
      <c r="ZX681" s="1"/>
      <c r="ZY681" s="1"/>
      <c r="ZZ681" s="1"/>
      <c r="AAA681" s="1"/>
      <c r="AAB681" s="1"/>
      <c r="AAC681" s="1"/>
      <c r="AAD681" s="1"/>
      <c r="AAE681" s="1"/>
      <c r="AAF681" s="1"/>
      <c r="AAG681" s="1"/>
      <c r="AAH681" s="1"/>
      <c r="AAI681" s="1"/>
      <c r="AAJ681" s="1"/>
      <c r="AAK681" s="1"/>
      <c r="AAL681" s="1"/>
      <c r="AAM681" s="1"/>
      <c r="AAN681" s="1"/>
      <c r="AAO681" s="1"/>
      <c r="AAP681" s="1"/>
      <c r="AAQ681" s="1"/>
      <c r="AAR681" s="1"/>
      <c r="AAS681" s="1"/>
      <c r="AAT681" s="1"/>
      <c r="AAU681" s="1"/>
      <c r="AAV681" s="1"/>
      <c r="AAW681" s="1"/>
      <c r="AAX681" s="1"/>
      <c r="AAY681" s="1"/>
      <c r="AAZ681" s="1"/>
      <c r="ABA681" s="1"/>
      <c r="ABB681" s="1"/>
      <c r="ABC681" s="1"/>
      <c r="ABD681" s="1"/>
      <c r="ABE681" s="1"/>
      <c r="ABF681" s="1"/>
      <c r="ABG681" s="1"/>
      <c r="ABH681" s="1"/>
      <c r="ABI681" s="1"/>
      <c r="ABJ681" s="1"/>
      <c r="ABK681" s="1"/>
      <c r="ABL681" s="1"/>
      <c r="ABM681" s="1"/>
      <c r="ABN681" s="1"/>
      <c r="ABO681" s="1"/>
    </row>
    <row r="682" spans="2:743" x14ac:dyDescent="0.25">
      <c r="B682" s="1"/>
      <c r="C682" s="1"/>
      <c r="D682" s="1"/>
      <c r="E682" s="1"/>
      <c r="F682" s="1"/>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c r="GO682" s="3"/>
      <c r="GP682" s="3"/>
      <c r="GQ682" s="3"/>
      <c r="GR682" s="3"/>
      <c r="GS682" s="3"/>
      <c r="GT682" s="3"/>
      <c r="GU682" s="3"/>
      <c r="GV682" s="3"/>
      <c r="GW682" s="3"/>
      <c r="GX682" s="3"/>
      <c r="GY682" s="3"/>
      <c r="GZ682" s="3"/>
      <c r="HA682" s="3"/>
      <c r="HB682" s="3"/>
      <c r="HC682" s="3"/>
      <c r="HD682" s="3"/>
      <c r="HE682" s="3"/>
      <c r="HF682" s="3"/>
      <c r="HG682" s="3"/>
      <c r="HH682" s="3"/>
      <c r="HI682" s="3"/>
      <c r="HJ682" s="3"/>
      <c r="HK682" s="3"/>
      <c r="HL682" s="3"/>
      <c r="HM682" s="3"/>
      <c r="HN682" s="3"/>
      <c r="HO682" s="3"/>
      <c r="HP682" s="3"/>
      <c r="HQ682" s="3"/>
      <c r="HR682" s="3"/>
      <c r="HS682" s="3"/>
      <c r="HT682" s="3"/>
      <c r="HU682" s="3"/>
      <c r="HV682" s="3"/>
      <c r="HW682" s="3"/>
      <c r="HX682" s="3"/>
      <c r="HY682" s="3"/>
      <c r="HZ682" s="3"/>
      <c r="IA682" s="3"/>
      <c r="IB682" s="3"/>
      <c r="IC682" s="3"/>
      <c r="ID682" s="3"/>
      <c r="IE682" s="3"/>
      <c r="IF682" s="3"/>
      <c r="IG682" s="3"/>
      <c r="IH682" s="3"/>
      <c r="II682" s="3"/>
      <c r="IJ682" s="3"/>
      <c r="IK682" s="3"/>
      <c r="IL682" s="3"/>
      <c r="IM682" s="3"/>
      <c r="IN682" s="3"/>
      <c r="IO682" s="3"/>
      <c r="IP682" s="3"/>
      <c r="IQ682" s="3"/>
      <c r="IR682" s="3"/>
      <c r="IS682" s="3"/>
      <c r="IT682" s="3"/>
      <c r="IU682" s="3"/>
      <c r="IV682" s="3"/>
      <c r="IW682" s="3"/>
      <c r="IX682" s="3"/>
      <c r="IY682" s="3"/>
      <c r="IZ682" s="3"/>
      <c r="JA682" s="3"/>
      <c r="JB682" s="3"/>
      <c r="JC682" s="3"/>
      <c r="JD682" s="3"/>
      <c r="JE682" s="3"/>
      <c r="JF682" s="3"/>
      <c r="JG682" s="3"/>
      <c r="JH682" s="3"/>
      <c r="JI682" s="3"/>
      <c r="JJ682" s="3"/>
      <c r="JK682" s="3"/>
      <c r="JL682" s="3"/>
      <c r="JM682" s="3"/>
      <c r="JN682" s="3"/>
      <c r="JO682" s="3"/>
      <c r="JP682" s="3"/>
      <c r="JQ682" s="3"/>
      <c r="JR682" s="3"/>
      <c r="JS682" s="3"/>
      <c r="JT682" s="3"/>
      <c r="JU682" s="3"/>
      <c r="JV682" s="3"/>
      <c r="JW682" s="3"/>
      <c r="JX682" s="3"/>
      <c r="JY682" s="3"/>
      <c r="JZ682" s="3"/>
      <c r="KA682" s="3"/>
      <c r="KB682" s="3"/>
      <c r="KC682" s="3"/>
      <c r="KD682" s="3"/>
      <c r="KE682" s="3"/>
      <c r="KF682" s="3"/>
      <c r="KG682" s="3"/>
      <c r="KH682" s="3"/>
      <c r="KI682" s="3"/>
      <c r="KJ682" s="3"/>
      <c r="KK682" s="3"/>
      <c r="KL682" s="3"/>
      <c r="KM682" s="3"/>
      <c r="KN682" s="3"/>
      <c r="KO682" s="3"/>
      <c r="KP682" s="3"/>
      <c r="KQ682" s="3"/>
      <c r="KR682" s="3"/>
      <c r="KS682" s="3"/>
      <c r="KT682" s="3"/>
      <c r="KU682" s="3"/>
      <c r="KV682" s="3"/>
      <c r="KW682" s="3"/>
      <c r="KX682" s="3"/>
      <c r="KY682" s="3"/>
      <c r="KZ682" s="3"/>
      <c r="LA682" s="3"/>
      <c r="LB682" s="3"/>
      <c r="LC682" s="3"/>
      <c r="LD682" s="3"/>
      <c r="LE682" s="3"/>
      <c r="LF682" s="3"/>
      <c r="LG682" s="3"/>
      <c r="LH682" s="3"/>
      <c r="LI682" s="3"/>
      <c r="LJ682" s="3"/>
      <c r="LK682" s="3"/>
      <c r="LL682" s="3"/>
      <c r="LM682" s="3"/>
      <c r="LN682" s="3"/>
      <c r="LO682" s="3"/>
      <c r="LP682" s="3"/>
      <c r="LQ682" s="3"/>
      <c r="LR682" s="3"/>
      <c r="LS682" s="3"/>
      <c r="LT682" s="3"/>
      <c r="LU682" s="3"/>
      <c r="LV682" s="3"/>
      <c r="LW682" s="3"/>
      <c r="LX682" s="3"/>
      <c r="LY682" s="3"/>
      <c r="LZ682" s="3"/>
      <c r="MA682" s="3"/>
      <c r="MB682" s="3"/>
      <c r="MC682" s="3"/>
      <c r="MD682" s="3"/>
      <c r="ME682" s="3"/>
      <c r="MF682" s="3"/>
      <c r="MG682" s="3"/>
      <c r="MH682" s="3"/>
      <c r="MI682" s="3"/>
      <c r="MJ682" s="3"/>
      <c r="MK682" s="3"/>
      <c r="ML682" s="3"/>
      <c r="MM682" s="3"/>
      <c r="MN682" s="3"/>
      <c r="MO682" s="3"/>
      <c r="MP682" s="3"/>
      <c r="MQ682" s="3"/>
      <c r="MR682" s="3"/>
      <c r="MS682" s="3"/>
      <c r="MT682" s="3"/>
      <c r="MU682" s="3"/>
      <c r="MV682" s="3"/>
      <c r="MW682" s="3"/>
      <c r="MX682" s="3"/>
      <c r="MY682" s="3"/>
      <c r="MZ682" s="3"/>
      <c r="NA682" s="3"/>
      <c r="NB682" s="3"/>
      <c r="NC682" s="3"/>
      <c r="ND682" s="3"/>
      <c r="NE682" s="3"/>
      <c r="NF682" s="3"/>
      <c r="NG682" s="3"/>
      <c r="NH682" s="3"/>
      <c r="NI682" s="3"/>
      <c r="NJ682" s="3"/>
      <c r="NK682" s="3"/>
      <c r="NL682" s="3"/>
      <c r="NM682" s="3"/>
      <c r="NN682" s="3"/>
      <c r="NO682" s="3"/>
      <c r="NP682" s="3"/>
      <c r="NQ682" s="3"/>
      <c r="NR682" s="3"/>
      <c r="NS682" s="3"/>
      <c r="NT682" s="3"/>
      <c r="NU682" s="3"/>
      <c r="NV682" s="3"/>
      <c r="NW682" s="3"/>
      <c r="NX682" s="3"/>
      <c r="NY682" s="3"/>
      <c r="NZ682" s="3"/>
      <c r="OA682" s="3"/>
      <c r="OB682" s="3"/>
      <c r="OC682" s="3"/>
      <c r="OD682" s="3"/>
      <c r="OE682" s="3"/>
      <c r="OF682" s="3"/>
      <c r="OG682" s="3"/>
      <c r="OH682" s="3"/>
      <c r="OI682" s="3"/>
      <c r="OJ682" s="3"/>
      <c r="OK682" s="3"/>
      <c r="OL682" s="3"/>
      <c r="OM682" s="3"/>
      <c r="ON682" s="3"/>
      <c r="OO682" s="3"/>
      <c r="OP682" s="3"/>
      <c r="OQ682" s="3"/>
      <c r="OR682" s="3"/>
      <c r="OS682" s="3"/>
      <c r="OT682" s="3"/>
      <c r="OU682" s="3"/>
      <c r="OV682" s="3"/>
      <c r="OW682" s="3"/>
      <c r="OX682" s="3"/>
      <c r="OY682" s="3"/>
      <c r="OZ682" s="3"/>
      <c r="PA682" s="3"/>
      <c r="PB682" s="1"/>
      <c r="PC682" s="1"/>
      <c r="PD682" s="1"/>
      <c r="PE682" s="1"/>
      <c r="PF682" s="1"/>
      <c r="PG682" s="1"/>
      <c r="PH682" s="1"/>
      <c r="PI682" s="1"/>
      <c r="PJ682" s="1"/>
      <c r="PK682" s="1"/>
      <c r="PL682" s="1"/>
      <c r="PM682" s="1"/>
      <c r="PN682" s="1"/>
      <c r="PO682" s="1"/>
      <c r="PP682" s="1"/>
      <c r="PQ682" s="1"/>
      <c r="PR682" s="1"/>
      <c r="PS682" s="1"/>
      <c r="PT682" s="1"/>
      <c r="PU682" s="1"/>
      <c r="PV682" s="1"/>
      <c r="PW682" s="1"/>
      <c r="PX682" s="1"/>
      <c r="PY682" s="1"/>
      <c r="PZ682" s="1"/>
      <c r="QA682" s="1"/>
      <c r="QB682" s="1"/>
      <c r="QC682" s="1"/>
      <c r="QD682" s="1"/>
      <c r="QE682" s="1"/>
      <c r="QF682" s="1"/>
      <c r="QG682" s="1"/>
      <c r="QH682" s="1"/>
      <c r="QI682" s="1"/>
      <c r="QJ682" s="1"/>
      <c r="QK682" s="1"/>
      <c r="QL682" s="1"/>
      <c r="QM682" s="1"/>
      <c r="QN682" s="1"/>
      <c r="QO682" s="1"/>
      <c r="QP682" s="1"/>
      <c r="QQ682" s="1"/>
      <c r="QR682" s="1"/>
      <c r="QS682" s="1"/>
      <c r="QT682" s="1"/>
      <c r="QU682" s="1"/>
      <c r="QV682" s="1"/>
      <c r="QW682" s="1"/>
      <c r="QX682" s="1"/>
      <c r="QY682" s="1"/>
      <c r="QZ682" s="1"/>
      <c r="RA682" s="1"/>
      <c r="RB682" s="1"/>
      <c r="RC682" s="1"/>
      <c r="RD682" s="1"/>
      <c r="RE682" s="1"/>
      <c r="RF682" s="1"/>
      <c r="RG682" s="1"/>
      <c r="RH682" s="1"/>
      <c r="RI682" s="1"/>
      <c r="RJ682" s="1"/>
      <c r="RK682" s="1"/>
      <c r="RL682" s="1"/>
      <c r="RM682" s="1"/>
      <c r="RN682" s="1"/>
      <c r="RO682" s="1"/>
      <c r="RP682" s="1"/>
      <c r="RQ682" s="1"/>
      <c r="RR682" s="1"/>
      <c r="RS682" s="1"/>
      <c r="RT682" s="1"/>
      <c r="RU682" s="1"/>
      <c r="RV682" s="1"/>
      <c r="RW682" s="1"/>
      <c r="RX682" s="1"/>
      <c r="RY682" s="1"/>
      <c r="RZ682" s="1"/>
      <c r="SA682" s="1"/>
      <c r="SB682" s="1"/>
      <c r="SC682" s="1"/>
      <c r="SD682" s="1"/>
      <c r="SE682" s="1"/>
      <c r="SF682" s="1"/>
      <c r="SG682" s="1"/>
      <c r="SH682" s="1"/>
      <c r="SI682" s="1"/>
      <c r="SJ682" s="1"/>
      <c r="SK682" s="1"/>
      <c r="SL682" s="1"/>
      <c r="SM682" s="1"/>
      <c r="SN682" s="1"/>
      <c r="SO682" s="1"/>
      <c r="SP682" s="1"/>
      <c r="SQ682" s="1"/>
      <c r="SR682" s="1"/>
      <c r="SS682" s="1"/>
      <c r="ST682" s="1"/>
      <c r="SU682" s="1"/>
      <c r="SV682" s="1"/>
      <c r="SW682" s="1"/>
      <c r="SX682" s="1"/>
      <c r="SY682" s="1"/>
      <c r="SZ682" s="1"/>
      <c r="TA682" s="1"/>
      <c r="TB682" s="1"/>
      <c r="TC682" s="1"/>
      <c r="TD682" s="1"/>
      <c r="TE682" s="1"/>
      <c r="TF682" s="1"/>
      <c r="TG682" s="1"/>
      <c r="TH682" s="1"/>
      <c r="TI682" s="1"/>
      <c r="TJ682" s="1"/>
      <c r="TK682" s="1"/>
      <c r="TL682" s="1"/>
      <c r="TM682" s="1"/>
      <c r="TN682" s="1"/>
      <c r="TO682" s="1"/>
      <c r="TP682" s="1"/>
      <c r="TQ682" s="1"/>
      <c r="TR682" s="1"/>
      <c r="TS682" s="1"/>
      <c r="TT682" s="1"/>
      <c r="TU682" s="1"/>
      <c r="TV682" s="1"/>
      <c r="TW682" s="1"/>
      <c r="TX682" s="1"/>
      <c r="TY682" s="1"/>
      <c r="TZ682" s="1"/>
      <c r="UA682" s="1"/>
      <c r="UB682" s="1"/>
      <c r="UC682" s="1"/>
      <c r="UD682" s="1"/>
      <c r="UE682" s="1"/>
      <c r="UF682" s="1"/>
      <c r="UG682" s="1"/>
      <c r="UH682" s="1"/>
      <c r="UI682" s="1"/>
      <c r="UJ682" s="1"/>
      <c r="UK682" s="1"/>
      <c r="UL682" s="1"/>
      <c r="UM682" s="1"/>
      <c r="UN682" s="1"/>
      <c r="UO682" s="1"/>
      <c r="UP682" s="1"/>
      <c r="UQ682" s="1"/>
      <c r="UR682" s="1"/>
      <c r="US682" s="1"/>
      <c r="UT682" s="1"/>
      <c r="UU682" s="1"/>
      <c r="UV682" s="1"/>
      <c r="UW682" s="1"/>
      <c r="UX682" s="1"/>
      <c r="UY682" s="1"/>
      <c r="UZ682" s="1"/>
      <c r="VA682" s="1"/>
      <c r="VB682" s="1"/>
      <c r="VC682" s="1"/>
      <c r="VD682" s="1"/>
      <c r="VE682" s="1"/>
      <c r="VF682" s="1"/>
      <c r="VG682" s="1"/>
      <c r="VH682" s="1"/>
      <c r="VI682" s="1"/>
      <c r="VJ682" s="1"/>
      <c r="VK682" s="1"/>
      <c r="VL682" s="1"/>
      <c r="VM682" s="1"/>
      <c r="VN682" s="1"/>
      <c r="VO682" s="1"/>
      <c r="VP682" s="1"/>
      <c r="VQ682" s="1"/>
      <c r="VR682" s="1"/>
      <c r="VS682" s="1"/>
      <c r="VT682" s="1"/>
      <c r="VU682" s="1"/>
      <c r="VV682" s="1"/>
      <c r="VW682" s="1"/>
      <c r="VX682" s="1"/>
      <c r="VY682" s="1"/>
      <c r="VZ682" s="1"/>
      <c r="WA682" s="1"/>
      <c r="WB682" s="1"/>
      <c r="WC682" s="1"/>
      <c r="WD682" s="1"/>
      <c r="WE682" s="1"/>
      <c r="WF682" s="1"/>
      <c r="WG682" s="1"/>
      <c r="WH682" s="1"/>
      <c r="WI682" s="1"/>
      <c r="WJ682" s="1"/>
      <c r="WK682" s="1"/>
      <c r="WL682" s="1"/>
      <c r="WM682" s="1"/>
      <c r="WN682" s="1"/>
      <c r="WO682" s="1"/>
      <c r="WP682" s="1"/>
      <c r="WQ682" s="1"/>
      <c r="WR682" s="1"/>
      <c r="WS682" s="1"/>
      <c r="WT682" s="1"/>
      <c r="WU682" s="1"/>
      <c r="WV682" s="1"/>
      <c r="WW682" s="1"/>
      <c r="WX682" s="1"/>
      <c r="WY682" s="1"/>
      <c r="WZ682" s="1"/>
      <c r="XA682" s="1"/>
      <c r="XB682" s="1"/>
      <c r="XC682" s="1"/>
      <c r="XD682" s="1"/>
      <c r="XE682" s="1"/>
      <c r="XF682" s="1"/>
      <c r="XG682" s="1"/>
      <c r="XH682" s="1"/>
      <c r="XI682" s="1"/>
      <c r="XJ682" s="1"/>
      <c r="XK682" s="1"/>
      <c r="XL682" s="1"/>
      <c r="XM682" s="1"/>
      <c r="XN682" s="1"/>
      <c r="XO682" s="1"/>
      <c r="XP682" s="1"/>
      <c r="XQ682" s="1"/>
      <c r="XR682" s="1"/>
      <c r="XS682" s="1"/>
      <c r="XT682" s="1"/>
      <c r="XU682" s="1"/>
      <c r="XV682" s="1"/>
      <c r="XW682" s="1"/>
      <c r="XX682" s="1"/>
      <c r="XY682" s="1"/>
      <c r="XZ682" s="1"/>
      <c r="YA682" s="1"/>
      <c r="YB682" s="1"/>
      <c r="YC682" s="1"/>
      <c r="YD682" s="1"/>
      <c r="YE682" s="1"/>
      <c r="YF682" s="1"/>
      <c r="YG682" s="1"/>
      <c r="YH682" s="1"/>
      <c r="YI682" s="1"/>
      <c r="YJ682" s="1"/>
      <c r="YK682" s="1"/>
      <c r="YL682" s="1"/>
      <c r="YM682" s="1"/>
      <c r="YN682" s="1"/>
      <c r="YO682" s="1"/>
      <c r="YP682" s="1"/>
      <c r="YQ682" s="1"/>
      <c r="YR682" s="1"/>
      <c r="YS682" s="1"/>
      <c r="YT682" s="1"/>
      <c r="YU682" s="1"/>
      <c r="YV682" s="1"/>
      <c r="YW682" s="1"/>
      <c r="YX682" s="1"/>
      <c r="YY682" s="1"/>
      <c r="YZ682" s="1"/>
      <c r="ZA682" s="1"/>
      <c r="ZB682" s="1"/>
      <c r="ZC682" s="1"/>
      <c r="ZD682" s="1"/>
      <c r="ZE682" s="1"/>
      <c r="ZF682" s="1"/>
      <c r="ZG682" s="1"/>
      <c r="ZH682" s="1"/>
      <c r="ZI682" s="1"/>
      <c r="ZJ682" s="1"/>
      <c r="ZK682" s="1"/>
      <c r="ZL682" s="1"/>
      <c r="ZM682" s="1"/>
      <c r="ZN682" s="1"/>
      <c r="ZO682" s="1"/>
      <c r="ZP682" s="1"/>
      <c r="ZQ682" s="1"/>
      <c r="ZR682" s="1"/>
      <c r="ZS682" s="1"/>
      <c r="ZT682" s="1"/>
      <c r="ZU682" s="1"/>
      <c r="ZV682" s="1"/>
      <c r="ZW682" s="1"/>
      <c r="ZX682" s="1"/>
      <c r="ZY682" s="1"/>
      <c r="ZZ682" s="1"/>
      <c r="AAA682" s="1"/>
      <c r="AAB682" s="1"/>
      <c r="AAC682" s="1"/>
      <c r="AAD682" s="1"/>
      <c r="AAE682" s="1"/>
      <c r="AAF682" s="1"/>
      <c r="AAG682" s="1"/>
      <c r="AAH682" s="1"/>
      <c r="AAI682" s="1"/>
      <c r="AAJ682" s="1"/>
      <c r="AAK682" s="1"/>
      <c r="AAL682" s="1"/>
      <c r="AAM682" s="1"/>
      <c r="AAN682" s="1"/>
      <c r="AAO682" s="1"/>
      <c r="AAP682" s="1"/>
      <c r="AAQ682" s="1"/>
      <c r="AAR682" s="1"/>
      <c r="AAS682" s="1"/>
      <c r="AAT682" s="1"/>
      <c r="AAU682" s="1"/>
      <c r="AAV682" s="1"/>
      <c r="AAW682" s="1"/>
      <c r="AAX682" s="1"/>
      <c r="AAY682" s="1"/>
      <c r="AAZ682" s="1"/>
      <c r="ABA682" s="1"/>
      <c r="ABB682" s="1"/>
      <c r="ABC682" s="1"/>
      <c r="ABD682" s="1"/>
      <c r="ABE682" s="1"/>
      <c r="ABF682" s="1"/>
      <c r="ABG682" s="1"/>
      <c r="ABH682" s="1"/>
      <c r="ABI682" s="1"/>
      <c r="ABJ682" s="1"/>
      <c r="ABK682" s="1"/>
      <c r="ABL682" s="1"/>
      <c r="ABM682" s="1"/>
      <c r="ABN682" s="1"/>
      <c r="ABO682" s="1"/>
    </row>
    <row r="683" spans="2:743" x14ac:dyDescent="0.25">
      <c r="B683" s="1"/>
      <c r="C683" s="1"/>
      <c r="D683" s="1"/>
      <c r="E683" s="1"/>
      <c r="F683" s="1"/>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3"/>
      <c r="GU683" s="3"/>
      <c r="GV683" s="3"/>
      <c r="GW683" s="3"/>
      <c r="GX683" s="3"/>
      <c r="GY683" s="3"/>
      <c r="GZ683" s="3"/>
      <c r="HA683" s="3"/>
      <c r="HB683" s="3"/>
      <c r="HC683" s="3"/>
      <c r="HD683" s="3"/>
      <c r="HE683" s="3"/>
      <c r="HF683" s="3"/>
      <c r="HG683" s="3"/>
      <c r="HH683" s="3"/>
      <c r="HI683" s="3"/>
      <c r="HJ683" s="3"/>
      <c r="HK683" s="3"/>
      <c r="HL683" s="3"/>
      <c r="HM683" s="3"/>
      <c r="HN683" s="3"/>
      <c r="HO683" s="3"/>
      <c r="HP683" s="3"/>
      <c r="HQ683" s="3"/>
      <c r="HR683" s="3"/>
      <c r="HS683" s="3"/>
      <c r="HT683" s="3"/>
      <c r="HU683" s="3"/>
      <c r="HV683" s="3"/>
      <c r="HW683" s="3"/>
      <c r="HX683" s="3"/>
      <c r="HY683" s="3"/>
      <c r="HZ683" s="3"/>
      <c r="IA683" s="3"/>
      <c r="IB683" s="3"/>
      <c r="IC683" s="3"/>
      <c r="ID683" s="3"/>
      <c r="IE683" s="3"/>
      <c r="IF683" s="3"/>
      <c r="IG683" s="3"/>
      <c r="IH683" s="3"/>
      <c r="II683" s="3"/>
      <c r="IJ683" s="3"/>
      <c r="IK683" s="3"/>
      <c r="IL683" s="3"/>
      <c r="IM683" s="3"/>
      <c r="IN683" s="3"/>
      <c r="IO683" s="3"/>
      <c r="IP683" s="3"/>
      <c r="IQ683" s="3"/>
      <c r="IR683" s="3"/>
      <c r="IS683" s="3"/>
      <c r="IT683" s="3"/>
      <c r="IU683" s="3"/>
      <c r="IV683" s="3"/>
      <c r="IW683" s="3"/>
      <c r="IX683" s="3"/>
      <c r="IY683" s="3"/>
      <c r="IZ683" s="3"/>
      <c r="JA683" s="3"/>
      <c r="JB683" s="3"/>
      <c r="JC683" s="3"/>
      <c r="JD683" s="3"/>
      <c r="JE683" s="3"/>
      <c r="JF683" s="3"/>
      <c r="JG683" s="3"/>
      <c r="JH683" s="3"/>
      <c r="JI683" s="3"/>
      <c r="JJ683" s="3"/>
      <c r="JK683" s="3"/>
      <c r="JL683" s="3"/>
      <c r="JM683" s="3"/>
      <c r="JN683" s="3"/>
      <c r="JO683" s="3"/>
      <c r="JP683" s="3"/>
      <c r="JQ683" s="3"/>
      <c r="JR683" s="3"/>
      <c r="JS683" s="3"/>
      <c r="JT683" s="3"/>
      <c r="JU683" s="3"/>
      <c r="JV683" s="3"/>
      <c r="JW683" s="3"/>
      <c r="JX683" s="3"/>
      <c r="JY683" s="3"/>
      <c r="JZ683" s="3"/>
      <c r="KA683" s="3"/>
      <c r="KB683" s="3"/>
      <c r="KC683" s="3"/>
      <c r="KD683" s="3"/>
      <c r="KE683" s="3"/>
      <c r="KF683" s="3"/>
      <c r="KG683" s="3"/>
      <c r="KH683" s="3"/>
      <c r="KI683" s="3"/>
      <c r="KJ683" s="3"/>
      <c r="KK683" s="3"/>
      <c r="KL683" s="3"/>
      <c r="KM683" s="3"/>
      <c r="KN683" s="3"/>
      <c r="KO683" s="3"/>
      <c r="KP683" s="3"/>
      <c r="KQ683" s="3"/>
      <c r="KR683" s="3"/>
      <c r="KS683" s="3"/>
      <c r="KT683" s="3"/>
      <c r="KU683" s="3"/>
      <c r="KV683" s="3"/>
      <c r="KW683" s="3"/>
      <c r="KX683" s="3"/>
      <c r="KY683" s="3"/>
      <c r="KZ683" s="3"/>
      <c r="LA683" s="3"/>
      <c r="LB683" s="3"/>
      <c r="LC683" s="3"/>
      <c r="LD683" s="3"/>
      <c r="LE683" s="3"/>
      <c r="LF683" s="3"/>
      <c r="LG683" s="3"/>
      <c r="LH683" s="3"/>
      <c r="LI683" s="3"/>
      <c r="LJ683" s="3"/>
      <c r="LK683" s="3"/>
      <c r="LL683" s="3"/>
      <c r="LM683" s="3"/>
      <c r="LN683" s="3"/>
      <c r="LO683" s="3"/>
      <c r="LP683" s="3"/>
      <c r="LQ683" s="3"/>
      <c r="LR683" s="3"/>
      <c r="LS683" s="3"/>
      <c r="LT683" s="3"/>
      <c r="LU683" s="3"/>
      <c r="LV683" s="3"/>
      <c r="LW683" s="3"/>
      <c r="LX683" s="3"/>
      <c r="LY683" s="3"/>
      <c r="LZ683" s="3"/>
      <c r="MA683" s="3"/>
      <c r="MB683" s="3"/>
      <c r="MC683" s="3"/>
      <c r="MD683" s="3"/>
      <c r="ME683" s="3"/>
      <c r="MF683" s="3"/>
      <c r="MG683" s="3"/>
      <c r="MH683" s="3"/>
      <c r="MI683" s="3"/>
      <c r="MJ683" s="3"/>
      <c r="MK683" s="3"/>
      <c r="ML683" s="3"/>
      <c r="MM683" s="3"/>
      <c r="MN683" s="3"/>
      <c r="MO683" s="3"/>
      <c r="MP683" s="3"/>
      <c r="MQ683" s="3"/>
      <c r="MR683" s="3"/>
      <c r="MS683" s="3"/>
      <c r="MT683" s="3"/>
      <c r="MU683" s="3"/>
      <c r="MV683" s="3"/>
      <c r="MW683" s="3"/>
      <c r="MX683" s="3"/>
      <c r="MY683" s="3"/>
      <c r="MZ683" s="3"/>
      <c r="NA683" s="3"/>
      <c r="NB683" s="3"/>
      <c r="NC683" s="3"/>
      <c r="ND683" s="3"/>
      <c r="NE683" s="3"/>
      <c r="NF683" s="3"/>
      <c r="NG683" s="3"/>
      <c r="NH683" s="3"/>
      <c r="NI683" s="3"/>
      <c r="NJ683" s="3"/>
      <c r="NK683" s="3"/>
      <c r="NL683" s="3"/>
      <c r="NM683" s="3"/>
      <c r="NN683" s="3"/>
      <c r="NO683" s="3"/>
      <c r="NP683" s="3"/>
      <c r="NQ683" s="3"/>
      <c r="NR683" s="3"/>
      <c r="NS683" s="3"/>
      <c r="NT683" s="3"/>
      <c r="NU683" s="3"/>
      <c r="NV683" s="3"/>
      <c r="NW683" s="3"/>
      <c r="NX683" s="3"/>
      <c r="NY683" s="3"/>
      <c r="NZ683" s="3"/>
      <c r="OA683" s="3"/>
      <c r="OB683" s="3"/>
      <c r="OC683" s="3"/>
      <c r="OD683" s="3"/>
      <c r="OE683" s="3"/>
      <c r="OF683" s="3"/>
      <c r="OG683" s="3"/>
      <c r="OH683" s="3"/>
      <c r="OI683" s="3"/>
      <c r="OJ683" s="3"/>
      <c r="OK683" s="3"/>
      <c r="OL683" s="3"/>
      <c r="OM683" s="3"/>
      <c r="ON683" s="3"/>
      <c r="OO683" s="3"/>
      <c r="OP683" s="3"/>
      <c r="OQ683" s="3"/>
      <c r="OR683" s="3"/>
      <c r="OS683" s="3"/>
      <c r="OT683" s="3"/>
      <c r="OU683" s="3"/>
      <c r="OV683" s="3"/>
      <c r="OW683" s="3"/>
      <c r="OX683" s="3"/>
      <c r="OY683" s="3"/>
      <c r="OZ683" s="3"/>
      <c r="PA683" s="3"/>
      <c r="PB683" s="1"/>
      <c r="PC683" s="1"/>
      <c r="PD683" s="1"/>
      <c r="PE683" s="1"/>
      <c r="PF683" s="1"/>
      <c r="PG683" s="1"/>
      <c r="PH683" s="1"/>
      <c r="PI683" s="1"/>
      <c r="PJ683" s="1"/>
      <c r="PK683" s="1"/>
      <c r="PL683" s="1"/>
      <c r="PM683" s="1"/>
      <c r="PN683" s="1"/>
      <c r="PO683" s="1"/>
      <c r="PP683" s="1"/>
      <c r="PQ683" s="1"/>
      <c r="PR683" s="1"/>
      <c r="PS683" s="1"/>
      <c r="PT683" s="1"/>
      <c r="PU683" s="1"/>
      <c r="PV683" s="1"/>
      <c r="PW683" s="1"/>
      <c r="PX683" s="1"/>
      <c r="PY683" s="1"/>
      <c r="PZ683" s="1"/>
      <c r="QA683" s="1"/>
      <c r="QB683" s="1"/>
      <c r="QC683" s="1"/>
      <c r="QD683" s="1"/>
      <c r="QE683" s="1"/>
      <c r="QF683" s="1"/>
      <c r="QG683" s="1"/>
      <c r="QH683" s="1"/>
      <c r="QI683" s="1"/>
      <c r="QJ683" s="1"/>
      <c r="QK683" s="1"/>
      <c r="QL683" s="1"/>
      <c r="QM683" s="1"/>
      <c r="QN683" s="1"/>
      <c r="QO683" s="1"/>
      <c r="QP683" s="1"/>
      <c r="QQ683" s="1"/>
      <c r="QR683" s="1"/>
      <c r="QS683" s="1"/>
      <c r="QT683" s="1"/>
      <c r="QU683" s="1"/>
      <c r="QV683" s="1"/>
      <c r="QW683" s="1"/>
      <c r="QX683" s="1"/>
      <c r="QY683" s="1"/>
      <c r="QZ683" s="1"/>
      <c r="RA683" s="1"/>
      <c r="RB683" s="1"/>
      <c r="RC683" s="1"/>
      <c r="RD683" s="1"/>
      <c r="RE683" s="1"/>
      <c r="RF683" s="1"/>
      <c r="RG683" s="1"/>
      <c r="RH683" s="1"/>
      <c r="RI683" s="1"/>
      <c r="RJ683" s="1"/>
      <c r="RK683" s="1"/>
      <c r="RL683" s="1"/>
      <c r="RM683" s="1"/>
      <c r="RN683" s="1"/>
      <c r="RO683" s="1"/>
      <c r="RP683" s="1"/>
      <c r="RQ683" s="1"/>
      <c r="RR683" s="1"/>
      <c r="RS683" s="1"/>
      <c r="RT683" s="1"/>
      <c r="RU683" s="1"/>
      <c r="RV683" s="1"/>
      <c r="RW683" s="1"/>
      <c r="RX683" s="1"/>
      <c r="RY683" s="1"/>
      <c r="RZ683" s="1"/>
      <c r="SA683" s="1"/>
      <c r="SB683" s="1"/>
      <c r="SC683" s="1"/>
      <c r="SD683" s="1"/>
      <c r="SE683" s="1"/>
      <c r="SF683" s="1"/>
      <c r="SG683" s="1"/>
      <c r="SH683" s="1"/>
      <c r="SI683" s="1"/>
      <c r="SJ683" s="1"/>
      <c r="SK683" s="1"/>
      <c r="SL683" s="1"/>
      <c r="SM683" s="1"/>
      <c r="SN683" s="1"/>
      <c r="SO683" s="1"/>
      <c r="SP683" s="1"/>
      <c r="SQ683" s="1"/>
      <c r="SR683" s="1"/>
      <c r="SS683" s="1"/>
      <c r="ST683" s="1"/>
      <c r="SU683" s="1"/>
      <c r="SV683" s="1"/>
      <c r="SW683" s="1"/>
      <c r="SX683" s="1"/>
      <c r="SY683" s="1"/>
      <c r="SZ683" s="1"/>
      <c r="TA683" s="1"/>
      <c r="TB683" s="1"/>
      <c r="TC683" s="1"/>
      <c r="TD683" s="1"/>
      <c r="TE683" s="1"/>
      <c r="TF683" s="1"/>
      <c r="TG683" s="1"/>
      <c r="TH683" s="1"/>
      <c r="TI683" s="1"/>
      <c r="TJ683" s="1"/>
      <c r="TK683" s="1"/>
      <c r="TL683" s="1"/>
      <c r="TM683" s="1"/>
      <c r="TN683" s="1"/>
      <c r="TO683" s="1"/>
      <c r="TP683" s="1"/>
      <c r="TQ683" s="1"/>
      <c r="TR683" s="1"/>
      <c r="TS683" s="1"/>
      <c r="TT683" s="1"/>
      <c r="TU683" s="1"/>
      <c r="TV683" s="1"/>
      <c r="TW683" s="1"/>
      <c r="TX683" s="1"/>
      <c r="TY683" s="1"/>
      <c r="TZ683" s="1"/>
      <c r="UA683" s="1"/>
      <c r="UB683" s="1"/>
      <c r="UC683" s="1"/>
      <c r="UD683" s="1"/>
      <c r="UE683" s="1"/>
      <c r="UF683" s="1"/>
      <c r="UG683" s="1"/>
      <c r="UH683" s="1"/>
      <c r="UI683" s="1"/>
      <c r="UJ683" s="1"/>
      <c r="UK683" s="1"/>
      <c r="UL683" s="1"/>
      <c r="UM683" s="1"/>
      <c r="UN683" s="1"/>
      <c r="UO683" s="1"/>
      <c r="UP683" s="1"/>
      <c r="UQ683" s="1"/>
      <c r="UR683" s="1"/>
      <c r="US683" s="1"/>
      <c r="UT683" s="1"/>
      <c r="UU683" s="1"/>
      <c r="UV683" s="1"/>
      <c r="UW683" s="1"/>
      <c r="UX683" s="1"/>
      <c r="UY683" s="1"/>
      <c r="UZ683" s="1"/>
      <c r="VA683" s="1"/>
      <c r="VB683" s="1"/>
      <c r="VC683" s="1"/>
      <c r="VD683" s="1"/>
      <c r="VE683" s="1"/>
      <c r="VF683" s="1"/>
      <c r="VG683" s="1"/>
      <c r="VH683" s="1"/>
      <c r="VI683" s="1"/>
      <c r="VJ683" s="1"/>
      <c r="VK683" s="1"/>
      <c r="VL683" s="1"/>
      <c r="VM683" s="1"/>
      <c r="VN683" s="1"/>
      <c r="VO683" s="1"/>
      <c r="VP683" s="1"/>
      <c r="VQ683" s="1"/>
      <c r="VR683" s="1"/>
      <c r="VS683" s="1"/>
      <c r="VT683" s="1"/>
      <c r="VU683" s="1"/>
      <c r="VV683" s="1"/>
      <c r="VW683" s="1"/>
      <c r="VX683" s="1"/>
      <c r="VY683" s="1"/>
      <c r="VZ683" s="1"/>
      <c r="WA683" s="1"/>
      <c r="WB683" s="1"/>
      <c r="WC683" s="1"/>
      <c r="WD683" s="1"/>
      <c r="WE683" s="1"/>
      <c r="WF683" s="1"/>
      <c r="WG683" s="1"/>
      <c r="WH683" s="1"/>
      <c r="WI683" s="1"/>
      <c r="WJ683" s="1"/>
      <c r="WK683" s="1"/>
      <c r="WL683" s="1"/>
      <c r="WM683" s="1"/>
      <c r="WN683" s="1"/>
      <c r="WO683" s="1"/>
      <c r="WP683" s="1"/>
      <c r="WQ683" s="1"/>
      <c r="WR683" s="1"/>
      <c r="WS683" s="1"/>
      <c r="WT683" s="1"/>
      <c r="WU683" s="1"/>
      <c r="WV683" s="1"/>
      <c r="WW683" s="1"/>
      <c r="WX683" s="1"/>
      <c r="WY683" s="1"/>
      <c r="WZ683" s="1"/>
      <c r="XA683" s="1"/>
      <c r="XB683" s="1"/>
      <c r="XC683" s="1"/>
      <c r="XD683" s="1"/>
      <c r="XE683" s="1"/>
      <c r="XF683" s="1"/>
      <c r="XG683" s="1"/>
      <c r="XH683" s="1"/>
      <c r="XI683" s="1"/>
      <c r="XJ683" s="1"/>
      <c r="XK683" s="1"/>
      <c r="XL683" s="1"/>
      <c r="XM683" s="1"/>
      <c r="XN683" s="1"/>
      <c r="XO683" s="1"/>
      <c r="XP683" s="1"/>
      <c r="XQ683" s="1"/>
      <c r="XR683" s="1"/>
      <c r="XS683" s="1"/>
      <c r="XT683" s="1"/>
      <c r="XU683" s="1"/>
      <c r="XV683" s="1"/>
      <c r="XW683" s="1"/>
      <c r="XX683" s="1"/>
      <c r="XY683" s="1"/>
      <c r="XZ683" s="1"/>
      <c r="YA683" s="1"/>
      <c r="YB683" s="1"/>
      <c r="YC683" s="1"/>
      <c r="YD683" s="1"/>
      <c r="YE683" s="1"/>
      <c r="YF683" s="1"/>
      <c r="YG683" s="1"/>
      <c r="YH683" s="1"/>
      <c r="YI683" s="1"/>
      <c r="YJ683" s="1"/>
      <c r="YK683" s="1"/>
      <c r="YL683" s="1"/>
      <c r="YM683" s="1"/>
      <c r="YN683" s="1"/>
      <c r="YO683" s="1"/>
      <c r="YP683" s="1"/>
      <c r="YQ683" s="1"/>
      <c r="YR683" s="1"/>
      <c r="YS683" s="1"/>
      <c r="YT683" s="1"/>
      <c r="YU683" s="1"/>
      <c r="YV683" s="1"/>
      <c r="YW683" s="1"/>
      <c r="YX683" s="1"/>
      <c r="YY683" s="1"/>
      <c r="YZ683" s="1"/>
      <c r="ZA683" s="1"/>
      <c r="ZB683" s="1"/>
      <c r="ZC683" s="1"/>
      <c r="ZD683" s="1"/>
      <c r="ZE683" s="1"/>
      <c r="ZF683" s="1"/>
      <c r="ZG683" s="1"/>
      <c r="ZH683" s="1"/>
      <c r="ZI683" s="1"/>
      <c r="ZJ683" s="1"/>
      <c r="ZK683" s="1"/>
      <c r="ZL683" s="1"/>
      <c r="ZM683" s="1"/>
      <c r="ZN683" s="1"/>
      <c r="ZO683" s="1"/>
      <c r="ZP683" s="1"/>
      <c r="ZQ683" s="1"/>
      <c r="ZR683" s="1"/>
      <c r="ZS683" s="1"/>
      <c r="ZT683" s="1"/>
      <c r="ZU683" s="1"/>
      <c r="ZV683" s="1"/>
      <c r="ZW683" s="1"/>
      <c r="ZX683" s="1"/>
      <c r="ZY683" s="1"/>
      <c r="ZZ683" s="1"/>
      <c r="AAA683" s="1"/>
      <c r="AAB683" s="1"/>
      <c r="AAC683" s="1"/>
      <c r="AAD683" s="1"/>
      <c r="AAE683" s="1"/>
      <c r="AAF683" s="1"/>
      <c r="AAG683" s="1"/>
      <c r="AAH683" s="1"/>
      <c r="AAI683" s="1"/>
      <c r="AAJ683" s="1"/>
      <c r="AAK683" s="1"/>
      <c r="AAL683" s="1"/>
      <c r="AAM683" s="1"/>
      <c r="AAN683" s="1"/>
      <c r="AAO683" s="1"/>
      <c r="AAP683" s="1"/>
      <c r="AAQ683" s="1"/>
      <c r="AAR683" s="1"/>
      <c r="AAS683" s="1"/>
      <c r="AAT683" s="1"/>
      <c r="AAU683" s="1"/>
      <c r="AAV683" s="1"/>
      <c r="AAW683" s="1"/>
      <c r="AAX683" s="1"/>
      <c r="AAY683" s="1"/>
      <c r="AAZ683" s="1"/>
      <c r="ABA683" s="1"/>
      <c r="ABB683" s="1"/>
      <c r="ABC683" s="1"/>
      <c r="ABD683" s="1"/>
      <c r="ABE683" s="1"/>
      <c r="ABF683" s="1"/>
      <c r="ABG683" s="1"/>
      <c r="ABH683" s="1"/>
      <c r="ABI683" s="1"/>
      <c r="ABJ683" s="1"/>
      <c r="ABK683" s="1"/>
      <c r="ABL683" s="1"/>
      <c r="ABM683" s="1"/>
      <c r="ABN683" s="1"/>
      <c r="ABO683" s="1"/>
    </row>
    <row r="684" spans="2:743" x14ac:dyDescent="0.25">
      <c r="B684" s="1"/>
      <c r="C684" s="1"/>
      <c r="D684" s="1"/>
      <c r="E684" s="1"/>
      <c r="F684" s="1"/>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c r="GO684" s="3"/>
      <c r="GP684" s="3"/>
      <c r="GQ684" s="3"/>
      <c r="GR684" s="3"/>
      <c r="GS684" s="3"/>
      <c r="GT684" s="3"/>
      <c r="GU684" s="3"/>
      <c r="GV684" s="3"/>
      <c r="GW684" s="3"/>
      <c r="GX684" s="3"/>
      <c r="GY684" s="3"/>
      <c r="GZ684" s="3"/>
      <c r="HA684" s="3"/>
      <c r="HB684" s="3"/>
      <c r="HC684" s="3"/>
      <c r="HD684" s="3"/>
      <c r="HE684" s="3"/>
      <c r="HF684" s="3"/>
      <c r="HG684" s="3"/>
      <c r="HH684" s="3"/>
      <c r="HI684" s="3"/>
      <c r="HJ684" s="3"/>
      <c r="HK684" s="3"/>
      <c r="HL684" s="3"/>
      <c r="HM684" s="3"/>
      <c r="HN684" s="3"/>
      <c r="HO684" s="3"/>
      <c r="HP684" s="3"/>
      <c r="HQ684" s="3"/>
      <c r="HR684" s="3"/>
      <c r="HS684" s="3"/>
      <c r="HT684" s="3"/>
      <c r="HU684" s="3"/>
      <c r="HV684" s="3"/>
      <c r="HW684" s="3"/>
      <c r="HX684" s="3"/>
      <c r="HY684" s="3"/>
      <c r="HZ684" s="3"/>
      <c r="IA684" s="3"/>
      <c r="IB684" s="3"/>
      <c r="IC684" s="3"/>
      <c r="ID684" s="3"/>
      <c r="IE684" s="3"/>
      <c r="IF684" s="3"/>
      <c r="IG684" s="3"/>
      <c r="IH684" s="3"/>
      <c r="II684" s="3"/>
      <c r="IJ684" s="3"/>
      <c r="IK684" s="3"/>
      <c r="IL684" s="3"/>
      <c r="IM684" s="3"/>
      <c r="IN684" s="3"/>
      <c r="IO684" s="3"/>
      <c r="IP684" s="3"/>
      <c r="IQ684" s="3"/>
      <c r="IR684" s="3"/>
      <c r="IS684" s="3"/>
      <c r="IT684" s="3"/>
      <c r="IU684" s="3"/>
      <c r="IV684" s="3"/>
      <c r="IW684" s="3"/>
      <c r="IX684" s="3"/>
      <c r="IY684" s="3"/>
      <c r="IZ684" s="3"/>
      <c r="JA684" s="3"/>
      <c r="JB684" s="3"/>
      <c r="JC684" s="3"/>
      <c r="JD684" s="3"/>
      <c r="JE684" s="3"/>
      <c r="JF684" s="3"/>
      <c r="JG684" s="3"/>
      <c r="JH684" s="3"/>
      <c r="JI684" s="3"/>
      <c r="JJ684" s="3"/>
      <c r="JK684" s="3"/>
      <c r="JL684" s="3"/>
      <c r="JM684" s="3"/>
      <c r="JN684" s="3"/>
      <c r="JO684" s="3"/>
      <c r="JP684" s="3"/>
      <c r="JQ684" s="3"/>
      <c r="JR684" s="3"/>
      <c r="JS684" s="3"/>
      <c r="JT684" s="3"/>
      <c r="JU684" s="3"/>
      <c r="JV684" s="3"/>
      <c r="JW684" s="3"/>
      <c r="JX684" s="3"/>
      <c r="JY684" s="3"/>
      <c r="JZ684" s="3"/>
      <c r="KA684" s="3"/>
      <c r="KB684" s="3"/>
      <c r="KC684" s="3"/>
      <c r="KD684" s="3"/>
      <c r="KE684" s="3"/>
      <c r="KF684" s="3"/>
      <c r="KG684" s="3"/>
      <c r="KH684" s="3"/>
      <c r="KI684" s="3"/>
      <c r="KJ684" s="3"/>
      <c r="KK684" s="3"/>
      <c r="KL684" s="3"/>
      <c r="KM684" s="3"/>
      <c r="KN684" s="3"/>
      <c r="KO684" s="3"/>
      <c r="KP684" s="3"/>
      <c r="KQ684" s="3"/>
      <c r="KR684" s="3"/>
      <c r="KS684" s="3"/>
      <c r="KT684" s="3"/>
      <c r="KU684" s="3"/>
      <c r="KV684" s="3"/>
      <c r="KW684" s="3"/>
      <c r="KX684" s="3"/>
      <c r="KY684" s="3"/>
      <c r="KZ684" s="3"/>
      <c r="LA684" s="3"/>
      <c r="LB684" s="3"/>
      <c r="LC684" s="3"/>
      <c r="LD684" s="3"/>
      <c r="LE684" s="3"/>
      <c r="LF684" s="3"/>
      <c r="LG684" s="3"/>
      <c r="LH684" s="3"/>
      <c r="LI684" s="3"/>
      <c r="LJ684" s="3"/>
      <c r="LK684" s="3"/>
      <c r="LL684" s="3"/>
      <c r="LM684" s="3"/>
      <c r="LN684" s="3"/>
      <c r="LO684" s="3"/>
      <c r="LP684" s="3"/>
      <c r="LQ684" s="3"/>
      <c r="LR684" s="3"/>
      <c r="LS684" s="3"/>
      <c r="LT684" s="3"/>
      <c r="LU684" s="3"/>
      <c r="LV684" s="3"/>
      <c r="LW684" s="3"/>
      <c r="LX684" s="3"/>
      <c r="LY684" s="3"/>
      <c r="LZ684" s="3"/>
      <c r="MA684" s="3"/>
      <c r="MB684" s="3"/>
      <c r="MC684" s="3"/>
      <c r="MD684" s="3"/>
      <c r="ME684" s="3"/>
      <c r="MF684" s="3"/>
      <c r="MG684" s="3"/>
      <c r="MH684" s="3"/>
      <c r="MI684" s="3"/>
      <c r="MJ684" s="3"/>
      <c r="MK684" s="3"/>
      <c r="ML684" s="3"/>
      <c r="MM684" s="3"/>
      <c r="MN684" s="3"/>
      <c r="MO684" s="3"/>
      <c r="MP684" s="3"/>
      <c r="MQ684" s="3"/>
      <c r="MR684" s="3"/>
      <c r="MS684" s="3"/>
      <c r="MT684" s="3"/>
      <c r="MU684" s="3"/>
      <c r="MV684" s="3"/>
      <c r="MW684" s="3"/>
      <c r="MX684" s="3"/>
      <c r="MY684" s="3"/>
      <c r="MZ684" s="3"/>
      <c r="NA684" s="3"/>
      <c r="NB684" s="3"/>
      <c r="NC684" s="3"/>
      <c r="ND684" s="3"/>
      <c r="NE684" s="3"/>
      <c r="NF684" s="3"/>
      <c r="NG684" s="3"/>
      <c r="NH684" s="3"/>
      <c r="NI684" s="3"/>
      <c r="NJ684" s="3"/>
      <c r="NK684" s="3"/>
      <c r="NL684" s="3"/>
      <c r="NM684" s="3"/>
      <c r="NN684" s="3"/>
      <c r="NO684" s="3"/>
      <c r="NP684" s="3"/>
      <c r="NQ684" s="3"/>
      <c r="NR684" s="3"/>
      <c r="NS684" s="3"/>
      <c r="NT684" s="3"/>
      <c r="NU684" s="3"/>
      <c r="NV684" s="3"/>
      <c r="NW684" s="3"/>
      <c r="NX684" s="3"/>
      <c r="NY684" s="3"/>
      <c r="NZ684" s="3"/>
      <c r="OA684" s="3"/>
      <c r="OB684" s="3"/>
      <c r="OC684" s="3"/>
      <c r="OD684" s="3"/>
      <c r="OE684" s="3"/>
      <c r="OF684" s="3"/>
      <c r="OG684" s="3"/>
      <c r="OH684" s="3"/>
      <c r="OI684" s="3"/>
      <c r="OJ684" s="3"/>
      <c r="OK684" s="3"/>
      <c r="OL684" s="3"/>
      <c r="OM684" s="3"/>
      <c r="ON684" s="3"/>
      <c r="OO684" s="3"/>
      <c r="OP684" s="3"/>
      <c r="OQ684" s="3"/>
      <c r="OR684" s="3"/>
      <c r="OS684" s="3"/>
      <c r="OT684" s="3"/>
      <c r="OU684" s="3"/>
      <c r="OV684" s="3"/>
      <c r="OW684" s="3"/>
      <c r="OX684" s="3"/>
      <c r="OY684" s="3"/>
      <c r="OZ684" s="3"/>
      <c r="PA684" s="3"/>
      <c r="PB684" s="1"/>
      <c r="PC684" s="1"/>
      <c r="PD684" s="1"/>
      <c r="PE684" s="1"/>
      <c r="PF684" s="1"/>
      <c r="PG684" s="1"/>
      <c r="PH684" s="1"/>
      <c r="PI684" s="1"/>
      <c r="PJ684" s="1"/>
      <c r="PK684" s="1"/>
      <c r="PL684" s="1"/>
      <c r="PM684" s="1"/>
      <c r="PN684" s="1"/>
      <c r="PO684" s="1"/>
      <c r="PP684" s="1"/>
      <c r="PQ684" s="1"/>
      <c r="PR684" s="1"/>
      <c r="PS684" s="1"/>
      <c r="PT684" s="1"/>
      <c r="PU684" s="1"/>
      <c r="PV684" s="1"/>
      <c r="PW684" s="1"/>
      <c r="PX684" s="1"/>
      <c r="PY684" s="1"/>
      <c r="PZ684" s="1"/>
      <c r="QA684" s="1"/>
      <c r="QB684" s="1"/>
      <c r="QC684" s="1"/>
      <c r="QD684" s="1"/>
      <c r="QE684" s="1"/>
      <c r="QF684" s="1"/>
      <c r="QG684" s="1"/>
      <c r="QH684" s="1"/>
      <c r="QI684" s="1"/>
      <c r="QJ684" s="1"/>
      <c r="QK684" s="1"/>
      <c r="QL684" s="1"/>
      <c r="QM684" s="1"/>
      <c r="QN684" s="1"/>
      <c r="QO684" s="1"/>
      <c r="QP684" s="1"/>
      <c r="QQ684" s="1"/>
      <c r="QR684" s="1"/>
      <c r="QS684" s="1"/>
      <c r="QT684" s="1"/>
      <c r="QU684" s="1"/>
      <c r="QV684" s="1"/>
      <c r="QW684" s="1"/>
      <c r="QX684" s="1"/>
      <c r="QY684" s="1"/>
      <c r="QZ684" s="1"/>
      <c r="RA684" s="1"/>
      <c r="RB684" s="1"/>
      <c r="RC684" s="1"/>
      <c r="RD684" s="1"/>
      <c r="RE684" s="1"/>
      <c r="RF684" s="1"/>
      <c r="RG684" s="1"/>
      <c r="RH684" s="1"/>
      <c r="RI684" s="1"/>
      <c r="RJ684" s="1"/>
      <c r="RK684" s="1"/>
      <c r="RL684" s="1"/>
      <c r="RM684" s="1"/>
      <c r="RN684" s="1"/>
      <c r="RO684" s="1"/>
      <c r="RP684" s="1"/>
      <c r="RQ684" s="1"/>
      <c r="RR684" s="1"/>
      <c r="RS684" s="1"/>
      <c r="RT684" s="1"/>
      <c r="RU684" s="1"/>
      <c r="RV684" s="1"/>
      <c r="RW684" s="1"/>
      <c r="RX684" s="1"/>
      <c r="RY684" s="1"/>
      <c r="RZ684" s="1"/>
      <c r="SA684" s="1"/>
      <c r="SB684" s="1"/>
      <c r="SC684" s="1"/>
      <c r="SD684" s="1"/>
      <c r="SE684" s="1"/>
      <c r="SF684" s="1"/>
      <c r="SG684" s="1"/>
      <c r="SH684" s="1"/>
      <c r="SI684" s="1"/>
      <c r="SJ684" s="1"/>
      <c r="SK684" s="1"/>
      <c r="SL684" s="1"/>
      <c r="SM684" s="1"/>
      <c r="SN684" s="1"/>
      <c r="SO684" s="1"/>
      <c r="SP684" s="1"/>
      <c r="SQ684" s="1"/>
      <c r="SR684" s="1"/>
      <c r="SS684" s="1"/>
      <c r="ST684" s="1"/>
      <c r="SU684" s="1"/>
      <c r="SV684" s="1"/>
      <c r="SW684" s="1"/>
      <c r="SX684" s="1"/>
      <c r="SY684" s="1"/>
      <c r="SZ684" s="1"/>
      <c r="TA684" s="1"/>
      <c r="TB684" s="1"/>
      <c r="TC684" s="1"/>
      <c r="TD684" s="1"/>
      <c r="TE684" s="1"/>
      <c r="TF684" s="1"/>
      <c r="TG684" s="1"/>
      <c r="TH684" s="1"/>
      <c r="TI684" s="1"/>
      <c r="TJ684" s="1"/>
      <c r="TK684" s="1"/>
      <c r="TL684" s="1"/>
      <c r="TM684" s="1"/>
      <c r="TN684" s="1"/>
      <c r="TO684" s="1"/>
      <c r="TP684" s="1"/>
      <c r="TQ684" s="1"/>
      <c r="TR684" s="1"/>
      <c r="TS684" s="1"/>
      <c r="TT684" s="1"/>
      <c r="TU684" s="1"/>
      <c r="TV684" s="1"/>
      <c r="TW684" s="1"/>
      <c r="TX684" s="1"/>
      <c r="TY684" s="1"/>
      <c r="TZ684" s="1"/>
      <c r="UA684" s="1"/>
      <c r="UB684" s="1"/>
      <c r="UC684" s="1"/>
      <c r="UD684" s="1"/>
      <c r="UE684" s="1"/>
      <c r="UF684" s="1"/>
      <c r="UG684" s="1"/>
      <c r="UH684" s="1"/>
      <c r="UI684" s="1"/>
      <c r="UJ684" s="1"/>
      <c r="UK684" s="1"/>
      <c r="UL684" s="1"/>
      <c r="UM684" s="1"/>
      <c r="UN684" s="1"/>
      <c r="UO684" s="1"/>
      <c r="UP684" s="1"/>
      <c r="UQ684" s="1"/>
      <c r="UR684" s="1"/>
      <c r="US684" s="1"/>
      <c r="UT684" s="1"/>
      <c r="UU684" s="1"/>
      <c r="UV684" s="1"/>
      <c r="UW684" s="1"/>
      <c r="UX684" s="1"/>
      <c r="UY684" s="1"/>
      <c r="UZ684" s="1"/>
      <c r="VA684" s="1"/>
      <c r="VB684" s="1"/>
      <c r="VC684" s="1"/>
      <c r="VD684" s="1"/>
      <c r="VE684" s="1"/>
      <c r="VF684" s="1"/>
      <c r="VG684" s="1"/>
      <c r="VH684" s="1"/>
      <c r="VI684" s="1"/>
      <c r="VJ684" s="1"/>
      <c r="VK684" s="1"/>
      <c r="VL684" s="1"/>
      <c r="VM684" s="1"/>
      <c r="VN684" s="1"/>
      <c r="VO684" s="1"/>
      <c r="VP684" s="1"/>
      <c r="VQ684" s="1"/>
      <c r="VR684" s="1"/>
      <c r="VS684" s="1"/>
      <c r="VT684" s="1"/>
      <c r="VU684" s="1"/>
      <c r="VV684" s="1"/>
      <c r="VW684" s="1"/>
      <c r="VX684" s="1"/>
      <c r="VY684" s="1"/>
      <c r="VZ684" s="1"/>
      <c r="WA684" s="1"/>
      <c r="WB684" s="1"/>
      <c r="WC684" s="1"/>
      <c r="WD684" s="1"/>
      <c r="WE684" s="1"/>
      <c r="WF684" s="1"/>
      <c r="WG684" s="1"/>
      <c r="WH684" s="1"/>
      <c r="WI684" s="1"/>
      <c r="WJ684" s="1"/>
      <c r="WK684" s="1"/>
      <c r="WL684" s="1"/>
      <c r="WM684" s="1"/>
      <c r="WN684" s="1"/>
      <c r="WO684" s="1"/>
      <c r="WP684" s="1"/>
      <c r="WQ684" s="1"/>
      <c r="WR684" s="1"/>
      <c r="WS684" s="1"/>
      <c r="WT684" s="1"/>
      <c r="WU684" s="1"/>
      <c r="WV684" s="1"/>
      <c r="WW684" s="1"/>
      <c r="WX684" s="1"/>
      <c r="WY684" s="1"/>
      <c r="WZ684" s="1"/>
      <c r="XA684" s="1"/>
      <c r="XB684" s="1"/>
      <c r="XC684" s="1"/>
      <c r="XD684" s="1"/>
      <c r="XE684" s="1"/>
      <c r="XF684" s="1"/>
      <c r="XG684" s="1"/>
      <c r="XH684" s="1"/>
      <c r="XI684" s="1"/>
      <c r="XJ684" s="1"/>
      <c r="XK684" s="1"/>
      <c r="XL684" s="1"/>
      <c r="XM684" s="1"/>
      <c r="XN684" s="1"/>
      <c r="XO684" s="1"/>
      <c r="XP684" s="1"/>
      <c r="XQ684" s="1"/>
      <c r="XR684" s="1"/>
      <c r="XS684" s="1"/>
      <c r="XT684" s="1"/>
      <c r="XU684" s="1"/>
      <c r="XV684" s="1"/>
      <c r="XW684" s="1"/>
      <c r="XX684" s="1"/>
      <c r="XY684" s="1"/>
      <c r="XZ684" s="1"/>
      <c r="YA684" s="1"/>
      <c r="YB684" s="1"/>
      <c r="YC684" s="1"/>
      <c r="YD684" s="1"/>
      <c r="YE684" s="1"/>
      <c r="YF684" s="1"/>
      <c r="YG684" s="1"/>
      <c r="YH684" s="1"/>
      <c r="YI684" s="1"/>
      <c r="YJ684" s="1"/>
      <c r="YK684" s="1"/>
      <c r="YL684" s="1"/>
      <c r="YM684" s="1"/>
      <c r="YN684" s="1"/>
      <c r="YO684" s="1"/>
      <c r="YP684" s="1"/>
      <c r="YQ684" s="1"/>
      <c r="YR684" s="1"/>
      <c r="YS684" s="1"/>
      <c r="YT684" s="1"/>
      <c r="YU684" s="1"/>
      <c r="YV684" s="1"/>
      <c r="YW684" s="1"/>
      <c r="YX684" s="1"/>
      <c r="YY684" s="1"/>
      <c r="YZ684" s="1"/>
      <c r="ZA684" s="1"/>
      <c r="ZB684" s="1"/>
      <c r="ZC684" s="1"/>
      <c r="ZD684" s="1"/>
      <c r="ZE684" s="1"/>
      <c r="ZF684" s="1"/>
      <c r="ZG684" s="1"/>
      <c r="ZH684" s="1"/>
      <c r="ZI684" s="1"/>
      <c r="ZJ684" s="1"/>
      <c r="ZK684" s="1"/>
      <c r="ZL684" s="1"/>
      <c r="ZM684" s="1"/>
      <c r="ZN684" s="1"/>
      <c r="ZO684" s="1"/>
      <c r="ZP684" s="1"/>
      <c r="ZQ684" s="1"/>
      <c r="ZR684" s="1"/>
      <c r="ZS684" s="1"/>
      <c r="ZT684" s="1"/>
      <c r="ZU684" s="1"/>
      <c r="ZV684" s="1"/>
      <c r="ZW684" s="1"/>
      <c r="ZX684" s="1"/>
      <c r="ZY684" s="1"/>
      <c r="ZZ684" s="1"/>
      <c r="AAA684" s="1"/>
      <c r="AAB684" s="1"/>
      <c r="AAC684" s="1"/>
      <c r="AAD684" s="1"/>
      <c r="AAE684" s="1"/>
      <c r="AAF684" s="1"/>
      <c r="AAG684" s="1"/>
      <c r="AAH684" s="1"/>
      <c r="AAI684" s="1"/>
      <c r="AAJ684" s="1"/>
      <c r="AAK684" s="1"/>
      <c r="AAL684" s="1"/>
      <c r="AAM684" s="1"/>
      <c r="AAN684" s="1"/>
      <c r="AAO684" s="1"/>
      <c r="AAP684" s="1"/>
      <c r="AAQ684" s="1"/>
      <c r="AAR684" s="1"/>
      <c r="AAS684" s="1"/>
      <c r="AAT684" s="1"/>
      <c r="AAU684" s="1"/>
      <c r="AAV684" s="1"/>
      <c r="AAW684" s="1"/>
      <c r="AAX684" s="1"/>
      <c r="AAY684" s="1"/>
      <c r="AAZ684" s="1"/>
      <c r="ABA684" s="1"/>
      <c r="ABB684" s="1"/>
      <c r="ABC684" s="1"/>
      <c r="ABD684" s="1"/>
      <c r="ABE684" s="1"/>
      <c r="ABF684" s="1"/>
      <c r="ABG684" s="1"/>
      <c r="ABH684" s="1"/>
      <c r="ABI684" s="1"/>
      <c r="ABJ684" s="1"/>
      <c r="ABK684" s="1"/>
      <c r="ABL684" s="1"/>
      <c r="ABM684" s="1"/>
      <c r="ABN684" s="1"/>
      <c r="ABO684" s="1"/>
    </row>
    <row r="685" spans="2:743" x14ac:dyDescent="0.25">
      <c r="B685" s="1"/>
      <c r="C685" s="1"/>
      <c r="D685" s="1"/>
      <c r="E685" s="1"/>
      <c r="F685" s="1"/>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c r="GO685" s="3"/>
      <c r="GP685" s="3"/>
      <c r="GQ685" s="3"/>
      <c r="GR685" s="3"/>
      <c r="GS685" s="3"/>
      <c r="GT685" s="3"/>
      <c r="GU685" s="3"/>
      <c r="GV685" s="3"/>
      <c r="GW685" s="3"/>
      <c r="GX685" s="3"/>
      <c r="GY685" s="3"/>
      <c r="GZ685" s="3"/>
      <c r="HA685" s="3"/>
      <c r="HB685" s="3"/>
      <c r="HC685" s="3"/>
      <c r="HD685" s="3"/>
      <c r="HE685" s="3"/>
      <c r="HF685" s="3"/>
      <c r="HG685" s="3"/>
      <c r="HH685" s="3"/>
      <c r="HI685" s="3"/>
      <c r="HJ685" s="3"/>
      <c r="HK685" s="3"/>
      <c r="HL685" s="3"/>
      <c r="HM685" s="3"/>
      <c r="HN685" s="3"/>
      <c r="HO685" s="3"/>
      <c r="HP685" s="3"/>
      <c r="HQ685" s="3"/>
      <c r="HR685" s="3"/>
      <c r="HS685" s="3"/>
      <c r="HT685" s="3"/>
      <c r="HU685" s="3"/>
      <c r="HV685" s="3"/>
      <c r="HW685" s="3"/>
      <c r="HX685" s="3"/>
      <c r="HY685" s="3"/>
      <c r="HZ685" s="3"/>
      <c r="IA685" s="3"/>
      <c r="IB685" s="3"/>
      <c r="IC685" s="3"/>
      <c r="ID685" s="3"/>
      <c r="IE685" s="3"/>
      <c r="IF685" s="3"/>
      <c r="IG685" s="3"/>
      <c r="IH685" s="3"/>
      <c r="II685" s="3"/>
      <c r="IJ685" s="3"/>
      <c r="IK685" s="3"/>
      <c r="IL685" s="3"/>
      <c r="IM685" s="3"/>
      <c r="IN685" s="3"/>
      <c r="IO685" s="3"/>
      <c r="IP685" s="3"/>
      <c r="IQ685" s="3"/>
      <c r="IR685" s="3"/>
      <c r="IS685" s="3"/>
      <c r="IT685" s="3"/>
      <c r="IU685" s="3"/>
      <c r="IV685" s="3"/>
      <c r="IW685" s="3"/>
      <c r="IX685" s="3"/>
      <c r="IY685" s="3"/>
      <c r="IZ685" s="3"/>
      <c r="JA685" s="3"/>
      <c r="JB685" s="3"/>
      <c r="JC685" s="3"/>
      <c r="JD685" s="3"/>
      <c r="JE685" s="3"/>
      <c r="JF685" s="3"/>
      <c r="JG685" s="3"/>
      <c r="JH685" s="3"/>
      <c r="JI685" s="3"/>
      <c r="JJ685" s="3"/>
      <c r="JK685" s="3"/>
      <c r="JL685" s="3"/>
      <c r="JM685" s="3"/>
      <c r="JN685" s="3"/>
      <c r="JO685" s="3"/>
      <c r="JP685" s="3"/>
      <c r="JQ685" s="3"/>
      <c r="JR685" s="3"/>
      <c r="JS685" s="3"/>
      <c r="JT685" s="3"/>
      <c r="JU685" s="3"/>
      <c r="JV685" s="3"/>
      <c r="JW685" s="3"/>
      <c r="JX685" s="3"/>
      <c r="JY685" s="3"/>
      <c r="JZ685" s="3"/>
      <c r="KA685" s="3"/>
      <c r="KB685" s="3"/>
      <c r="KC685" s="3"/>
      <c r="KD685" s="3"/>
      <c r="KE685" s="3"/>
      <c r="KF685" s="3"/>
      <c r="KG685" s="3"/>
      <c r="KH685" s="3"/>
      <c r="KI685" s="3"/>
      <c r="KJ685" s="3"/>
      <c r="KK685" s="3"/>
      <c r="KL685" s="3"/>
      <c r="KM685" s="3"/>
      <c r="KN685" s="3"/>
      <c r="KO685" s="3"/>
      <c r="KP685" s="3"/>
      <c r="KQ685" s="3"/>
      <c r="KR685" s="3"/>
      <c r="KS685" s="3"/>
      <c r="KT685" s="3"/>
      <c r="KU685" s="3"/>
      <c r="KV685" s="3"/>
      <c r="KW685" s="3"/>
      <c r="KX685" s="3"/>
      <c r="KY685" s="3"/>
      <c r="KZ685" s="3"/>
      <c r="LA685" s="3"/>
      <c r="LB685" s="3"/>
      <c r="LC685" s="3"/>
      <c r="LD685" s="3"/>
      <c r="LE685" s="3"/>
      <c r="LF685" s="3"/>
      <c r="LG685" s="3"/>
      <c r="LH685" s="3"/>
      <c r="LI685" s="3"/>
      <c r="LJ685" s="3"/>
      <c r="LK685" s="3"/>
      <c r="LL685" s="3"/>
      <c r="LM685" s="3"/>
      <c r="LN685" s="3"/>
      <c r="LO685" s="3"/>
      <c r="LP685" s="3"/>
      <c r="LQ685" s="3"/>
      <c r="LR685" s="3"/>
      <c r="LS685" s="3"/>
      <c r="LT685" s="3"/>
      <c r="LU685" s="3"/>
      <c r="LV685" s="3"/>
      <c r="LW685" s="3"/>
      <c r="LX685" s="3"/>
      <c r="LY685" s="3"/>
      <c r="LZ685" s="3"/>
      <c r="MA685" s="3"/>
      <c r="MB685" s="3"/>
      <c r="MC685" s="3"/>
      <c r="MD685" s="3"/>
      <c r="ME685" s="3"/>
      <c r="MF685" s="3"/>
      <c r="MG685" s="3"/>
      <c r="MH685" s="3"/>
      <c r="MI685" s="3"/>
      <c r="MJ685" s="3"/>
      <c r="MK685" s="3"/>
      <c r="ML685" s="3"/>
      <c r="MM685" s="3"/>
      <c r="MN685" s="3"/>
      <c r="MO685" s="3"/>
      <c r="MP685" s="3"/>
      <c r="MQ685" s="3"/>
      <c r="MR685" s="3"/>
      <c r="MS685" s="3"/>
      <c r="MT685" s="3"/>
      <c r="MU685" s="3"/>
      <c r="MV685" s="3"/>
      <c r="MW685" s="3"/>
      <c r="MX685" s="3"/>
      <c r="MY685" s="3"/>
      <c r="MZ685" s="3"/>
      <c r="NA685" s="3"/>
      <c r="NB685" s="3"/>
      <c r="NC685" s="3"/>
      <c r="ND685" s="3"/>
      <c r="NE685" s="3"/>
      <c r="NF685" s="3"/>
      <c r="NG685" s="3"/>
      <c r="NH685" s="3"/>
      <c r="NI685" s="3"/>
      <c r="NJ685" s="3"/>
      <c r="NK685" s="3"/>
      <c r="NL685" s="3"/>
      <c r="NM685" s="3"/>
      <c r="NN685" s="3"/>
      <c r="NO685" s="3"/>
      <c r="NP685" s="3"/>
      <c r="NQ685" s="3"/>
      <c r="NR685" s="3"/>
      <c r="NS685" s="3"/>
      <c r="NT685" s="3"/>
      <c r="NU685" s="3"/>
      <c r="NV685" s="3"/>
      <c r="NW685" s="3"/>
      <c r="NX685" s="3"/>
      <c r="NY685" s="3"/>
      <c r="NZ685" s="3"/>
      <c r="OA685" s="3"/>
      <c r="OB685" s="3"/>
      <c r="OC685" s="3"/>
      <c r="OD685" s="3"/>
      <c r="OE685" s="3"/>
      <c r="OF685" s="3"/>
      <c r="OG685" s="3"/>
      <c r="OH685" s="3"/>
      <c r="OI685" s="3"/>
      <c r="OJ685" s="3"/>
      <c r="OK685" s="3"/>
      <c r="OL685" s="3"/>
      <c r="OM685" s="3"/>
      <c r="ON685" s="3"/>
      <c r="OO685" s="3"/>
      <c r="OP685" s="3"/>
      <c r="OQ685" s="3"/>
      <c r="OR685" s="3"/>
      <c r="OS685" s="3"/>
      <c r="OT685" s="3"/>
      <c r="OU685" s="3"/>
      <c r="OV685" s="3"/>
      <c r="OW685" s="3"/>
      <c r="OX685" s="3"/>
      <c r="OY685" s="3"/>
      <c r="OZ685" s="3"/>
      <c r="PA685" s="3"/>
      <c r="PB685" s="1"/>
      <c r="PC685" s="1"/>
      <c r="PD685" s="1"/>
      <c r="PE685" s="1"/>
      <c r="PF685" s="1"/>
      <c r="PG685" s="1"/>
      <c r="PH685" s="1"/>
      <c r="PI685" s="1"/>
      <c r="PJ685" s="1"/>
      <c r="PK685" s="1"/>
      <c r="PL685" s="1"/>
      <c r="PM685" s="1"/>
      <c r="PN685" s="1"/>
      <c r="PO685" s="1"/>
      <c r="PP685" s="1"/>
      <c r="PQ685" s="1"/>
      <c r="PR685" s="1"/>
      <c r="PS685" s="1"/>
      <c r="PT685" s="1"/>
      <c r="PU685" s="1"/>
      <c r="PV685" s="1"/>
      <c r="PW685" s="1"/>
      <c r="PX685" s="1"/>
      <c r="PY685" s="1"/>
      <c r="PZ685" s="1"/>
      <c r="QA685" s="1"/>
      <c r="QB685" s="1"/>
      <c r="QC685" s="1"/>
      <c r="QD685" s="1"/>
      <c r="QE685" s="1"/>
      <c r="QF685" s="1"/>
      <c r="QG685" s="1"/>
      <c r="QH685" s="1"/>
      <c r="QI685" s="1"/>
      <c r="QJ685" s="1"/>
      <c r="QK685" s="1"/>
      <c r="QL685" s="1"/>
      <c r="QM685" s="1"/>
      <c r="QN685" s="1"/>
      <c r="QO685" s="1"/>
      <c r="QP685" s="1"/>
      <c r="QQ685" s="1"/>
      <c r="QR685" s="1"/>
      <c r="QS685" s="1"/>
      <c r="QT685" s="1"/>
      <c r="QU685" s="1"/>
      <c r="QV685" s="1"/>
      <c r="QW685" s="1"/>
      <c r="QX685" s="1"/>
      <c r="QY685" s="1"/>
      <c r="QZ685" s="1"/>
      <c r="RA685" s="1"/>
      <c r="RB685" s="1"/>
      <c r="RC685" s="1"/>
      <c r="RD685" s="1"/>
      <c r="RE685" s="1"/>
      <c r="RF685" s="1"/>
      <c r="RG685" s="1"/>
      <c r="RH685" s="1"/>
      <c r="RI685" s="1"/>
      <c r="RJ685" s="1"/>
      <c r="RK685" s="1"/>
      <c r="RL685" s="1"/>
      <c r="RM685" s="1"/>
      <c r="RN685" s="1"/>
      <c r="RO685" s="1"/>
      <c r="RP685" s="1"/>
      <c r="RQ685" s="1"/>
      <c r="RR685" s="1"/>
      <c r="RS685" s="1"/>
      <c r="RT685" s="1"/>
      <c r="RU685" s="1"/>
      <c r="RV685" s="1"/>
      <c r="RW685" s="1"/>
      <c r="RX685" s="1"/>
      <c r="RY685" s="1"/>
      <c r="RZ685" s="1"/>
      <c r="SA685" s="1"/>
      <c r="SB685" s="1"/>
      <c r="SC685" s="1"/>
      <c r="SD685" s="1"/>
      <c r="SE685" s="1"/>
      <c r="SF685" s="1"/>
      <c r="SG685" s="1"/>
      <c r="SH685" s="1"/>
      <c r="SI685" s="1"/>
      <c r="SJ685" s="1"/>
      <c r="SK685" s="1"/>
      <c r="SL685" s="1"/>
      <c r="SM685" s="1"/>
      <c r="SN685" s="1"/>
      <c r="SO685" s="1"/>
      <c r="SP685" s="1"/>
      <c r="SQ685" s="1"/>
      <c r="SR685" s="1"/>
      <c r="SS685" s="1"/>
      <c r="ST685" s="1"/>
      <c r="SU685" s="1"/>
      <c r="SV685" s="1"/>
      <c r="SW685" s="1"/>
      <c r="SX685" s="1"/>
      <c r="SY685" s="1"/>
      <c r="SZ685" s="1"/>
      <c r="TA685" s="1"/>
      <c r="TB685" s="1"/>
      <c r="TC685" s="1"/>
      <c r="TD685" s="1"/>
      <c r="TE685" s="1"/>
      <c r="TF685" s="1"/>
      <c r="TG685" s="1"/>
      <c r="TH685" s="1"/>
      <c r="TI685" s="1"/>
      <c r="TJ685" s="1"/>
      <c r="TK685" s="1"/>
      <c r="TL685" s="1"/>
      <c r="TM685" s="1"/>
      <c r="TN685" s="1"/>
      <c r="TO685" s="1"/>
      <c r="TP685" s="1"/>
      <c r="TQ685" s="1"/>
      <c r="TR685" s="1"/>
      <c r="TS685" s="1"/>
      <c r="TT685" s="1"/>
      <c r="TU685" s="1"/>
      <c r="TV685" s="1"/>
      <c r="TW685" s="1"/>
      <c r="TX685" s="1"/>
      <c r="TY685" s="1"/>
      <c r="TZ685" s="1"/>
      <c r="UA685" s="1"/>
      <c r="UB685" s="1"/>
      <c r="UC685" s="1"/>
      <c r="UD685" s="1"/>
      <c r="UE685" s="1"/>
      <c r="UF685" s="1"/>
      <c r="UG685" s="1"/>
      <c r="UH685" s="1"/>
      <c r="UI685" s="1"/>
      <c r="UJ685" s="1"/>
      <c r="UK685" s="1"/>
      <c r="UL685" s="1"/>
      <c r="UM685" s="1"/>
      <c r="UN685" s="1"/>
      <c r="UO685" s="1"/>
      <c r="UP685" s="1"/>
      <c r="UQ685" s="1"/>
      <c r="UR685" s="1"/>
      <c r="US685" s="1"/>
      <c r="UT685" s="1"/>
      <c r="UU685" s="1"/>
      <c r="UV685" s="1"/>
      <c r="UW685" s="1"/>
      <c r="UX685" s="1"/>
      <c r="UY685" s="1"/>
      <c r="UZ685" s="1"/>
      <c r="VA685" s="1"/>
      <c r="VB685" s="1"/>
      <c r="VC685" s="1"/>
      <c r="VD685" s="1"/>
      <c r="VE685" s="1"/>
      <c r="VF685" s="1"/>
      <c r="VG685" s="1"/>
      <c r="VH685" s="1"/>
      <c r="VI685" s="1"/>
      <c r="VJ685" s="1"/>
      <c r="VK685" s="1"/>
      <c r="VL685" s="1"/>
      <c r="VM685" s="1"/>
      <c r="VN685" s="1"/>
      <c r="VO685" s="1"/>
      <c r="VP685" s="1"/>
      <c r="VQ685" s="1"/>
      <c r="VR685" s="1"/>
      <c r="VS685" s="1"/>
      <c r="VT685" s="1"/>
      <c r="VU685" s="1"/>
      <c r="VV685" s="1"/>
      <c r="VW685" s="1"/>
      <c r="VX685" s="1"/>
      <c r="VY685" s="1"/>
      <c r="VZ685" s="1"/>
      <c r="WA685" s="1"/>
      <c r="WB685" s="1"/>
      <c r="WC685" s="1"/>
      <c r="WD685" s="1"/>
      <c r="WE685" s="1"/>
      <c r="WF685" s="1"/>
      <c r="WG685" s="1"/>
      <c r="WH685" s="1"/>
      <c r="WI685" s="1"/>
      <c r="WJ685" s="1"/>
      <c r="WK685" s="1"/>
      <c r="WL685" s="1"/>
      <c r="WM685" s="1"/>
      <c r="WN685" s="1"/>
      <c r="WO685" s="1"/>
      <c r="WP685" s="1"/>
      <c r="WQ685" s="1"/>
      <c r="WR685" s="1"/>
      <c r="WS685" s="1"/>
      <c r="WT685" s="1"/>
      <c r="WU685" s="1"/>
      <c r="WV685" s="1"/>
      <c r="WW685" s="1"/>
      <c r="WX685" s="1"/>
      <c r="WY685" s="1"/>
      <c r="WZ685" s="1"/>
      <c r="XA685" s="1"/>
      <c r="XB685" s="1"/>
      <c r="XC685" s="1"/>
      <c r="XD685" s="1"/>
      <c r="XE685" s="1"/>
      <c r="XF685" s="1"/>
      <c r="XG685" s="1"/>
      <c r="XH685" s="1"/>
      <c r="XI685" s="1"/>
      <c r="XJ685" s="1"/>
      <c r="XK685" s="1"/>
      <c r="XL685" s="1"/>
      <c r="XM685" s="1"/>
      <c r="XN685" s="1"/>
      <c r="XO685" s="1"/>
      <c r="XP685" s="1"/>
      <c r="XQ685" s="1"/>
      <c r="XR685" s="1"/>
      <c r="XS685" s="1"/>
      <c r="XT685" s="1"/>
      <c r="XU685" s="1"/>
      <c r="XV685" s="1"/>
      <c r="XW685" s="1"/>
      <c r="XX685" s="1"/>
      <c r="XY685" s="1"/>
      <c r="XZ685" s="1"/>
      <c r="YA685" s="1"/>
      <c r="YB685" s="1"/>
      <c r="YC685" s="1"/>
      <c r="YD685" s="1"/>
      <c r="YE685" s="1"/>
      <c r="YF685" s="1"/>
      <c r="YG685" s="1"/>
      <c r="YH685" s="1"/>
      <c r="YI685" s="1"/>
      <c r="YJ685" s="1"/>
      <c r="YK685" s="1"/>
      <c r="YL685" s="1"/>
      <c r="YM685" s="1"/>
      <c r="YN685" s="1"/>
      <c r="YO685" s="1"/>
      <c r="YP685" s="1"/>
      <c r="YQ685" s="1"/>
      <c r="YR685" s="1"/>
      <c r="YS685" s="1"/>
      <c r="YT685" s="1"/>
      <c r="YU685" s="1"/>
      <c r="YV685" s="1"/>
      <c r="YW685" s="1"/>
      <c r="YX685" s="1"/>
      <c r="YY685" s="1"/>
      <c r="YZ685" s="1"/>
      <c r="ZA685" s="1"/>
      <c r="ZB685" s="1"/>
      <c r="ZC685" s="1"/>
      <c r="ZD685" s="1"/>
      <c r="ZE685" s="1"/>
      <c r="ZF685" s="1"/>
      <c r="ZG685" s="1"/>
      <c r="ZH685" s="1"/>
      <c r="ZI685" s="1"/>
      <c r="ZJ685" s="1"/>
      <c r="ZK685" s="1"/>
      <c r="ZL685" s="1"/>
      <c r="ZM685" s="1"/>
      <c r="ZN685" s="1"/>
      <c r="ZO685" s="1"/>
      <c r="ZP685" s="1"/>
      <c r="ZQ685" s="1"/>
      <c r="ZR685" s="1"/>
      <c r="ZS685" s="1"/>
      <c r="ZT685" s="1"/>
      <c r="ZU685" s="1"/>
      <c r="ZV685" s="1"/>
      <c r="ZW685" s="1"/>
      <c r="ZX685" s="1"/>
      <c r="ZY685" s="1"/>
      <c r="ZZ685" s="1"/>
      <c r="AAA685" s="1"/>
      <c r="AAB685" s="1"/>
      <c r="AAC685" s="1"/>
      <c r="AAD685" s="1"/>
      <c r="AAE685" s="1"/>
      <c r="AAF685" s="1"/>
      <c r="AAG685" s="1"/>
      <c r="AAH685" s="1"/>
      <c r="AAI685" s="1"/>
      <c r="AAJ685" s="1"/>
      <c r="AAK685" s="1"/>
      <c r="AAL685" s="1"/>
      <c r="AAM685" s="1"/>
      <c r="AAN685" s="1"/>
      <c r="AAO685" s="1"/>
      <c r="AAP685" s="1"/>
      <c r="AAQ685" s="1"/>
      <c r="AAR685" s="1"/>
      <c r="AAS685" s="1"/>
      <c r="AAT685" s="1"/>
      <c r="AAU685" s="1"/>
      <c r="AAV685" s="1"/>
      <c r="AAW685" s="1"/>
      <c r="AAX685" s="1"/>
      <c r="AAY685" s="1"/>
      <c r="AAZ685" s="1"/>
      <c r="ABA685" s="1"/>
      <c r="ABB685" s="1"/>
      <c r="ABC685" s="1"/>
      <c r="ABD685" s="1"/>
      <c r="ABE685" s="1"/>
      <c r="ABF685" s="1"/>
      <c r="ABG685" s="1"/>
      <c r="ABH685" s="1"/>
      <c r="ABI685" s="1"/>
      <c r="ABJ685" s="1"/>
      <c r="ABK685" s="1"/>
      <c r="ABL685" s="1"/>
      <c r="ABM685" s="1"/>
      <c r="ABN685" s="1"/>
      <c r="ABO685" s="1"/>
    </row>
    <row r="686" spans="2:743" x14ac:dyDescent="0.25">
      <c r="B686" s="1"/>
      <c r="C686" s="1"/>
      <c r="D686" s="1"/>
      <c r="E686" s="1"/>
      <c r="F686" s="1"/>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c r="GO686" s="3"/>
      <c r="GP686" s="3"/>
      <c r="GQ686" s="3"/>
      <c r="GR686" s="3"/>
      <c r="GS686" s="3"/>
      <c r="GT686" s="3"/>
      <c r="GU686" s="3"/>
      <c r="GV686" s="3"/>
      <c r="GW686" s="3"/>
      <c r="GX686" s="3"/>
      <c r="GY686" s="3"/>
      <c r="GZ686" s="3"/>
      <c r="HA686" s="3"/>
      <c r="HB686" s="3"/>
      <c r="HC686" s="3"/>
      <c r="HD686" s="3"/>
      <c r="HE686" s="3"/>
      <c r="HF686" s="3"/>
      <c r="HG686" s="3"/>
      <c r="HH686" s="3"/>
      <c r="HI686" s="3"/>
      <c r="HJ686" s="3"/>
      <c r="HK686" s="3"/>
      <c r="HL686" s="3"/>
      <c r="HM686" s="3"/>
      <c r="HN686" s="3"/>
      <c r="HO686" s="3"/>
      <c r="HP686" s="3"/>
      <c r="HQ686" s="3"/>
      <c r="HR686" s="3"/>
      <c r="HS686" s="3"/>
      <c r="HT686" s="3"/>
      <c r="HU686" s="3"/>
      <c r="HV686" s="3"/>
      <c r="HW686" s="3"/>
      <c r="HX686" s="3"/>
      <c r="HY686" s="3"/>
      <c r="HZ686" s="3"/>
      <c r="IA686" s="3"/>
      <c r="IB686" s="3"/>
      <c r="IC686" s="3"/>
      <c r="ID686" s="3"/>
      <c r="IE686" s="3"/>
      <c r="IF686" s="3"/>
      <c r="IG686" s="3"/>
      <c r="IH686" s="3"/>
      <c r="II686" s="3"/>
      <c r="IJ686" s="3"/>
      <c r="IK686" s="3"/>
      <c r="IL686" s="3"/>
      <c r="IM686" s="3"/>
      <c r="IN686" s="3"/>
      <c r="IO686" s="3"/>
      <c r="IP686" s="3"/>
      <c r="IQ686" s="3"/>
      <c r="IR686" s="3"/>
      <c r="IS686" s="3"/>
      <c r="IT686" s="3"/>
      <c r="IU686" s="3"/>
      <c r="IV686" s="3"/>
      <c r="IW686" s="3"/>
      <c r="IX686" s="3"/>
      <c r="IY686" s="3"/>
      <c r="IZ686" s="3"/>
      <c r="JA686" s="3"/>
      <c r="JB686" s="3"/>
      <c r="JC686" s="3"/>
      <c r="JD686" s="3"/>
      <c r="JE686" s="3"/>
      <c r="JF686" s="3"/>
      <c r="JG686" s="3"/>
      <c r="JH686" s="3"/>
      <c r="JI686" s="3"/>
      <c r="JJ686" s="3"/>
      <c r="JK686" s="3"/>
      <c r="JL686" s="3"/>
      <c r="JM686" s="3"/>
      <c r="JN686" s="3"/>
      <c r="JO686" s="3"/>
      <c r="JP686" s="3"/>
      <c r="JQ686" s="3"/>
      <c r="JR686" s="3"/>
      <c r="JS686" s="3"/>
      <c r="JT686" s="3"/>
      <c r="JU686" s="3"/>
      <c r="JV686" s="3"/>
      <c r="JW686" s="3"/>
      <c r="JX686" s="3"/>
      <c r="JY686" s="3"/>
      <c r="JZ686" s="3"/>
      <c r="KA686" s="3"/>
      <c r="KB686" s="3"/>
      <c r="KC686" s="3"/>
      <c r="KD686" s="3"/>
      <c r="KE686" s="3"/>
      <c r="KF686" s="3"/>
      <c r="KG686" s="3"/>
      <c r="KH686" s="3"/>
      <c r="KI686" s="3"/>
      <c r="KJ686" s="3"/>
      <c r="KK686" s="3"/>
      <c r="KL686" s="3"/>
      <c r="KM686" s="3"/>
      <c r="KN686" s="3"/>
      <c r="KO686" s="3"/>
      <c r="KP686" s="3"/>
      <c r="KQ686" s="3"/>
      <c r="KR686" s="3"/>
      <c r="KS686" s="3"/>
      <c r="KT686" s="3"/>
      <c r="KU686" s="3"/>
      <c r="KV686" s="3"/>
      <c r="KW686" s="3"/>
      <c r="KX686" s="3"/>
      <c r="KY686" s="3"/>
      <c r="KZ686" s="3"/>
      <c r="LA686" s="3"/>
      <c r="LB686" s="3"/>
      <c r="LC686" s="3"/>
      <c r="LD686" s="3"/>
      <c r="LE686" s="3"/>
      <c r="LF686" s="3"/>
      <c r="LG686" s="3"/>
      <c r="LH686" s="3"/>
      <c r="LI686" s="3"/>
      <c r="LJ686" s="3"/>
      <c r="LK686" s="3"/>
      <c r="LL686" s="3"/>
      <c r="LM686" s="3"/>
      <c r="LN686" s="3"/>
      <c r="LO686" s="3"/>
      <c r="LP686" s="3"/>
      <c r="LQ686" s="3"/>
      <c r="LR686" s="3"/>
      <c r="LS686" s="3"/>
      <c r="LT686" s="3"/>
      <c r="LU686" s="3"/>
      <c r="LV686" s="3"/>
      <c r="LW686" s="3"/>
      <c r="LX686" s="3"/>
      <c r="LY686" s="3"/>
      <c r="LZ686" s="3"/>
      <c r="MA686" s="3"/>
      <c r="MB686" s="3"/>
      <c r="MC686" s="3"/>
      <c r="MD686" s="3"/>
      <c r="ME686" s="3"/>
      <c r="MF686" s="3"/>
      <c r="MG686" s="3"/>
      <c r="MH686" s="3"/>
      <c r="MI686" s="3"/>
      <c r="MJ686" s="3"/>
      <c r="MK686" s="3"/>
      <c r="ML686" s="3"/>
      <c r="MM686" s="3"/>
      <c r="MN686" s="3"/>
      <c r="MO686" s="3"/>
      <c r="MP686" s="3"/>
      <c r="MQ686" s="3"/>
      <c r="MR686" s="3"/>
      <c r="MS686" s="3"/>
      <c r="MT686" s="3"/>
      <c r="MU686" s="3"/>
      <c r="MV686" s="3"/>
      <c r="MW686" s="3"/>
      <c r="MX686" s="3"/>
      <c r="MY686" s="3"/>
      <c r="MZ686" s="3"/>
      <c r="NA686" s="3"/>
      <c r="NB686" s="3"/>
      <c r="NC686" s="3"/>
      <c r="ND686" s="3"/>
      <c r="NE686" s="3"/>
      <c r="NF686" s="3"/>
      <c r="NG686" s="3"/>
      <c r="NH686" s="3"/>
      <c r="NI686" s="3"/>
      <c r="NJ686" s="3"/>
      <c r="NK686" s="3"/>
      <c r="NL686" s="3"/>
      <c r="NM686" s="3"/>
      <c r="NN686" s="3"/>
      <c r="NO686" s="3"/>
      <c r="NP686" s="3"/>
      <c r="NQ686" s="3"/>
      <c r="NR686" s="3"/>
      <c r="NS686" s="3"/>
      <c r="NT686" s="3"/>
      <c r="NU686" s="3"/>
      <c r="NV686" s="3"/>
      <c r="NW686" s="3"/>
      <c r="NX686" s="3"/>
      <c r="NY686" s="3"/>
      <c r="NZ686" s="3"/>
      <c r="OA686" s="3"/>
      <c r="OB686" s="3"/>
      <c r="OC686" s="3"/>
      <c r="OD686" s="3"/>
      <c r="OE686" s="3"/>
      <c r="OF686" s="3"/>
      <c r="OG686" s="3"/>
      <c r="OH686" s="3"/>
      <c r="OI686" s="3"/>
      <c r="OJ686" s="3"/>
      <c r="OK686" s="3"/>
      <c r="OL686" s="3"/>
      <c r="OM686" s="3"/>
      <c r="ON686" s="3"/>
      <c r="OO686" s="3"/>
      <c r="OP686" s="3"/>
      <c r="OQ686" s="3"/>
      <c r="OR686" s="3"/>
      <c r="OS686" s="3"/>
      <c r="OT686" s="3"/>
      <c r="OU686" s="3"/>
      <c r="OV686" s="3"/>
      <c r="OW686" s="3"/>
      <c r="OX686" s="3"/>
      <c r="OY686" s="3"/>
      <c r="OZ686" s="3"/>
      <c r="PA686" s="3"/>
      <c r="PB686" s="1"/>
      <c r="PC686" s="1"/>
      <c r="PD686" s="1"/>
      <c r="PE686" s="1"/>
      <c r="PF686" s="1"/>
      <c r="PG686" s="1"/>
      <c r="PH686" s="1"/>
      <c r="PI686" s="1"/>
      <c r="PJ686" s="1"/>
      <c r="PK686" s="1"/>
      <c r="PL686" s="1"/>
      <c r="PM686" s="1"/>
      <c r="PN686" s="1"/>
      <c r="PO686" s="1"/>
      <c r="PP686" s="1"/>
      <c r="PQ686" s="1"/>
      <c r="PR686" s="1"/>
      <c r="PS686" s="1"/>
      <c r="PT686" s="1"/>
      <c r="PU686" s="1"/>
      <c r="PV686" s="1"/>
      <c r="PW686" s="1"/>
      <c r="PX686" s="1"/>
      <c r="PY686" s="1"/>
      <c r="PZ686" s="1"/>
      <c r="QA686" s="1"/>
      <c r="QB686" s="1"/>
      <c r="QC686" s="1"/>
      <c r="QD686" s="1"/>
      <c r="QE686" s="1"/>
      <c r="QF686" s="1"/>
      <c r="QG686" s="1"/>
      <c r="QH686" s="1"/>
      <c r="QI686" s="1"/>
      <c r="QJ686" s="1"/>
      <c r="QK686" s="1"/>
      <c r="QL686" s="1"/>
      <c r="QM686" s="1"/>
      <c r="QN686" s="1"/>
      <c r="QO686" s="1"/>
      <c r="QP686" s="1"/>
      <c r="QQ686" s="1"/>
      <c r="QR686" s="1"/>
      <c r="QS686" s="1"/>
      <c r="QT686" s="1"/>
      <c r="QU686" s="1"/>
      <c r="QV686" s="1"/>
      <c r="QW686" s="1"/>
      <c r="QX686" s="1"/>
      <c r="QY686" s="1"/>
      <c r="QZ686" s="1"/>
      <c r="RA686" s="1"/>
      <c r="RB686" s="1"/>
      <c r="RC686" s="1"/>
      <c r="RD686" s="1"/>
      <c r="RE686" s="1"/>
      <c r="RF686" s="1"/>
      <c r="RG686" s="1"/>
      <c r="RH686" s="1"/>
      <c r="RI686" s="1"/>
      <c r="RJ686" s="1"/>
      <c r="RK686" s="1"/>
      <c r="RL686" s="1"/>
      <c r="RM686" s="1"/>
      <c r="RN686" s="1"/>
      <c r="RO686" s="1"/>
      <c r="RP686" s="1"/>
      <c r="RQ686" s="1"/>
      <c r="RR686" s="1"/>
      <c r="RS686" s="1"/>
      <c r="RT686" s="1"/>
      <c r="RU686" s="1"/>
      <c r="RV686" s="1"/>
      <c r="RW686" s="1"/>
      <c r="RX686" s="1"/>
      <c r="RY686" s="1"/>
      <c r="RZ686" s="1"/>
      <c r="SA686" s="1"/>
      <c r="SB686" s="1"/>
      <c r="SC686" s="1"/>
      <c r="SD686" s="1"/>
      <c r="SE686" s="1"/>
      <c r="SF686" s="1"/>
      <c r="SG686" s="1"/>
      <c r="SH686" s="1"/>
      <c r="SI686" s="1"/>
      <c r="SJ686" s="1"/>
      <c r="SK686" s="1"/>
      <c r="SL686" s="1"/>
      <c r="SM686" s="1"/>
      <c r="SN686" s="1"/>
      <c r="SO686" s="1"/>
      <c r="SP686" s="1"/>
      <c r="SQ686" s="1"/>
      <c r="SR686" s="1"/>
      <c r="SS686" s="1"/>
      <c r="ST686" s="1"/>
      <c r="SU686" s="1"/>
      <c r="SV686" s="1"/>
      <c r="SW686" s="1"/>
      <c r="SX686" s="1"/>
      <c r="SY686" s="1"/>
      <c r="SZ686" s="1"/>
      <c r="TA686" s="1"/>
      <c r="TB686" s="1"/>
      <c r="TC686" s="1"/>
      <c r="TD686" s="1"/>
      <c r="TE686" s="1"/>
      <c r="TF686" s="1"/>
      <c r="TG686" s="1"/>
      <c r="TH686" s="1"/>
      <c r="TI686" s="1"/>
      <c r="TJ686" s="1"/>
      <c r="TK686" s="1"/>
      <c r="TL686" s="1"/>
      <c r="TM686" s="1"/>
      <c r="TN686" s="1"/>
      <c r="TO686" s="1"/>
      <c r="TP686" s="1"/>
      <c r="TQ686" s="1"/>
      <c r="TR686" s="1"/>
      <c r="TS686" s="1"/>
      <c r="TT686" s="1"/>
      <c r="TU686" s="1"/>
      <c r="TV686" s="1"/>
      <c r="TW686" s="1"/>
      <c r="TX686" s="1"/>
      <c r="TY686" s="1"/>
      <c r="TZ686" s="1"/>
      <c r="UA686" s="1"/>
      <c r="UB686" s="1"/>
      <c r="UC686" s="1"/>
      <c r="UD686" s="1"/>
      <c r="UE686" s="1"/>
      <c r="UF686" s="1"/>
      <c r="UG686" s="1"/>
      <c r="UH686" s="1"/>
      <c r="UI686" s="1"/>
      <c r="UJ686" s="1"/>
      <c r="UK686" s="1"/>
      <c r="UL686" s="1"/>
      <c r="UM686" s="1"/>
      <c r="UN686" s="1"/>
      <c r="UO686" s="1"/>
      <c r="UP686" s="1"/>
      <c r="UQ686" s="1"/>
      <c r="UR686" s="1"/>
      <c r="US686" s="1"/>
      <c r="UT686" s="1"/>
      <c r="UU686" s="1"/>
      <c r="UV686" s="1"/>
      <c r="UW686" s="1"/>
      <c r="UX686" s="1"/>
      <c r="UY686" s="1"/>
      <c r="UZ686" s="1"/>
      <c r="VA686" s="1"/>
      <c r="VB686" s="1"/>
      <c r="VC686" s="1"/>
      <c r="VD686" s="1"/>
      <c r="VE686" s="1"/>
      <c r="VF686" s="1"/>
      <c r="VG686" s="1"/>
      <c r="VH686" s="1"/>
      <c r="VI686" s="1"/>
      <c r="VJ686" s="1"/>
      <c r="VK686" s="1"/>
      <c r="VL686" s="1"/>
      <c r="VM686" s="1"/>
      <c r="VN686" s="1"/>
      <c r="VO686" s="1"/>
      <c r="VP686" s="1"/>
      <c r="VQ686" s="1"/>
      <c r="VR686" s="1"/>
      <c r="VS686" s="1"/>
      <c r="VT686" s="1"/>
      <c r="VU686" s="1"/>
      <c r="VV686" s="1"/>
      <c r="VW686" s="1"/>
      <c r="VX686" s="1"/>
      <c r="VY686" s="1"/>
      <c r="VZ686" s="1"/>
      <c r="WA686" s="1"/>
      <c r="WB686" s="1"/>
      <c r="WC686" s="1"/>
      <c r="WD686" s="1"/>
      <c r="WE686" s="1"/>
      <c r="WF686" s="1"/>
      <c r="WG686" s="1"/>
      <c r="WH686" s="1"/>
      <c r="WI686" s="1"/>
      <c r="WJ686" s="1"/>
      <c r="WK686" s="1"/>
      <c r="WL686" s="1"/>
      <c r="WM686" s="1"/>
      <c r="WN686" s="1"/>
      <c r="WO686" s="1"/>
      <c r="WP686" s="1"/>
      <c r="WQ686" s="1"/>
      <c r="WR686" s="1"/>
      <c r="WS686" s="1"/>
      <c r="WT686" s="1"/>
      <c r="WU686" s="1"/>
      <c r="WV686" s="1"/>
      <c r="WW686" s="1"/>
      <c r="WX686" s="1"/>
      <c r="WY686" s="1"/>
      <c r="WZ686" s="1"/>
      <c r="XA686" s="1"/>
      <c r="XB686" s="1"/>
      <c r="XC686" s="1"/>
      <c r="XD686" s="1"/>
      <c r="XE686" s="1"/>
      <c r="XF686" s="1"/>
      <c r="XG686" s="1"/>
      <c r="XH686" s="1"/>
      <c r="XI686" s="1"/>
      <c r="XJ686" s="1"/>
      <c r="XK686" s="1"/>
      <c r="XL686" s="1"/>
      <c r="XM686" s="1"/>
      <c r="XN686" s="1"/>
      <c r="XO686" s="1"/>
      <c r="XP686" s="1"/>
      <c r="XQ686" s="1"/>
      <c r="XR686" s="1"/>
      <c r="XS686" s="1"/>
      <c r="XT686" s="1"/>
      <c r="XU686" s="1"/>
      <c r="XV686" s="1"/>
      <c r="XW686" s="1"/>
      <c r="XX686" s="1"/>
      <c r="XY686" s="1"/>
      <c r="XZ686" s="1"/>
      <c r="YA686" s="1"/>
      <c r="YB686" s="1"/>
      <c r="YC686" s="1"/>
      <c r="YD686" s="1"/>
      <c r="YE686" s="1"/>
      <c r="YF686" s="1"/>
      <c r="YG686" s="1"/>
      <c r="YH686" s="1"/>
      <c r="YI686" s="1"/>
      <c r="YJ686" s="1"/>
      <c r="YK686" s="1"/>
      <c r="YL686" s="1"/>
      <c r="YM686" s="1"/>
      <c r="YN686" s="1"/>
      <c r="YO686" s="1"/>
      <c r="YP686" s="1"/>
      <c r="YQ686" s="1"/>
      <c r="YR686" s="1"/>
      <c r="YS686" s="1"/>
      <c r="YT686" s="1"/>
      <c r="YU686" s="1"/>
      <c r="YV686" s="1"/>
      <c r="YW686" s="1"/>
      <c r="YX686" s="1"/>
      <c r="YY686" s="1"/>
      <c r="YZ686" s="1"/>
      <c r="ZA686" s="1"/>
      <c r="ZB686" s="1"/>
      <c r="ZC686" s="1"/>
      <c r="ZD686" s="1"/>
      <c r="ZE686" s="1"/>
      <c r="ZF686" s="1"/>
      <c r="ZG686" s="1"/>
      <c r="ZH686" s="1"/>
      <c r="ZI686" s="1"/>
      <c r="ZJ686" s="1"/>
      <c r="ZK686" s="1"/>
      <c r="ZL686" s="1"/>
      <c r="ZM686" s="1"/>
      <c r="ZN686" s="1"/>
      <c r="ZO686" s="1"/>
      <c r="ZP686" s="1"/>
      <c r="ZQ686" s="1"/>
      <c r="ZR686" s="1"/>
      <c r="ZS686" s="1"/>
      <c r="ZT686" s="1"/>
      <c r="ZU686" s="1"/>
      <c r="ZV686" s="1"/>
      <c r="ZW686" s="1"/>
      <c r="ZX686" s="1"/>
      <c r="ZY686" s="1"/>
      <c r="ZZ686" s="1"/>
      <c r="AAA686" s="1"/>
      <c r="AAB686" s="1"/>
      <c r="AAC686" s="1"/>
      <c r="AAD686" s="1"/>
      <c r="AAE686" s="1"/>
      <c r="AAF686" s="1"/>
      <c r="AAG686" s="1"/>
      <c r="AAH686" s="1"/>
      <c r="AAI686" s="1"/>
      <c r="AAJ686" s="1"/>
      <c r="AAK686" s="1"/>
      <c r="AAL686" s="1"/>
      <c r="AAM686" s="1"/>
      <c r="AAN686" s="1"/>
      <c r="AAO686" s="1"/>
      <c r="AAP686" s="1"/>
      <c r="AAQ686" s="1"/>
      <c r="AAR686" s="1"/>
      <c r="AAS686" s="1"/>
      <c r="AAT686" s="1"/>
      <c r="AAU686" s="1"/>
      <c r="AAV686" s="1"/>
      <c r="AAW686" s="1"/>
      <c r="AAX686" s="1"/>
      <c r="AAY686" s="1"/>
      <c r="AAZ686" s="1"/>
      <c r="ABA686" s="1"/>
      <c r="ABB686" s="1"/>
      <c r="ABC686" s="1"/>
      <c r="ABD686" s="1"/>
      <c r="ABE686" s="1"/>
      <c r="ABF686" s="1"/>
      <c r="ABG686" s="1"/>
      <c r="ABH686" s="1"/>
      <c r="ABI686" s="1"/>
      <c r="ABJ686" s="1"/>
      <c r="ABK686" s="1"/>
      <c r="ABL686" s="1"/>
      <c r="ABM686" s="1"/>
      <c r="ABN686" s="1"/>
      <c r="ABO686" s="1"/>
    </row>
    <row r="687" spans="2:743" x14ac:dyDescent="0.25">
      <c r="B687" s="1"/>
      <c r="C687" s="1"/>
      <c r="D687" s="1"/>
      <c r="E687" s="1"/>
      <c r="F687" s="1"/>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c r="GO687" s="3"/>
      <c r="GP687" s="3"/>
      <c r="GQ687" s="3"/>
      <c r="GR687" s="3"/>
      <c r="GS687" s="3"/>
      <c r="GT687" s="3"/>
      <c r="GU687" s="3"/>
      <c r="GV687" s="3"/>
      <c r="GW687" s="3"/>
      <c r="GX687" s="3"/>
      <c r="GY687" s="3"/>
      <c r="GZ687" s="3"/>
      <c r="HA687" s="3"/>
      <c r="HB687" s="3"/>
      <c r="HC687" s="3"/>
      <c r="HD687" s="3"/>
      <c r="HE687" s="3"/>
      <c r="HF687" s="3"/>
      <c r="HG687" s="3"/>
      <c r="HH687" s="3"/>
      <c r="HI687" s="3"/>
      <c r="HJ687" s="3"/>
      <c r="HK687" s="3"/>
      <c r="HL687" s="3"/>
      <c r="HM687" s="3"/>
      <c r="HN687" s="3"/>
      <c r="HO687" s="3"/>
      <c r="HP687" s="3"/>
      <c r="HQ687" s="3"/>
      <c r="HR687" s="3"/>
      <c r="HS687" s="3"/>
      <c r="HT687" s="3"/>
      <c r="HU687" s="3"/>
      <c r="HV687" s="3"/>
      <c r="HW687" s="3"/>
      <c r="HX687" s="3"/>
      <c r="HY687" s="3"/>
      <c r="HZ687" s="3"/>
      <c r="IA687" s="3"/>
      <c r="IB687" s="3"/>
      <c r="IC687" s="3"/>
      <c r="ID687" s="3"/>
      <c r="IE687" s="3"/>
      <c r="IF687" s="3"/>
      <c r="IG687" s="3"/>
      <c r="IH687" s="3"/>
      <c r="II687" s="3"/>
      <c r="IJ687" s="3"/>
      <c r="IK687" s="3"/>
      <c r="IL687" s="3"/>
      <c r="IM687" s="3"/>
      <c r="IN687" s="3"/>
      <c r="IO687" s="3"/>
      <c r="IP687" s="3"/>
      <c r="IQ687" s="3"/>
      <c r="IR687" s="3"/>
      <c r="IS687" s="3"/>
      <c r="IT687" s="3"/>
      <c r="IU687" s="3"/>
      <c r="IV687" s="3"/>
      <c r="IW687" s="3"/>
      <c r="IX687" s="3"/>
      <c r="IY687" s="3"/>
      <c r="IZ687" s="3"/>
      <c r="JA687" s="3"/>
      <c r="JB687" s="3"/>
      <c r="JC687" s="3"/>
      <c r="JD687" s="3"/>
      <c r="JE687" s="3"/>
      <c r="JF687" s="3"/>
      <c r="JG687" s="3"/>
      <c r="JH687" s="3"/>
      <c r="JI687" s="3"/>
      <c r="JJ687" s="3"/>
      <c r="JK687" s="3"/>
      <c r="JL687" s="3"/>
      <c r="JM687" s="3"/>
      <c r="JN687" s="3"/>
      <c r="JO687" s="3"/>
      <c r="JP687" s="3"/>
      <c r="JQ687" s="3"/>
      <c r="JR687" s="3"/>
      <c r="JS687" s="3"/>
      <c r="JT687" s="3"/>
      <c r="JU687" s="3"/>
      <c r="JV687" s="3"/>
      <c r="JW687" s="3"/>
      <c r="JX687" s="3"/>
      <c r="JY687" s="3"/>
      <c r="JZ687" s="3"/>
      <c r="KA687" s="3"/>
      <c r="KB687" s="3"/>
      <c r="KC687" s="3"/>
      <c r="KD687" s="3"/>
      <c r="KE687" s="3"/>
      <c r="KF687" s="3"/>
      <c r="KG687" s="3"/>
      <c r="KH687" s="3"/>
      <c r="KI687" s="3"/>
      <c r="KJ687" s="3"/>
      <c r="KK687" s="3"/>
      <c r="KL687" s="3"/>
      <c r="KM687" s="3"/>
      <c r="KN687" s="3"/>
      <c r="KO687" s="3"/>
      <c r="KP687" s="3"/>
      <c r="KQ687" s="3"/>
      <c r="KR687" s="3"/>
      <c r="KS687" s="3"/>
      <c r="KT687" s="3"/>
      <c r="KU687" s="3"/>
      <c r="KV687" s="3"/>
      <c r="KW687" s="3"/>
      <c r="KX687" s="3"/>
      <c r="KY687" s="3"/>
      <c r="KZ687" s="3"/>
      <c r="LA687" s="3"/>
      <c r="LB687" s="3"/>
      <c r="LC687" s="3"/>
      <c r="LD687" s="3"/>
      <c r="LE687" s="3"/>
      <c r="LF687" s="3"/>
      <c r="LG687" s="3"/>
      <c r="LH687" s="3"/>
      <c r="LI687" s="3"/>
      <c r="LJ687" s="3"/>
      <c r="LK687" s="3"/>
      <c r="LL687" s="3"/>
      <c r="LM687" s="3"/>
      <c r="LN687" s="3"/>
      <c r="LO687" s="3"/>
      <c r="LP687" s="3"/>
      <c r="LQ687" s="3"/>
      <c r="LR687" s="3"/>
      <c r="LS687" s="3"/>
      <c r="LT687" s="3"/>
      <c r="LU687" s="3"/>
      <c r="LV687" s="3"/>
      <c r="LW687" s="3"/>
      <c r="LX687" s="3"/>
      <c r="LY687" s="3"/>
      <c r="LZ687" s="3"/>
      <c r="MA687" s="3"/>
      <c r="MB687" s="3"/>
      <c r="MC687" s="3"/>
      <c r="MD687" s="3"/>
      <c r="ME687" s="3"/>
      <c r="MF687" s="3"/>
      <c r="MG687" s="3"/>
      <c r="MH687" s="3"/>
      <c r="MI687" s="3"/>
      <c r="MJ687" s="3"/>
      <c r="MK687" s="3"/>
      <c r="ML687" s="3"/>
      <c r="MM687" s="3"/>
      <c r="MN687" s="3"/>
      <c r="MO687" s="3"/>
      <c r="MP687" s="3"/>
      <c r="MQ687" s="3"/>
      <c r="MR687" s="3"/>
      <c r="MS687" s="3"/>
      <c r="MT687" s="3"/>
      <c r="MU687" s="3"/>
      <c r="MV687" s="3"/>
      <c r="MW687" s="3"/>
      <c r="MX687" s="3"/>
      <c r="MY687" s="3"/>
      <c r="MZ687" s="3"/>
      <c r="NA687" s="3"/>
      <c r="NB687" s="3"/>
      <c r="NC687" s="3"/>
      <c r="ND687" s="3"/>
      <c r="NE687" s="3"/>
      <c r="NF687" s="3"/>
      <c r="NG687" s="3"/>
      <c r="NH687" s="3"/>
      <c r="NI687" s="3"/>
      <c r="NJ687" s="3"/>
      <c r="NK687" s="3"/>
      <c r="NL687" s="3"/>
      <c r="NM687" s="3"/>
      <c r="NN687" s="3"/>
      <c r="NO687" s="3"/>
      <c r="NP687" s="3"/>
      <c r="NQ687" s="3"/>
      <c r="NR687" s="3"/>
      <c r="NS687" s="3"/>
      <c r="NT687" s="3"/>
      <c r="NU687" s="3"/>
      <c r="NV687" s="3"/>
      <c r="NW687" s="3"/>
      <c r="NX687" s="3"/>
      <c r="NY687" s="3"/>
      <c r="NZ687" s="3"/>
      <c r="OA687" s="3"/>
      <c r="OB687" s="3"/>
      <c r="OC687" s="3"/>
      <c r="OD687" s="3"/>
      <c r="OE687" s="3"/>
      <c r="OF687" s="3"/>
      <c r="OG687" s="3"/>
      <c r="OH687" s="3"/>
      <c r="OI687" s="3"/>
      <c r="OJ687" s="3"/>
      <c r="OK687" s="3"/>
      <c r="OL687" s="3"/>
      <c r="OM687" s="3"/>
      <c r="ON687" s="3"/>
      <c r="OO687" s="3"/>
      <c r="OP687" s="3"/>
      <c r="OQ687" s="3"/>
      <c r="OR687" s="3"/>
      <c r="OS687" s="3"/>
      <c r="OT687" s="3"/>
      <c r="OU687" s="3"/>
      <c r="OV687" s="3"/>
      <c r="OW687" s="3"/>
      <c r="OX687" s="3"/>
      <c r="OY687" s="3"/>
      <c r="OZ687" s="3"/>
      <c r="PA687" s="3"/>
      <c r="PB687" s="1"/>
      <c r="PC687" s="1"/>
      <c r="PD687" s="1"/>
      <c r="PE687" s="1"/>
      <c r="PF687" s="1"/>
      <c r="PG687" s="1"/>
      <c r="PH687" s="1"/>
      <c r="PI687" s="1"/>
      <c r="PJ687" s="1"/>
      <c r="PK687" s="1"/>
      <c r="PL687" s="1"/>
      <c r="PM687" s="1"/>
      <c r="PN687" s="1"/>
      <c r="PO687" s="1"/>
      <c r="PP687" s="1"/>
      <c r="PQ687" s="1"/>
      <c r="PR687" s="1"/>
      <c r="PS687" s="1"/>
      <c r="PT687" s="1"/>
      <c r="PU687" s="1"/>
      <c r="PV687" s="1"/>
      <c r="PW687" s="1"/>
      <c r="PX687" s="1"/>
      <c r="PY687" s="1"/>
      <c r="PZ687" s="1"/>
      <c r="QA687" s="1"/>
      <c r="QB687" s="1"/>
      <c r="QC687" s="1"/>
      <c r="QD687" s="1"/>
      <c r="QE687" s="1"/>
      <c r="QF687" s="1"/>
      <c r="QG687" s="1"/>
      <c r="QH687" s="1"/>
      <c r="QI687" s="1"/>
      <c r="QJ687" s="1"/>
      <c r="QK687" s="1"/>
      <c r="QL687" s="1"/>
      <c r="QM687" s="1"/>
      <c r="QN687" s="1"/>
      <c r="QO687" s="1"/>
      <c r="QP687" s="1"/>
      <c r="QQ687" s="1"/>
      <c r="QR687" s="1"/>
      <c r="QS687" s="1"/>
      <c r="QT687" s="1"/>
      <c r="QU687" s="1"/>
      <c r="QV687" s="1"/>
      <c r="QW687" s="1"/>
      <c r="QX687" s="1"/>
      <c r="QY687" s="1"/>
      <c r="QZ687" s="1"/>
      <c r="RA687" s="1"/>
      <c r="RB687" s="1"/>
      <c r="RC687" s="1"/>
      <c r="RD687" s="1"/>
      <c r="RE687" s="1"/>
      <c r="RF687" s="1"/>
      <c r="RG687" s="1"/>
      <c r="RH687" s="1"/>
      <c r="RI687" s="1"/>
      <c r="RJ687" s="1"/>
      <c r="RK687" s="1"/>
      <c r="RL687" s="1"/>
      <c r="RM687" s="1"/>
      <c r="RN687" s="1"/>
      <c r="RO687" s="1"/>
      <c r="RP687" s="1"/>
      <c r="RQ687" s="1"/>
      <c r="RR687" s="1"/>
      <c r="RS687" s="1"/>
      <c r="RT687" s="1"/>
      <c r="RU687" s="1"/>
      <c r="RV687" s="1"/>
      <c r="RW687" s="1"/>
      <c r="RX687" s="1"/>
      <c r="RY687" s="1"/>
      <c r="RZ687" s="1"/>
      <c r="SA687" s="1"/>
      <c r="SB687" s="1"/>
      <c r="SC687" s="1"/>
      <c r="SD687" s="1"/>
      <c r="SE687" s="1"/>
      <c r="SF687" s="1"/>
      <c r="SG687" s="1"/>
      <c r="SH687" s="1"/>
      <c r="SI687" s="1"/>
      <c r="SJ687" s="1"/>
      <c r="SK687" s="1"/>
      <c r="SL687" s="1"/>
      <c r="SM687" s="1"/>
      <c r="SN687" s="1"/>
      <c r="SO687" s="1"/>
      <c r="SP687" s="1"/>
      <c r="SQ687" s="1"/>
      <c r="SR687" s="1"/>
      <c r="SS687" s="1"/>
      <c r="ST687" s="1"/>
      <c r="SU687" s="1"/>
      <c r="SV687" s="1"/>
      <c r="SW687" s="1"/>
      <c r="SX687" s="1"/>
      <c r="SY687" s="1"/>
      <c r="SZ687" s="1"/>
      <c r="TA687" s="1"/>
      <c r="TB687" s="1"/>
      <c r="TC687" s="1"/>
      <c r="TD687" s="1"/>
      <c r="TE687" s="1"/>
      <c r="TF687" s="1"/>
      <c r="TG687" s="1"/>
      <c r="TH687" s="1"/>
      <c r="TI687" s="1"/>
      <c r="TJ687" s="1"/>
      <c r="TK687" s="1"/>
      <c r="TL687" s="1"/>
      <c r="TM687" s="1"/>
      <c r="TN687" s="1"/>
      <c r="TO687" s="1"/>
      <c r="TP687" s="1"/>
      <c r="TQ687" s="1"/>
      <c r="TR687" s="1"/>
      <c r="TS687" s="1"/>
      <c r="TT687" s="1"/>
      <c r="TU687" s="1"/>
      <c r="TV687" s="1"/>
      <c r="TW687" s="1"/>
      <c r="TX687" s="1"/>
      <c r="TY687" s="1"/>
      <c r="TZ687" s="1"/>
      <c r="UA687" s="1"/>
      <c r="UB687" s="1"/>
      <c r="UC687" s="1"/>
      <c r="UD687" s="1"/>
      <c r="UE687" s="1"/>
      <c r="UF687" s="1"/>
      <c r="UG687" s="1"/>
      <c r="UH687" s="1"/>
      <c r="UI687" s="1"/>
      <c r="UJ687" s="1"/>
      <c r="UK687" s="1"/>
      <c r="UL687" s="1"/>
      <c r="UM687" s="1"/>
      <c r="UN687" s="1"/>
      <c r="UO687" s="1"/>
      <c r="UP687" s="1"/>
      <c r="UQ687" s="1"/>
      <c r="UR687" s="1"/>
      <c r="US687" s="1"/>
      <c r="UT687" s="1"/>
      <c r="UU687" s="1"/>
      <c r="UV687" s="1"/>
      <c r="UW687" s="1"/>
      <c r="UX687" s="1"/>
      <c r="UY687" s="1"/>
      <c r="UZ687" s="1"/>
      <c r="VA687" s="1"/>
      <c r="VB687" s="1"/>
      <c r="VC687" s="1"/>
      <c r="VD687" s="1"/>
      <c r="VE687" s="1"/>
      <c r="VF687" s="1"/>
      <c r="VG687" s="1"/>
      <c r="VH687" s="1"/>
      <c r="VI687" s="1"/>
      <c r="VJ687" s="1"/>
      <c r="VK687" s="1"/>
      <c r="VL687" s="1"/>
      <c r="VM687" s="1"/>
      <c r="VN687" s="1"/>
      <c r="VO687" s="1"/>
      <c r="VP687" s="1"/>
      <c r="VQ687" s="1"/>
      <c r="VR687" s="1"/>
      <c r="VS687" s="1"/>
      <c r="VT687" s="1"/>
      <c r="VU687" s="1"/>
      <c r="VV687" s="1"/>
      <c r="VW687" s="1"/>
      <c r="VX687" s="1"/>
      <c r="VY687" s="1"/>
      <c r="VZ687" s="1"/>
      <c r="WA687" s="1"/>
      <c r="WB687" s="1"/>
      <c r="WC687" s="1"/>
      <c r="WD687" s="1"/>
      <c r="WE687" s="1"/>
      <c r="WF687" s="1"/>
      <c r="WG687" s="1"/>
      <c r="WH687" s="1"/>
      <c r="WI687" s="1"/>
      <c r="WJ687" s="1"/>
      <c r="WK687" s="1"/>
      <c r="WL687" s="1"/>
      <c r="WM687" s="1"/>
      <c r="WN687" s="1"/>
      <c r="WO687" s="1"/>
      <c r="WP687" s="1"/>
      <c r="WQ687" s="1"/>
      <c r="WR687" s="1"/>
      <c r="WS687" s="1"/>
      <c r="WT687" s="1"/>
      <c r="WU687" s="1"/>
      <c r="WV687" s="1"/>
      <c r="WW687" s="1"/>
      <c r="WX687" s="1"/>
      <c r="WY687" s="1"/>
      <c r="WZ687" s="1"/>
      <c r="XA687" s="1"/>
      <c r="XB687" s="1"/>
      <c r="XC687" s="1"/>
      <c r="XD687" s="1"/>
      <c r="XE687" s="1"/>
      <c r="XF687" s="1"/>
      <c r="XG687" s="1"/>
      <c r="XH687" s="1"/>
      <c r="XI687" s="1"/>
      <c r="XJ687" s="1"/>
      <c r="XK687" s="1"/>
      <c r="XL687" s="1"/>
      <c r="XM687" s="1"/>
      <c r="XN687" s="1"/>
      <c r="XO687" s="1"/>
      <c r="XP687" s="1"/>
      <c r="XQ687" s="1"/>
      <c r="XR687" s="1"/>
      <c r="XS687" s="1"/>
      <c r="XT687" s="1"/>
      <c r="XU687" s="1"/>
      <c r="XV687" s="1"/>
      <c r="XW687" s="1"/>
      <c r="XX687" s="1"/>
      <c r="XY687" s="1"/>
      <c r="XZ687" s="1"/>
      <c r="YA687" s="1"/>
      <c r="YB687" s="1"/>
      <c r="YC687" s="1"/>
      <c r="YD687" s="1"/>
      <c r="YE687" s="1"/>
      <c r="YF687" s="1"/>
      <c r="YG687" s="1"/>
      <c r="YH687" s="1"/>
      <c r="YI687" s="1"/>
      <c r="YJ687" s="1"/>
      <c r="YK687" s="1"/>
      <c r="YL687" s="1"/>
      <c r="YM687" s="1"/>
      <c r="YN687" s="1"/>
      <c r="YO687" s="1"/>
      <c r="YP687" s="1"/>
      <c r="YQ687" s="1"/>
      <c r="YR687" s="1"/>
      <c r="YS687" s="1"/>
      <c r="YT687" s="1"/>
      <c r="YU687" s="1"/>
      <c r="YV687" s="1"/>
      <c r="YW687" s="1"/>
      <c r="YX687" s="1"/>
      <c r="YY687" s="1"/>
      <c r="YZ687" s="1"/>
      <c r="ZA687" s="1"/>
      <c r="ZB687" s="1"/>
      <c r="ZC687" s="1"/>
      <c r="ZD687" s="1"/>
      <c r="ZE687" s="1"/>
      <c r="ZF687" s="1"/>
      <c r="ZG687" s="1"/>
      <c r="ZH687" s="1"/>
      <c r="ZI687" s="1"/>
      <c r="ZJ687" s="1"/>
      <c r="ZK687" s="1"/>
      <c r="ZL687" s="1"/>
      <c r="ZM687" s="1"/>
      <c r="ZN687" s="1"/>
      <c r="ZO687" s="1"/>
      <c r="ZP687" s="1"/>
      <c r="ZQ687" s="1"/>
      <c r="ZR687" s="1"/>
      <c r="ZS687" s="1"/>
      <c r="ZT687" s="1"/>
      <c r="ZU687" s="1"/>
      <c r="ZV687" s="1"/>
      <c r="ZW687" s="1"/>
      <c r="ZX687" s="1"/>
      <c r="ZY687" s="1"/>
      <c r="ZZ687" s="1"/>
      <c r="AAA687" s="1"/>
      <c r="AAB687" s="1"/>
      <c r="AAC687" s="1"/>
      <c r="AAD687" s="1"/>
      <c r="AAE687" s="1"/>
      <c r="AAF687" s="1"/>
      <c r="AAG687" s="1"/>
      <c r="AAH687" s="1"/>
      <c r="AAI687" s="1"/>
      <c r="AAJ687" s="1"/>
      <c r="AAK687" s="1"/>
      <c r="AAL687" s="1"/>
      <c r="AAM687" s="1"/>
      <c r="AAN687" s="1"/>
      <c r="AAO687" s="1"/>
      <c r="AAP687" s="1"/>
      <c r="AAQ687" s="1"/>
      <c r="AAR687" s="1"/>
      <c r="AAS687" s="1"/>
      <c r="AAT687" s="1"/>
      <c r="AAU687" s="1"/>
      <c r="AAV687" s="1"/>
      <c r="AAW687" s="1"/>
      <c r="AAX687" s="1"/>
      <c r="AAY687" s="1"/>
      <c r="AAZ687" s="1"/>
      <c r="ABA687" s="1"/>
      <c r="ABB687" s="1"/>
      <c r="ABC687" s="1"/>
      <c r="ABD687" s="1"/>
      <c r="ABE687" s="1"/>
      <c r="ABF687" s="1"/>
      <c r="ABG687" s="1"/>
      <c r="ABH687" s="1"/>
      <c r="ABI687" s="1"/>
      <c r="ABJ687" s="1"/>
      <c r="ABK687" s="1"/>
      <c r="ABL687" s="1"/>
      <c r="ABM687" s="1"/>
      <c r="ABN687" s="1"/>
      <c r="ABO687" s="1"/>
    </row>
    <row r="688" spans="2:743" x14ac:dyDescent="0.25">
      <c r="B688" s="1"/>
      <c r="C688" s="1"/>
      <c r="D688" s="1"/>
      <c r="E688" s="1"/>
      <c r="F688" s="1"/>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c r="GO688" s="3"/>
      <c r="GP688" s="3"/>
      <c r="GQ688" s="3"/>
      <c r="GR688" s="3"/>
      <c r="GS688" s="3"/>
      <c r="GT688" s="3"/>
      <c r="GU688" s="3"/>
      <c r="GV688" s="3"/>
      <c r="GW688" s="3"/>
      <c r="GX688" s="3"/>
      <c r="GY688" s="3"/>
      <c r="GZ688" s="3"/>
      <c r="HA688" s="3"/>
      <c r="HB688" s="3"/>
      <c r="HC688" s="3"/>
      <c r="HD688" s="3"/>
      <c r="HE688" s="3"/>
      <c r="HF688" s="3"/>
      <c r="HG688" s="3"/>
      <c r="HH688" s="3"/>
      <c r="HI688" s="3"/>
      <c r="HJ688" s="3"/>
      <c r="HK688" s="3"/>
      <c r="HL688" s="3"/>
      <c r="HM688" s="3"/>
      <c r="HN688" s="3"/>
      <c r="HO688" s="3"/>
      <c r="HP688" s="3"/>
      <c r="HQ688" s="3"/>
      <c r="HR688" s="3"/>
      <c r="HS688" s="3"/>
      <c r="HT688" s="3"/>
      <c r="HU688" s="3"/>
      <c r="HV688" s="3"/>
      <c r="HW688" s="3"/>
      <c r="HX688" s="3"/>
      <c r="HY688" s="3"/>
      <c r="HZ688" s="3"/>
      <c r="IA688" s="3"/>
      <c r="IB688" s="3"/>
      <c r="IC688" s="3"/>
      <c r="ID688" s="3"/>
      <c r="IE688" s="3"/>
      <c r="IF688" s="3"/>
      <c r="IG688" s="3"/>
      <c r="IH688" s="3"/>
      <c r="II688" s="3"/>
      <c r="IJ688" s="3"/>
      <c r="IK688" s="3"/>
      <c r="IL688" s="3"/>
      <c r="IM688" s="3"/>
      <c r="IN688" s="3"/>
      <c r="IO688" s="3"/>
      <c r="IP688" s="3"/>
      <c r="IQ688" s="3"/>
      <c r="IR688" s="3"/>
      <c r="IS688" s="3"/>
      <c r="IT688" s="3"/>
      <c r="IU688" s="3"/>
      <c r="IV688" s="3"/>
      <c r="IW688" s="3"/>
      <c r="IX688" s="3"/>
      <c r="IY688" s="3"/>
      <c r="IZ688" s="3"/>
      <c r="JA688" s="3"/>
      <c r="JB688" s="3"/>
      <c r="JC688" s="3"/>
      <c r="JD688" s="3"/>
      <c r="JE688" s="3"/>
      <c r="JF688" s="3"/>
      <c r="JG688" s="3"/>
      <c r="JH688" s="3"/>
      <c r="JI688" s="3"/>
      <c r="JJ688" s="3"/>
      <c r="JK688" s="3"/>
      <c r="JL688" s="3"/>
      <c r="JM688" s="3"/>
      <c r="JN688" s="3"/>
      <c r="JO688" s="3"/>
      <c r="JP688" s="3"/>
      <c r="JQ688" s="3"/>
      <c r="JR688" s="3"/>
      <c r="JS688" s="3"/>
      <c r="JT688" s="3"/>
      <c r="JU688" s="3"/>
      <c r="JV688" s="3"/>
      <c r="JW688" s="3"/>
      <c r="JX688" s="3"/>
      <c r="JY688" s="3"/>
      <c r="JZ688" s="3"/>
      <c r="KA688" s="3"/>
      <c r="KB688" s="3"/>
      <c r="KC688" s="3"/>
      <c r="KD688" s="3"/>
      <c r="KE688" s="3"/>
      <c r="KF688" s="3"/>
      <c r="KG688" s="3"/>
      <c r="KH688" s="3"/>
      <c r="KI688" s="3"/>
      <c r="KJ688" s="3"/>
      <c r="KK688" s="3"/>
      <c r="KL688" s="3"/>
      <c r="KM688" s="3"/>
      <c r="KN688" s="3"/>
      <c r="KO688" s="3"/>
      <c r="KP688" s="3"/>
      <c r="KQ688" s="3"/>
      <c r="KR688" s="3"/>
      <c r="KS688" s="3"/>
      <c r="KT688" s="3"/>
      <c r="KU688" s="3"/>
      <c r="KV688" s="3"/>
      <c r="KW688" s="3"/>
      <c r="KX688" s="3"/>
      <c r="KY688" s="3"/>
      <c r="KZ688" s="3"/>
      <c r="LA688" s="3"/>
      <c r="LB688" s="3"/>
      <c r="LC688" s="3"/>
      <c r="LD688" s="3"/>
      <c r="LE688" s="3"/>
      <c r="LF688" s="3"/>
      <c r="LG688" s="3"/>
      <c r="LH688" s="3"/>
      <c r="LI688" s="3"/>
      <c r="LJ688" s="3"/>
      <c r="LK688" s="3"/>
      <c r="LL688" s="3"/>
      <c r="LM688" s="3"/>
      <c r="LN688" s="3"/>
      <c r="LO688" s="3"/>
      <c r="LP688" s="3"/>
      <c r="LQ688" s="3"/>
      <c r="LR688" s="3"/>
      <c r="LS688" s="3"/>
      <c r="LT688" s="3"/>
      <c r="LU688" s="3"/>
      <c r="LV688" s="3"/>
      <c r="LW688" s="3"/>
      <c r="LX688" s="3"/>
      <c r="LY688" s="3"/>
      <c r="LZ688" s="3"/>
      <c r="MA688" s="3"/>
      <c r="MB688" s="3"/>
      <c r="MC688" s="3"/>
      <c r="MD688" s="3"/>
      <c r="ME688" s="3"/>
      <c r="MF688" s="3"/>
      <c r="MG688" s="3"/>
      <c r="MH688" s="3"/>
      <c r="MI688" s="3"/>
      <c r="MJ688" s="3"/>
      <c r="MK688" s="3"/>
      <c r="ML688" s="3"/>
      <c r="MM688" s="3"/>
      <c r="MN688" s="3"/>
      <c r="MO688" s="3"/>
      <c r="MP688" s="3"/>
      <c r="MQ688" s="3"/>
      <c r="MR688" s="3"/>
      <c r="MS688" s="3"/>
      <c r="MT688" s="3"/>
      <c r="MU688" s="3"/>
      <c r="MV688" s="3"/>
      <c r="MW688" s="3"/>
      <c r="MX688" s="3"/>
      <c r="MY688" s="3"/>
      <c r="MZ688" s="3"/>
      <c r="NA688" s="3"/>
      <c r="NB688" s="3"/>
      <c r="NC688" s="3"/>
      <c r="ND688" s="3"/>
      <c r="NE688" s="3"/>
      <c r="NF688" s="3"/>
      <c r="NG688" s="3"/>
      <c r="NH688" s="3"/>
      <c r="NI688" s="3"/>
      <c r="NJ688" s="3"/>
      <c r="NK688" s="3"/>
      <c r="NL688" s="3"/>
      <c r="NM688" s="3"/>
      <c r="NN688" s="3"/>
      <c r="NO688" s="3"/>
      <c r="NP688" s="3"/>
      <c r="NQ688" s="3"/>
      <c r="NR688" s="3"/>
      <c r="NS688" s="3"/>
      <c r="NT688" s="3"/>
      <c r="NU688" s="3"/>
      <c r="NV688" s="3"/>
      <c r="NW688" s="3"/>
      <c r="NX688" s="3"/>
      <c r="NY688" s="3"/>
      <c r="NZ688" s="3"/>
      <c r="OA688" s="3"/>
      <c r="OB688" s="3"/>
      <c r="OC688" s="3"/>
      <c r="OD688" s="3"/>
      <c r="OE688" s="3"/>
      <c r="OF688" s="3"/>
      <c r="OG688" s="3"/>
      <c r="OH688" s="3"/>
      <c r="OI688" s="3"/>
      <c r="OJ688" s="3"/>
      <c r="OK688" s="3"/>
      <c r="OL688" s="3"/>
      <c r="OM688" s="3"/>
      <c r="ON688" s="3"/>
      <c r="OO688" s="3"/>
      <c r="OP688" s="3"/>
      <c r="OQ688" s="3"/>
      <c r="OR688" s="3"/>
      <c r="OS688" s="3"/>
      <c r="OT688" s="3"/>
      <c r="OU688" s="3"/>
      <c r="OV688" s="3"/>
      <c r="OW688" s="3"/>
      <c r="OX688" s="3"/>
      <c r="OY688" s="3"/>
      <c r="OZ688" s="3"/>
      <c r="PA688" s="3"/>
      <c r="PB688" s="1"/>
      <c r="PC688" s="1"/>
      <c r="PD688" s="1"/>
      <c r="PE688" s="1"/>
      <c r="PF688" s="1"/>
      <c r="PG688" s="1"/>
      <c r="PH688" s="1"/>
      <c r="PI688" s="1"/>
      <c r="PJ688" s="1"/>
      <c r="PK688" s="1"/>
      <c r="PL688" s="1"/>
      <c r="PM688" s="1"/>
      <c r="PN688" s="1"/>
      <c r="PO688" s="1"/>
      <c r="PP688" s="1"/>
      <c r="PQ688" s="1"/>
      <c r="PR688" s="1"/>
      <c r="PS688" s="1"/>
      <c r="PT688" s="1"/>
      <c r="PU688" s="1"/>
      <c r="PV688" s="1"/>
      <c r="PW688" s="1"/>
      <c r="PX688" s="1"/>
      <c r="PY688" s="1"/>
      <c r="PZ688" s="1"/>
      <c r="QA688" s="1"/>
      <c r="QB688" s="1"/>
      <c r="QC688" s="1"/>
      <c r="QD688" s="1"/>
      <c r="QE688" s="1"/>
      <c r="QF688" s="1"/>
      <c r="QG688" s="1"/>
      <c r="QH688" s="1"/>
      <c r="QI688" s="1"/>
      <c r="QJ688" s="1"/>
      <c r="QK688" s="1"/>
      <c r="QL688" s="1"/>
      <c r="QM688" s="1"/>
      <c r="QN688" s="1"/>
      <c r="QO688" s="1"/>
      <c r="QP688" s="1"/>
      <c r="QQ688" s="1"/>
      <c r="QR688" s="1"/>
      <c r="QS688" s="1"/>
      <c r="QT688" s="1"/>
      <c r="QU688" s="1"/>
      <c r="QV688" s="1"/>
      <c r="QW688" s="1"/>
      <c r="QX688" s="1"/>
      <c r="QY688" s="1"/>
      <c r="QZ688" s="1"/>
      <c r="RA688" s="1"/>
      <c r="RB688" s="1"/>
      <c r="RC688" s="1"/>
      <c r="RD688" s="1"/>
      <c r="RE688" s="1"/>
      <c r="RF688" s="1"/>
      <c r="RG688" s="1"/>
      <c r="RH688" s="1"/>
      <c r="RI688" s="1"/>
      <c r="RJ688" s="1"/>
      <c r="RK688" s="1"/>
      <c r="RL688" s="1"/>
      <c r="RM688" s="1"/>
      <c r="RN688" s="1"/>
      <c r="RO688" s="1"/>
      <c r="RP688" s="1"/>
      <c r="RQ688" s="1"/>
      <c r="RR688" s="1"/>
      <c r="RS688" s="1"/>
      <c r="RT688" s="1"/>
      <c r="RU688" s="1"/>
      <c r="RV688" s="1"/>
      <c r="RW688" s="1"/>
      <c r="RX688" s="1"/>
      <c r="RY688" s="1"/>
      <c r="RZ688" s="1"/>
      <c r="SA688" s="1"/>
      <c r="SB688" s="1"/>
      <c r="SC688" s="1"/>
      <c r="SD688" s="1"/>
      <c r="SE688" s="1"/>
      <c r="SF688" s="1"/>
      <c r="SG688" s="1"/>
      <c r="SH688" s="1"/>
      <c r="SI688" s="1"/>
      <c r="SJ688" s="1"/>
      <c r="SK688" s="1"/>
      <c r="SL688" s="1"/>
      <c r="SM688" s="1"/>
      <c r="SN688" s="1"/>
      <c r="SO688" s="1"/>
      <c r="SP688" s="1"/>
      <c r="SQ688" s="1"/>
      <c r="SR688" s="1"/>
      <c r="SS688" s="1"/>
      <c r="ST688" s="1"/>
      <c r="SU688" s="1"/>
      <c r="SV688" s="1"/>
      <c r="SW688" s="1"/>
      <c r="SX688" s="1"/>
      <c r="SY688" s="1"/>
      <c r="SZ688" s="1"/>
      <c r="TA688" s="1"/>
      <c r="TB688" s="1"/>
      <c r="TC688" s="1"/>
      <c r="TD688" s="1"/>
      <c r="TE688" s="1"/>
      <c r="TF688" s="1"/>
      <c r="TG688" s="1"/>
      <c r="TH688" s="1"/>
      <c r="TI688" s="1"/>
      <c r="TJ688" s="1"/>
      <c r="TK688" s="1"/>
      <c r="TL688" s="1"/>
      <c r="TM688" s="1"/>
      <c r="TN688" s="1"/>
      <c r="TO688" s="1"/>
      <c r="TP688" s="1"/>
      <c r="TQ688" s="1"/>
      <c r="TR688" s="1"/>
      <c r="TS688" s="1"/>
      <c r="TT688" s="1"/>
      <c r="TU688" s="1"/>
      <c r="TV688" s="1"/>
      <c r="TW688" s="1"/>
      <c r="TX688" s="1"/>
      <c r="TY688" s="1"/>
      <c r="TZ688" s="1"/>
      <c r="UA688" s="1"/>
      <c r="UB688" s="1"/>
      <c r="UC688" s="1"/>
      <c r="UD688" s="1"/>
      <c r="UE688" s="1"/>
      <c r="UF688" s="1"/>
      <c r="UG688" s="1"/>
      <c r="UH688" s="1"/>
      <c r="UI688" s="1"/>
      <c r="UJ688" s="1"/>
      <c r="UK688" s="1"/>
      <c r="UL688" s="1"/>
      <c r="UM688" s="1"/>
      <c r="UN688" s="1"/>
      <c r="UO688" s="1"/>
      <c r="UP688" s="1"/>
      <c r="UQ688" s="1"/>
      <c r="UR688" s="1"/>
      <c r="US688" s="1"/>
      <c r="UT688" s="1"/>
      <c r="UU688" s="1"/>
      <c r="UV688" s="1"/>
      <c r="UW688" s="1"/>
      <c r="UX688" s="1"/>
      <c r="UY688" s="1"/>
      <c r="UZ688" s="1"/>
      <c r="VA688" s="1"/>
      <c r="VB688" s="1"/>
      <c r="VC688" s="1"/>
      <c r="VD688" s="1"/>
      <c r="VE688" s="1"/>
      <c r="VF688" s="1"/>
      <c r="VG688" s="1"/>
      <c r="VH688" s="1"/>
      <c r="VI688" s="1"/>
      <c r="VJ688" s="1"/>
      <c r="VK688" s="1"/>
      <c r="VL688" s="1"/>
      <c r="VM688" s="1"/>
      <c r="VN688" s="1"/>
      <c r="VO688" s="1"/>
      <c r="VP688" s="1"/>
      <c r="VQ688" s="1"/>
      <c r="VR688" s="1"/>
      <c r="VS688" s="1"/>
      <c r="VT688" s="1"/>
      <c r="VU688" s="1"/>
      <c r="VV688" s="1"/>
      <c r="VW688" s="1"/>
      <c r="VX688" s="1"/>
      <c r="VY688" s="1"/>
      <c r="VZ688" s="1"/>
      <c r="WA688" s="1"/>
      <c r="WB688" s="1"/>
      <c r="WC688" s="1"/>
      <c r="WD688" s="1"/>
      <c r="WE688" s="1"/>
      <c r="WF688" s="1"/>
      <c r="WG688" s="1"/>
      <c r="WH688" s="1"/>
      <c r="WI688" s="1"/>
      <c r="WJ688" s="1"/>
      <c r="WK688" s="1"/>
      <c r="WL688" s="1"/>
      <c r="WM688" s="1"/>
      <c r="WN688" s="1"/>
      <c r="WO688" s="1"/>
      <c r="WP688" s="1"/>
      <c r="WQ688" s="1"/>
      <c r="WR688" s="1"/>
      <c r="WS688" s="1"/>
      <c r="WT688" s="1"/>
      <c r="WU688" s="1"/>
      <c r="WV688" s="1"/>
      <c r="WW688" s="1"/>
      <c r="WX688" s="1"/>
      <c r="WY688" s="1"/>
      <c r="WZ688" s="1"/>
      <c r="XA688" s="1"/>
      <c r="XB688" s="1"/>
      <c r="XC688" s="1"/>
      <c r="XD688" s="1"/>
      <c r="XE688" s="1"/>
      <c r="XF688" s="1"/>
      <c r="XG688" s="1"/>
      <c r="XH688" s="1"/>
      <c r="XI688" s="1"/>
      <c r="XJ688" s="1"/>
      <c r="XK688" s="1"/>
      <c r="XL688" s="1"/>
      <c r="XM688" s="1"/>
      <c r="XN688" s="1"/>
      <c r="XO688" s="1"/>
      <c r="XP688" s="1"/>
      <c r="XQ688" s="1"/>
      <c r="XR688" s="1"/>
      <c r="XS688" s="1"/>
      <c r="XT688" s="1"/>
      <c r="XU688" s="1"/>
      <c r="XV688" s="1"/>
      <c r="XW688" s="1"/>
      <c r="XX688" s="1"/>
      <c r="XY688" s="1"/>
      <c r="XZ688" s="1"/>
      <c r="YA688" s="1"/>
      <c r="YB688" s="1"/>
      <c r="YC688" s="1"/>
      <c r="YD688" s="1"/>
      <c r="YE688" s="1"/>
      <c r="YF688" s="1"/>
      <c r="YG688" s="1"/>
      <c r="YH688" s="1"/>
      <c r="YI688" s="1"/>
      <c r="YJ688" s="1"/>
      <c r="YK688" s="1"/>
      <c r="YL688" s="1"/>
      <c r="YM688" s="1"/>
      <c r="YN688" s="1"/>
      <c r="YO688" s="1"/>
      <c r="YP688" s="1"/>
      <c r="YQ688" s="1"/>
      <c r="YR688" s="1"/>
      <c r="YS688" s="1"/>
      <c r="YT688" s="1"/>
      <c r="YU688" s="1"/>
      <c r="YV688" s="1"/>
      <c r="YW688" s="1"/>
      <c r="YX688" s="1"/>
      <c r="YY688" s="1"/>
      <c r="YZ688" s="1"/>
      <c r="ZA688" s="1"/>
      <c r="ZB688" s="1"/>
      <c r="ZC688" s="1"/>
      <c r="ZD688" s="1"/>
      <c r="ZE688" s="1"/>
      <c r="ZF688" s="1"/>
      <c r="ZG688" s="1"/>
      <c r="ZH688" s="1"/>
      <c r="ZI688" s="1"/>
      <c r="ZJ688" s="1"/>
      <c r="ZK688" s="1"/>
      <c r="ZL688" s="1"/>
      <c r="ZM688" s="1"/>
      <c r="ZN688" s="1"/>
      <c r="ZO688" s="1"/>
      <c r="ZP688" s="1"/>
      <c r="ZQ688" s="1"/>
      <c r="ZR688" s="1"/>
      <c r="ZS688" s="1"/>
      <c r="ZT688" s="1"/>
      <c r="ZU688" s="1"/>
      <c r="ZV688" s="1"/>
      <c r="ZW688" s="1"/>
      <c r="ZX688" s="1"/>
      <c r="ZY688" s="1"/>
      <c r="ZZ688" s="1"/>
      <c r="AAA688" s="1"/>
      <c r="AAB688" s="1"/>
      <c r="AAC688" s="1"/>
      <c r="AAD688" s="1"/>
      <c r="AAE688" s="1"/>
      <c r="AAF688" s="1"/>
      <c r="AAG688" s="1"/>
      <c r="AAH688" s="1"/>
      <c r="AAI688" s="1"/>
      <c r="AAJ688" s="1"/>
      <c r="AAK688" s="1"/>
      <c r="AAL688" s="1"/>
      <c r="AAM688" s="1"/>
      <c r="AAN688" s="1"/>
      <c r="AAO688" s="1"/>
      <c r="AAP688" s="1"/>
      <c r="AAQ688" s="1"/>
      <c r="AAR688" s="1"/>
      <c r="AAS688" s="1"/>
      <c r="AAT688" s="1"/>
      <c r="AAU688" s="1"/>
      <c r="AAV688" s="1"/>
      <c r="AAW688" s="1"/>
      <c r="AAX688" s="1"/>
      <c r="AAY688" s="1"/>
      <c r="AAZ688" s="1"/>
      <c r="ABA688" s="1"/>
      <c r="ABB688" s="1"/>
      <c r="ABC688" s="1"/>
      <c r="ABD688" s="1"/>
      <c r="ABE688" s="1"/>
      <c r="ABF688" s="1"/>
      <c r="ABG688" s="1"/>
      <c r="ABH688" s="1"/>
      <c r="ABI688" s="1"/>
      <c r="ABJ688" s="1"/>
      <c r="ABK688" s="1"/>
      <c r="ABL688" s="1"/>
      <c r="ABM688" s="1"/>
      <c r="ABN688" s="1"/>
      <c r="ABO688" s="1"/>
    </row>
    <row r="689" spans="2:743" x14ac:dyDescent="0.25">
      <c r="B689" s="1"/>
      <c r="C689" s="1"/>
      <c r="D689" s="1"/>
      <c r="E689" s="1"/>
      <c r="F689" s="1"/>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c r="GO689" s="3"/>
      <c r="GP689" s="3"/>
      <c r="GQ689" s="3"/>
      <c r="GR689" s="3"/>
      <c r="GS689" s="3"/>
      <c r="GT689" s="3"/>
      <c r="GU689" s="3"/>
      <c r="GV689" s="3"/>
      <c r="GW689" s="3"/>
      <c r="GX689" s="3"/>
      <c r="GY689" s="3"/>
      <c r="GZ689" s="3"/>
      <c r="HA689" s="3"/>
      <c r="HB689" s="3"/>
      <c r="HC689" s="3"/>
      <c r="HD689" s="3"/>
      <c r="HE689" s="3"/>
      <c r="HF689" s="3"/>
      <c r="HG689" s="3"/>
      <c r="HH689" s="3"/>
      <c r="HI689" s="3"/>
      <c r="HJ689" s="3"/>
      <c r="HK689" s="3"/>
      <c r="HL689" s="3"/>
      <c r="HM689" s="3"/>
      <c r="HN689" s="3"/>
      <c r="HO689" s="3"/>
      <c r="HP689" s="3"/>
      <c r="HQ689" s="3"/>
      <c r="HR689" s="3"/>
      <c r="HS689" s="3"/>
      <c r="HT689" s="3"/>
      <c r="HU689" s="3"/>
      <c r="HV689" s="3"/>
      <c r="HW689" s="3"/>
      <c r="HX689" s="3"/>
      <c r="HY689" s="3"/>
      <c r="HZ689" s="3"/>
      <c r="IA689" s="3"/>
      <c r="IB689" s="3"/>
      <c r="IC689" s="3"/>
      <c r="ID689" s="3"/>
      <c r="IE689" s="3"/>
      <c r="IF689" s="3"/>
      <c r="IG689" s="3"/>
      <c r="IH689" s="3"/>
      <c r="II689" s="3"/>
      <c r="IJ689" s="3"/>
      <c r="IK689" s="3"/>
      <c r="IL689" s="3"/>
      <c r="IM689" s="3"/>
      <c r="IN689" s="3"/>
      <c r="IO689" s="3"/>
      <c r="IP689" s="3"/>
      <c r="IQ689" s="3"/>
      <c r="IR689" s="3"/>
      <c r="IS689" s="3"/>
      <c r="IT689" s="3"/>
      <c r="IU689" s="3"/>
      <c r="IV689" s="3"/>
      <c r="IW689" s="3"/>
      <c r="IX689" s="3"/>
      <c r="IY689" s="3"/>
      <c r="IZ689" s="3"/>
      <c r="JA689" s="3"/>
      <c r="JB689" s="3"/>
      <c r="JC689" s="3"/>
      <c r="JD689" s="3"/>
      <c r="JE689" s="3"/>
      <c r="JF689" s="3"/>
      <c r="JG689" s="3"/>
      <c r="JH689" s="3"/>
      <c r="JI689" s="3"/>
      <c r="JJ689" s="3"/>
      <c r="JK689" s="3"/>
      <c r="JL689" s="3"/>
      <c r="JM689" s="3"/>
      <c r="JN689" s="3"/>
      <c r="JO689" s="3"/>
      <c r="JP689" s="3"/>
      <c r="JQ689" s="3"/>
      <c r="JR689" s="3"/>
      <c r="JS689" s="3"/>
      <c r="JT689" s="3"/>
      <c r="JU689" s="3"/>
      <c r="JV689" s="3"/>
      <c r="JW689" s="3"/>
      <c r="JX689" s="3"/>
      <c r="JY689" s="3"/>
      <c r="JZ689" s="3"/>
      <c r="KA689" s="3"/>
      <c r="KB689" s="3"/>
      <c r="KC689" s="3"/>
      <c r="KD689" s="3"/>
      <c r="KE689" s="3"/>
      <c r="KF689" s="3"/>
      <c r="KG689" s="3"/>
      <c r="KH689" s="3"/>
      <c r="KI689" s="3"/>
      <c r="KJ689" s="3"/>
      <c r="KK689" s="3"/>
      <c r="KL689" s="3"/>
      <c r="KM689" s="3"/>
      <c r="KN689" s="3"/>
      <c r="KO689" s="3"/>
      <c r="KP689" s="3"/>
      <c r="KQ689" s="3"/>
      <c r="KR689" s="3"/>
      <c r="KS689" s="3"/>
      <c r="KT689" s="3"/>
      <c r="KU689" s="3"/>
      <c r="KV689" s="3"/>
      <c r="KW689" s="3"/>
      <c r="KX689" s="3"/>
      <c r="KY689" s="3"/>
      <c r="KZ689" s="3"/>
      <c r="LA689" s="3"/>
      <c r="LB689" s="3"/>
      <c r="LC689" s="3"/>
      <c r="LD689" s="3"/>
      <c r="LE689" s="3"/>
      <c r="LF689" s="3"/>
      <c r="LG689" s="3"/>
      <c r="LH689" s="3"/>
      <c r="LI689" s="3"/>
      <c r="LJ689" s="3"/>
      <c r="LK689" s="3"/>
      <c r="LL689" s="3"/>
      <c r="LM689" s="3"/>
      <c r="LN689" s="3"/>
      <c r="LO689" s="3"/>
      <c r="LP689" s="3"/>
      <c r="LQ689" s="3"/>
      <c r="LR689" s="3"/>
      <c r="LS689" s="3"/>
      <c r="LT689" s="3"/>
      <c r="LU689" s="3"/>
      <c r="LV689" s="3"/>
      <c r="LW689" s="3"/>
      <c r="LX689" s="3"/>
      <c r="LY689" s="3"/>
      <c r="LZ689" s="3"/>
      <c r="MA689" s="3"/>
      <c r="MB689" s="3"/>
      <c r="MC689" s="3"/>
      <c r="MD689" s="3"/>
      <c r="ME689" s="3"/>
      <c r="MF689" s="3"/>
      <c r="MG689" s="3"/>
      <c r="MH689" s="3"/>
      <c r="MI689" s="3"/>
      <c r="MJ689" s="3"/>
      <c r="MK689" s="3"/>
      <c r="ML689" s="3"/>
      <c r="MM689" s="3"/>
      <c r="MN689" s="3"/>
      <c r="MO689" s="3"/>
      <c r="MP689" s="3"/>
      <c r="MQ689" s="3"/>
      <c r="MR689" s="3"/>
      <c r="MS689" s="3"/>
      <c r="MT689" s="3"/>
      <c r="MU689" s="3"/>
      <c r="MV689" s="3"/>
      <c r="MW689" s="3"/>
      <c r="MX689" s="3"/>
      <c r="MY689" s="3"/>
      <c r="MZ689" s="3"/>
      <c r="NA689" s="3"/>
      <c r="NB689" s="3"/>
      <c r="NC689" s="3"/>
      <c r="ND689" s="3"/>
      <c r="NE689" s="3"/>
      <c r="NF689" s="3"/>
      <c r="NG689" s="3"/>
      <c r="NH689" s="3"/>
      <c r="NI689" s="3"/>
      <c r="NJ689" s="3"/>
      <c r="NK689" s="3"/>
      <c r="NL689" s="3"/>
      <c r="NM689" s="3"/>
      <c r="NN689" s="3"/>
      <c r="NO689" s="3"/>
      <c r="NP689" s="3"/>
      <c r="NQ689" s="3"/>
      <c r="NR689" s="3"/>
      <c r="NS689" s="3"/>
      <c r="NT689" s="3"/>
      <c r="NU689" s="3"/>
      <c r="NV689" s="3"/>
      <c r="NW689" s="3"/>
      <c r="NX689" s="3"/>
      <c r="NY689" s="3"/>
      <c r="NZ689" s="3"/>
      <c r="OA689" s="3"/>
      <c r="OB689" s="3"/>
      <c r="OC689" s="3"/>
      <c r="OD689" s="3"/>
      <c r="OE689" s="3"/>
      <c r="OF689" s="3"/>
      <c r="OG689" s="3"/>
      <c r="OH689" s="3"/>
      <c r="OI689" s="3"/>
      <c r="OJ689" s="3"/>
      <c r="OK689" s="3"/>
      <c r="OL689" s="3"/>
      <c r="OM689" s="3"/>
      <c r="ON689" s="3"/>
      <c r="OO689" s="3"/>
      <c r="OP689" s="3"/>
      <c r="OQ689" s="3"/>
      <c r="OR689" s="3"/>
      <c r="OS689" s="3"/>
      <c r="OT689" s="3"/>
      <c r="OU689" s="3"/>
      <c r="OV689" s="3"/>
      <c r="OW689" s="3"/>
      <c r="OX689" s="3"/>
      <c r="OY689" s="3"/>
      <c r="OZ689" s="3"/>
      <c r="PA689" s="3"/>
      <c r="PB689" s="1"/>
      <c r="PC689" s="1"/>
      <c r="PD689" s="1"/>
      <c r="PE689" s="1"/>
      <c r="PF689" s="1"/>
      <c r="PG689" s="1"/>
      <c r="PH689" s="1"/>
      <c r="PI689" s="1"/>
      <c r="PJ689" s="1"/>
      <c r="PK689" s="1"/>
      <c r="PL689" s="1"/>
      <c r="PM689" s="1"/>
      <c r="PN689" s="1"/>
      <c r="PO689" s="1"/>
      <c r="PP689" s="1"/>
      <c r="PQ689" s="1"/>
      <c r="PR689" s="1"/>
      <c r="PS689" s="1"/>
      <c r="PT689" s="1"/>
      <c r="PU689" s="1"/>
      <c r="PV689" s="1"/>
      <c r="PW689" s="1"/>
      <c r="PX689" s="1"/>
      <c r="PY689" s="1"/>
      <c r="PZ689" s="1"/>
      <c r="QA689" s="1"/>
      <c r="QB689" s="1"/>
      <c r="QC689" s="1"/>
      <c r="QD689" s="1"/>
      <c r="QE689" s="1"/>
      <c r="QF689" s="1"/>
      <c r="QG689" s="1"/>
      <c r="QH689" s="1"/>
      <c r="QI689" s="1"/>
      <c r="QJ689" s="1"/>
      <c r="QK689" s="1"/>
      <c r="QL689" s="1"/>
      <c r="QM689" s="1"/>
      <c r="QN689" s="1"/>
      <c r="QO689" s="1"/>
      <c r="QP689" s="1"/>
      <c r="QQ689" s="1"/>
      <c r="QR689" s="1"/>
      <c r="QS689" s="1"/>
      <c r="QT689" s="1"/>
      <c r="QU689" s="1"/>
      <c r="QV689" s="1"/>
      <c r="QW689" s="1"/>
      <c r="QX689" s="1"/>
      <c r="QY689" s="1"/>
      <c r="QZ689" s="1"/>
      <c r="RA689" s="1"/>
      <c r="RB689" s="1"/>
      <c r="RC689" s="1"/>
      <c r="RD689" s="1"/>
      <c r="RE689" s="1"/>
      <c r="RF689" s="1"/>
      <c r="RG689" s="1"/>
      <c r="RH689" s="1"/>
      <c r="RI689" s="1"/>
      <c r="RJ689" s="1"/>
      <c r="RK689" s="1"/>
      <c r="RL689" s="1"/>
      <c r="RM689" s="1"/>
      <c r="RN689" s="1"/>
      <c r="RO689" s="1"/>
      <c r="RP689" s="1"/>
      <c r="RQ689" s="1"/>
      <c r="RR689" s="1"/>
      <c r="RS689" s="1"/>
      <c r="RT689" s="1"/>
      <c r="RU689" s="1"/>
      <c r="RV689" s="1"/>
      <c r="RW689" s="1"/>
      <c r="RX689" s="1"/>
      <c r="RY689" s="1"/>
      <c r="RZ689" s="1"/>
      <c r="SA689" s="1"/>
      <c r="SB689" s="1"/>
      <c r="SC689" s="1"/>
      <c r="SD689" s="1"/>
      <c r="SE689" s="1"/>
      <c r="SF689" s="1"/>
      <c r="SG689" s="1"/>
      <c r="SH689" s="1"/>
      <c r="SI689" s="1"/>
      <c r="SJ689" s="1"/>
      <c r="SK689" s="1"/>
      <c r="SL689" s="1"/>
      <c r="SM689" s="1"/>
      <c r="SN689" s="1"/>
      <c r="SO689" s="1"/>
      <c r="SP689" s="1"/>
      <c r="SQ689" s="1"/>
      <c r="SR689" s="1"/>
      <c r="SS689" s="1"/>
      <c r="ST689" s="1"/>
      <c r="SU689" s="1"/>
      <c r="SV689" s="1"/>
      <c r="SW689" s="1"/>
      <c r="SX689" s="1"/>
      <c r="SY689" s="1"/>
      <c r="SZ689" s="1"/>
      <c r="TA689" s="1"/>
      <c r="TB689" s="1"/>
      <c r="TC689" s="1"/>
      <c r="TD689" s="1"/>
      <c r="TE689" s="1"/>
      <c r="TF689" s="1"/>
      <c r="TG689" s="1"/>
      <c r="TH689" s="1"/>
      <c r="TI689" s="1"/>
      <c r="TJ689" s="1"/>
      <c r="TK689" s="1"/>
      <c r="TL689" s="1"/>
      <c r="TM689" s="1"/>
      <c r="TN689" s="1"/>
      <c r="TO689" s="1"/>
      <c r="TP689" s="1"/>
      <c r="TQ689" s="1"/>
      <c r="TR689" s="1"/>
      <c r="TS689" s="1"/>
      <c r="TT689" s="1"/>
      <c r="TU689" s="1"/>
      <c r="TV689" s="1"/>
      <c r="TW689" s="1"/>
      <c r="TX689" s="1"/>
      <c r="TY689" s="1"/>
      <c r="TZ689" s="1"/>
      <c r="UA689" s="1"/>
      <c r="UB689" s="1"/>
      <c r="UC689" s="1"/>
      <c r="UD689" s="1"/>
      <c r="UE689" s="1"/>
      <c r="UF689" s="1"/>
      <c r="UG689" s="1"/>
      <c r="UH689" s="1"/>
      <c r="UI689" s="1"/>
      <c r="UJ689" s="1"/>
      <c r="UK689" s="1"/>
      <c r="UL689" s="1"/>
      <c r="UM689" s="1"/>
      <c r="UN689" s="1"/>
      <c r="UO689" s="1"/>
      <c r="UP689" s="1"/>
      <c r="UQ689" s="1"/>
      <c r="UR689" s="1"/>
      <c r="US689" s="1"/>
      <c r="UT689" s="1"/>
      <c r="UU689" s="1"/>
      <c r="UV689" s="1"/>
      <c r="UW689" s="1"/>
      <c r="UX689" s="1"/>
      <c r="UY689" s="1"/>
      <c r="UZ689" s="1"/>
      <c r="VA689" s="1"/>
      <c r="VB689" s="1"/>
      <c r="VC689" s="1"/>
      <c r="VD689" s="1"/>
      <c r="VE689" s="1"/>
      <c r="VF689" s="1"/>
      <c r="VG689" s="1"/>
      <c r="VH689" s="1"/>
      <c r="VI689" s="1"/>
      <c r="VJ689" s="1"/>
      <c r="VK689" s="1"/>
      <c r="VL689" s="1"/>
      <c r="VM689" s="1"/>
      <c r="VN689" s="1"/>
      <c r="VO689" s="1"/>
      <c r="VP689" s="1"/>
      <c r="VQ689" s="1"/>
      <c r="VR689" s="1"/>
      <c r="VS689" s="1"/>
      <c r="VT689" s="1"/>
      <c r="VU689" s="1"/>
      <c r="VV689" s="1"/>
      <c r="VW689" s="1"/>
      <c r="VX689" s="1"/>
      <c r="VY689" s="1"/>
      <c r="VZ689" s="1"/>
      <c r="WA689" s="1"/>
      <c r="WB689" s="1"/>
      <c r="WC689" s="1"/>
      <c r="WD689" s="1"/>
      <c r="WE689" s="1"/>
      <c r="WF689" s="1"/>
      <c r="WG689" s="1"/>
      <c r="WH689" s="1"/>
      <c r="WI689" s="1"/>
      <c r="WJ689" s="1"/>
      <c r="WK689" s="1"/>
      <c r="WL689" s="1"/>
      <c r="WM689" s="1"/>
      <c r="WN689" s="1"/>
      <c r="WO689" s="1"/>
      <c r="WP689" s="1"/>
      <c r="WQ689" s="1"/>
      <c r="WR689" s="1"/>
      <c r="WS689" s="1"/>
      <c r="WT689" s="1"/>
      <c r="WU689" s="1"/>
      <c r="WV689" s="1"/>
      <c r="WW689" s="1"/>
      <c r="WX689" s="1"/>
      <c r="WY689" s="1"/>
      <c r="WZ689" s="1"/>
      <c r="XA689" s="1"/>
      <c r="XB689" s="1"/>
      <c r="XC689" s="1"/>
      <c r="XD689" s="1"/>
      <c r="XE689" s="1"/>
      <c r="XF689" s="1"/>
      <c r="XG689" s="1"/>
      <c r="XH689" s="1"/>
      <c r="XI689" s="1"/>
      <c r="XJ689" s="1"/>
      <c r="XK689" s="1"/>
      <c r="XL689" s="1"/>
      <c r="XM689" s="1"/>
      <c r="XN689" s="1"/>
      <c r="XO689" s="1"/>
      <c r="XP689" s="1"/>
      <c r="XQ689" s="1"/>
      <c r="XR689" s="1"/>
      <c r="XS689" s="1"/>
      <c r="XT689" s="1"/>
      <c r="XU689" s="1"/>
      <c r="XV689" s="1"/>
      <c r="XW689" s="1"/>
      <c r="XX689" s="1"/>
      <c r="XY689" s="1"/>
      <c r="XZ689" s="1"/>
      <c r="YA689" s="1"/>
      <c r="YB689" s="1"/>
      <c r="YC689" s="1"/>
      <c r="YD689" s="1"/>
      <c r="YE689" s="1"/>
      <c r="YF689" s="1"/>
      <c r="YG689" s="1"/>
      <c r="YH689" s="1"/>
      <c r="YI689" s="1"/>
      <c r="YJ689" s="1"/>
      <c r="YK689" s="1"/>
      <c r="YL689" s="1"/>
      <c r="YM689" s="1"/>
      <c r="YN689" s="1"/>
      <c r="YO689" s="1"/>
      <c r="YP689" s="1"/>
      <c r="YQ689" s="1"/>
      <c r="YR689" s="1"/>
      <c r="YS689" s="1"/>
      <c r="YT689" s="1"/>
      <c r="YU689" s="1"/>
      <c r="YV689" s="1"/>
      <c r="YW689" s="1"/>
      <c r="YX689" s="1"/>
      <c r="YY689" s="1"/>
      <c r="YZ689" s="1"/>
      <c r="ZA689" s="1"/>
      <c r="ZB689" s="1"/>
      <c r="ZC689" s="1"/>
      <c r="ZD689" s="1"/>
      <c r="ZE689" s="1"/>
      <c r="ZF689" s="1"/>
      <c r="ZG689" s="1"/>
      <c r="ZH689" s="1"/>
      <c r="ZI689" s="1"/>
      <c r="ZJ689" s="1"/>
      <c r="ZK689" s="1"/>
      <c r="ZL689" s="1"/>
      <c r="ZM689" s="1"/>
      <c r="ZN689" s="1"/>
      <c r="ZO689" s="1"/>
      <c r="ZP689" s="1"/>
      <c r="ZQ689" s="1"/>
      <c r="ZR689" s="1"/>
      <c r="ZS689" s="1"/>
      <c r="ZT689" s="1"/>
      <c r="ZU689" s="1"/>
      <c r="ZV689" s="1"/>
      <c r="ZW689" s="1"/>
      <c r="ZX689" s="1"/>
      <c r="ZY689" s="1"/>
      <c r="ZZ689" s="1"/>
      <c r="AAA689" s="1"/>
      <c r="AAB689" s="1"/>
      <c r="AAC689" s="1"/>
      <c r="AAD689" s="1"/>
      <c r="AAE689" s="1"/>
      <c r="AAF689" s="1"/>
      <c r="AAG689" s="1"/>
      <c r="AAH689" s="1"/>
      <c r="AAI689" s="1"/>
      <c r="AAJ689" s="1"/>
      <c r="AAK689" s="1"/>
      <c r="AAL689" s="1"/>
      <c r="AAM689" s="1"/>
      <c r="AAN689" s="1"/>
      <c r="AAO689" s="1"/>
      <c r="AAP689" s="1"/>
      <c r="AAQ689" s="1"/>
      <c r="AAR689" s="1"/>
      <c r="AAS689" s="1"/>
      <c r="AAT689" s="1"/>
      <c r="AAU689" s="1"/>
      <c r="AAV689" s="1"/>
      <c r="AAW689" s="1"/>
      <c r="AAX689" s="1"/>
      <c r="AAY689" s="1"/>
      <c r="AAZ689" s="1"/>
      <c r="ABA689" s="1"/>
      <c r="ABB689" s="1"/>
      <c r="ABC689" s="1"/>
      <c r="ABD689" s="1"/>
      <c r="ABE689" s="1"/>
      <c r="ABF689" s="1"/>
      <c r="ABG689" s="1"/>
      <c r="ABH689" s="1"/>
      <c r="ABI689" s="1"/>
      <c r="ABJ689" s="1"/>
      <c r="ABK689" s="1"/>
      <c r="ABL689" s="1"/>
      <c r="ABM689" s="1"/>
      <c r="ABN689" s="1"/>
      <c r="ABO689" s="1"/>
    </row>
    <row r="690" spans="2:743" x14ac:dyDescent="0.25">
      <c r="B690" s="1"/>
      <c r="C690" s="1"/>
      <c r="D690" s="1"/>
      <c r="E690" s="1"/>
      <c r="F690" s="1"/>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3"/>
      <c r="GU690" s="3"/>
      <c r="GV690" s="3"/>
      <c r="GW690" s="3"/>
      <c r="GX690" s="3"/>
      <c r="GY690" s="3"/>
      <c r="GZ690" s="3"/>
      <c r="HA690" s="3"/>
      <c r="HB690" s="3"/>
      <c r="HC690" s="3"/>
      <c r="HD690" s="3"/>
      <c r="HE690" s="3"/>
      <c r="HF690" s="3"/>
      <c r="HG690" s="3"/>
      <c r="HH690" s="3"/>
      <c r="HI690" s="3"/>
      <c r="HJ690" s="3"/>
      <c r="HK690" s="3"/>
      <c r="HL690" s="3"/>
      <c r="HM690" s="3"/>
      <c r="HN690" s="3"/>
      <c r="HO690" s="3"/>
      <c r="HP690" s="3"/>
      <c r="HQ690" s="3"/>
      <c r="HR690" s="3"/>
      <c r="HS690" s="3"/>
      <c r="HT690" s="3"/>
      <c r="HU690" s="3"/>
      <c r="HV690" s="3"/>
      <c r="HW690" s="3"/>
      <c r="HX690" s="3"/>
      <c r="HY690" s="3"/>
      <c r="HZ690" s="3"/>
      <c r="IA690" s="3"/>
      <c r="IB690" s="3"/>
      <c r="IC690" s="3"/>
      <c r="ID690" s="3"/>
      <c r="IE690" s="3"/>
      <c r="IF690" s="3"/>
      <c r="IG690" s="3"/>
      <c r="IH690" s="3"/>
      <c r="II690" s="3"/>
      <c r="IJ690" s="3"/>
      <c r="IK690" s="3"/>
      <c r="IL690" s="3"/>
      <c r="IM690" s="3"/>
      <c r="IN690" s="3"/>
      <c r="IO690" s="3"/>
      <c r="IP690" s="3"/>
      <c r="IQ690" s="3"/>
      <c r="IR690" s="3"/>
      <c r="IS690" s="3"/>
      <c r="IT690" s="3"/>
      <c r="IU690" s="3"/>
      <c r="IV690" s="3"/>
      <c r="IW690" s="3"/>
      <c r="IX690" s="3"/>
      <c r="IY690" s="3"/>
      <c r="IZ690" s="3"/>
      <c r="JA690" s="3"/>
      <c r="JB690" s="3"/>
      <c r="JC690" s="3"/>
      <c r="JD690" s="3"/>
      <c r="JE690" s="3"/>
      <c r="JF690" s="3"/>
      <c r="JG690" s="3"/>
      <c r="JH690" s="3"/>
      <c r="JI690" s="3"/>
      <c r="JJ690" s="3"/>
      <c r="JK690" s="3"/>
      <c r="JL690" s="3"/>
      <c r="JM690" s="3"/>
      <c r="JN690" s="3"/>
      <c r="JO690" s="3"/>
      <c r="JP690" s="3"/>
      <c r="JQ690" s="3"/>
      <c r="JR690" s="3"/>
      <c r="JS690" s="3"/>
      <c r="JT690" s="3"/>
      <c r="JU690" s="3"/>
      <c r="JV690" s="3"/>
      <c r="JW690" s="3"/>
      <c r="JX690" s="3"/>
      <c r="JY690" s="3"/>
      <c r="JZ690" s="3"/>
      <c r="KA690" s="3"/>
      <c r="KB690" s="3"/>
      <c r="KC690" s="3"/>
      <c r="KD690" s="3"/>
      <c r="KE690" s="3"/>
      <c r="KF690" s="3"/>
      <c r="KG690" s="3"/>
      <c r="KH690" s="3"/>
      <c r="KI690" s="3"/>
      <c r="KJ690" s="3"/>
      <c r="KK690" s="3"/>
      <c r="KL690" s="3"/>
      <c r="KM690" s="3"/>
      <c r="KN690" s="3"/>
      <c r="KO690" s="3"/>
      <c r="KP690" s="3"/>
      <c r="KQ690" s="3"/>
      <c r="KR690" s="3"/>
      <c r="KS690" s="3"/>
      <c r="KT690" s="3"/>
      <c r="KU690" s="3"/>
      <c r="KV690" s="3"/>
      <c r="KW690" s="3"/>
      <c r="KX690" s="3"/>
      <c r="KY690" s="3"/>
      <c r="KZ690" s="3"/>
      <c r="LA690" s="3"/>
      <c r="LB690" s="3"/>
      <c r="LC690" s="3"/>
      <c r="LD690" s="3"/>
      <c r="LE690" s="3"/>
      <c r="LF690" s="3"/>
      <c r="LG690" s="3"/>
      <c r="LH690" s="3"/>
      <c r="LI690" s="3"/>
      <c r="LJ690" s="3"/>
      <c r="LK690" s="3"/>
      <c r="LL690" s="3"/>
      <c r="LM690" s="3"/>
      <c r="LN690" s="3"/>
      <c r="LO690" s="3"/>
      <c r="LP690" s="3"/>
      <c r="LQ690" s="3"/>
      <c r="LR690" s="3"/>
      <c r="LS690" s="3"/>
      <c r="LT690" s="3"/>
      <c r="LU690" s="3"/>
      <c r="LV690" s="3"/>
      <c r="LW690" s="3"/>
      <c r="LX690" s="3"/>
      <c r="LY690" s="3"/>
      <c r="LZ690" s="3"/>
      <c r="MA690" s="3"/>
      <c r="MB690" s="3"/>
      <c r="MC690" s="3"/>
      <c r="MD690" s="3"/>
      <c r="ME690" s="3"/>
      <c r="MF690" s="3"/>
      <c r="MG690" s="3"/>
      <c r="MH690" s="3"/>
      <c r="MI690" s="3"/>
      <c r="MJ690" s="3"/>
      <c r="MK690" s="3"/>
      <c r="ML690" s="3"/>
      <c r="MM690" s="3"/>
      <c r="MN690" s="3"/>
      <c r="MO690" s="3"/>
      <c r="MP690" s="3"/>
      <c r="MQ690" s="3"/>
      <c r="MR690" s="3"/>
      <c r="MS690" s="3"/>
      <c r="MT690" s="3"/>
      <c r="MU690" s="3"/>
      <c r="MV690" s="3"/>
      <c r="MW690" s="3"/>
      <c r="MX690" s="3"/>
      <c r="MY690" s="3"/>
      <c r="MZ690" s="3"/>
      <c r="NA690" s="3"/>
      <c r="NB690" s="3"/>
      <c r="NC690" s="3"/>
      <c r="ND690" s="3"/>
      <c r="NE690" s="3"/>
      <c r="NF690" s="3"/>
      <c r="NG690" s="3"/>
      <c r="NH690" s="3"/>
      <c r="NI690" s="3"/>
      <c r="NJ690" s="3"/>
      <c r="NK690" s="3"/>
      <c r="NL690" s="3"/>
      <c r="NM690" s="3"/>
      <c r="NN690" s="3"/>
      <c r="NO690" s="3"/>
      <c r="NP690" s="3"/>
      <c r="NQ690" s="3"/>
      <c r="NR690" s="3"/>
      <c r="NS690" s="3"/>
      <c r="NT690" s="3"/>
      <c r="NU690" s="3"/>
      <c r="NV690" s="3"/>
      <c r="NW690" s="3"/>
      <c r="NX690" s="3"/>
      <c r="NY690" s="3"/>
      <c r="NZ690" s="3"/>
      <c r="OA690" s="3"/>
      <c r="OB690" s="3"/>
      <c r="OC690" s="3"/>
      <c r="OD690" s="3"/>
      <c r="OE690" s="3"/>
      <c r="OF690" s="3"/>
      <c r="OG690" s="3"/>
      <c r="OH690" s="3"/>
      <c r="OI690" s="3"/>
      <c r="OJ690" s="3"/>
      <c r="OK690" s="3"/>
      <c r="OL690" s="3"/>
      <c r="OM690" s="3"/>
      <c r="ON690" s="3"/>
      <c r="OO690" s="3"/>
      <c r="OP690" s="3"/>
      <c r="OQ690" s="3"/>
      <c r="OR690" s="3"/>
      <c r="OS690" s="3"/>
      <c r="OT690" s="3"/>
      <c r="OU690" s="3"/>
      <c r="OV690" s="3"/>
      <c r="OW690" s="3"/>
      <c r="OX690" s="3"/>
      <c r="OY690" s="3"/>
      <c r="OZ690" s="3"/>
      <c r="PA690" s="3"/>
      <c r="PB690" s="1"/>
      <c r="PC690" s="1"/>
      <c r="PD690" s="1"/>
      <c r="PE690" s="1"/>
      <c r="PF690" s="1"/>
      <c r="PG690" s="1"/>
      <c r="PH690" s="1"/>
      <c r="PI690" s="1"/>
      <c r="PJ690" s="1"/>
      <c r="PK690" s="1"/>
      <c r="PL690" s="1"/>
      <c r="PM690" s="1"/>
      <c r="PN690" s="1"/>
      <c r="PO690" s="1"/>
      <c r="PP690" s="1"/>
      <c r="PQ690" s="1"/>
      <c r="PR690" s="1"/>
      <c r="PS690" s="1"/>
      <c r="PT690" s="1"/>
      <c r="PU690" s="1"/>
      <c r="PV690" s="1"/>
      <c r="PW690" s="1"/>
      <c r="PX690" s="1"/>
      <c r="PY690" s="1"/>
      <c r="PZ690" s="1"/>
      <c r="QA690" s="1"/>
      <c r="QB690" s="1"/>
      <c r="QC690" s="1"/>
      <c r="QD690" s="1"/>
      <c r="QE690" s="1"/>
      <c r="QF690" s="1"/>
      <c r="QG690" s="1"/>
      <c r="QH690" s="1"/>
      <c r="QI690" s="1"/>
      <c r="QJ690" s="1"/>
      <c r="QK690" s="1"/>
      <c r="QL690" s="1"/>
      <c r="QM690" s="1"/>
      <c r="QN690" s="1"/>
      <c r="QO690" s="1"/>
      <c r="QP690" s="1"/>
      <c r="QQ690" s="1"/>
      <c r="QR690" s="1"/>
      <c r="QS690" s="1"/>
      <c r="QT690" s="1"/>
      <c r="QU690" s="1"/>
      <c r="QV690" s="1"/>
      <c r="QW690" s="1"/>
      <c r="QX690" s="1"/>
      <c r="QY690" s="1"/>
      <c r="QZ690" s="1"/>
      <c r="RA690" s="1"/>
      <c r="RB690" s="1"/>
      <c r="RC690" s="1"/>
      <c r="RD690" s="1"/>
      <c r="RE690" s="1"/>
      <c r="RF690" s="1"/>
      <c r="RG690" s="1"/>
      <c r="RH690" s="1"/>
      <c r="RI690" s="1"/>
      <c r="RJ690" s="1"/>
      <c r="RK690" s="1"/>
      <c r="RL690" s="1"/>
      <c r="RM690" s="1"/>
      <c r="RN690" s="1"/>
      <c r="RO690" s="1"/>
      <c r="RP690" s="1"/>
      <c r="RQ690" s="1"/>
      <c r="RR690" s="1"/>
      <c r="RS690" s="1"/>
      <c r="RT690" s="1"/>
      <c r="RU690" s="1"/>
      <c r="RV690" s="1"/>
      <c r="RW690" s="1"/>
      <c r="RX690" s="1"/>
      <c r="RY690" s="1"/>
      <c r="RZ690" s="1"/>
      <c r="SA690" s="1"/>
      <c r="SB690" s="1"/>
      <c r="SC690" s="1"/>
      <c r="SD690" s="1"/>
      <c r="SE690" s="1"/>
      <c r="SF690" s="1"/>
      <c r="SG690" s="1"/>
      <c r="SH690" s="1"/>
      <c r="SI690" s="1"/>
      <c r="SJ690" s="1"/>
      <c r="SK690" s="1"/>
      <c r="SL690" s="1"/>
      <c r="SM690" s="1"/>
      <c r="SN690" s="1"/>
      <c r="SO690" s="1"/>
      <c r="SP690" s="1"/>
      <c r="SQ690" s="1"/>
      <c r="SR690" s="1"/>
      <c r="SS690" s="1"/>
      <c r="ST690" s="1"/>
      <c r="SU690" s="1"/>
      <c r="SV690" s="1"/>
      <c r="SW690" s="1"/>
      <c r="SX690" s="1"/>
      <c r="SY690" s="1"/>
      <c r="SZ690" s="1"/>
      <c r="TA690" s="1"/>
      <c r="TB690" s="1"/>
      <c r="TC690" s="1"/>
      <c r="TD690" s="1"/>
      <c r="TE690" s="1"/>
      <c r="TF690" s="1"/>
      <c r="TG690" s="1"/>
      <c r="TH690" s="1"/>
      <c r="TI690" s="1"/>
      <c r="TJ690" s="1"/>
      <c r="TK690" s="1"/>
      <c r="TL690" s="1"/>
      <c r="TM690" s="1"/>
      <c r="TN690" s="1"/>
      <c r="TO690" s="1"/>
      <c r="TP690" s="1"/>
      <c r="TQ690" s="1"/>
      <c r="TR690" s="1"/>
      <c r="TS690" s="1"/>
      <c r="TT690" s="1"/>
      <c r="TU690" s="1"/>
      <c r="TV690" s="1"/>
      <c r="TW690" s="1"/>
      <c r="TX690" s="1"/>
      <c r="TY690" s="1"/>
      <c r="TZ690" s="1"/>
      <c r="UA690" s="1"/>
      <c r="UB690" s="1"/>
      <c r="UC690" s="1"/>
      <c r="UD690" s="1"/>
      <c r="UE690" s="1"/>
      <c r="UF690" s="1"/>
      <c r="UG690" s="1"/>
      <c r="UH690" s="1"/>
      <c r="UI690" s="1"/>
      <c r="UJ690" s="1"/>
      <c r="UK690" s="1"/>
      <c r="UL690" s="1"/>
      <c r="UM690" s="1"/>
      <c r="UN690" s="1"/>
      <c r="UO690" s="1"/>
      <c r="UP690" s="1"/>
      <c r="UQ690" s="1"/>
      <c r="UR690" s="1"/>
      <c r="US690" s="1"/>
      <c r="UT690" s="1"/>
      <c r="UU690" s="1"/>
      <c r="UV690" s="1"/>
      <c r="UW690" s="1"/>
      <c r="UX690" s="1"/>
      <c r="UY690" s="1"/>
      <c r="UZ690" s="1"/>
      <c r="VA690" s="1"/>
      <c r="VB690" s="1"/>
      <c r="VC690" s="1"/>
      <c r="VD690" s="1"/>
      <c r="VE690" s="1"/>
      <c r="VF690" s="1"/>
      <c r="VG690" s="1"/>
      <c r="VH690" s="1"/>
      <c r="VI690" s="1"/>
      <c r="VJ690" s="1"/>
      <c r="VK690" s="1"/>
      <c r="VL690" s="1"/>
      <c r="VM690" s="1"/>
      <c r="VN690" s="1"/>
      <c r="VO690" s="1"/>
      <c r="VP690" s="1"/>
      <c r="VQ690" s="1"/>
      <c r="VR690" s="1"/>
      <c r="VS690" s="1"/>
      <c r="VT690" s="1"/>
      <c r="VU690" s="1"/>
      <c r="VV690" s="1"/>
      <c r="VW690" s="1"/>
      <c r="VX690" s="1"/>
      <c r="VY690" s="1"/>
      <c r="VZ690" s="1"/>
      <c r="WA690" s="1"/>
      <c r="WB690" s="1"/>
      <c r="WC690" s="1"/>
      <c r="WD690" s="1"/>
      <c r="WE690" s="1"/>
      <c r="WF690" s="1"/>
      <c r="WG690" s="1"/>
      <c r="WH690" s="1"/>
      <c r="WI690" s="1"/>
      <c r="WJ690" s="1"/>
      <c r="WK690" s="1"/>
      <c r="WL690" s="1"/>
      <c r="WM690" s="1"/>
      <c r="WN690" s="1"/>
      <c r="WO690" s="1"/>
      <c r="WP690" s="1"/>
      <c r="WQ690" s="1"/>
      <c r="WR690" s="1"/>
      <c r="WS690" s="1"/>
      <c r="WT690" s="1"/>
      <c r="WU690" s="1"/>
      <c r="WV690" s="1"/>
      <c r="WW690" s="1"/>
      <c r="WX690" s="1"/>
      <c r="WY690" s="1"/>
      <c r="WZ690" s="1"/>
      <c r="XA690" s="1"/>
      <c r="XB690" s="1"/>
      <c r="XC690" s="1"/>
      <c r="XD690" s="1"/>
      <c r="XE690" s="1"/>
      <c r="XF690" s="1"/>
      <c r="XG690" s="1"/>
      <c r="XH690" s="1"/>
      <c r="XI690" s="1"/>
      <c r="XJ690" s="1"/>
      <c r="XK690" s="1"/>
      <c r="XL690" s="1"/>
      <c r="XM690" s="1"/>
      <c r="XN690" s="1"/>
      <c r="XO690" s="1"/>
      <c r="XP690" s="1"/>
      <c r="XQ690" s="1"/>
      <c r="XR690" s="1"/>
      <c r="XS690" s="1"/>
      <c r="XT690" s="1"/>
      <c r="XU690" s="1"/>
      <c r="XV690" s="1"/>
      <c r="XW690" s="1"/>
      <c r="XX690" s="1"/>
      <c r="XY690" s="1"/>
      <c r="XZ690" s="1"/>
      <c r="YA690" s="1"/>
      <c r="YB690" s="1"/>
      <c r="YC690" s="1"/>
      <c r="YD690" s="1"/>
      <c r="YE690" s="1"/>
      <c r="YF690" s="1"/>
      <c r="YG690" s="1"/>
      <c r="YH690" s="1"/>
      <c r="YI690" s="1"/>
      <c r="YJ690" s="1"/>
      <c r="YK690" s="1"/>
      <c r="YL690" s="1"/>
      <c r="YM690" s="1"/>
      <c r="YN690" s="1"/>
      <c r="YO690" s="1"/>
      <c r="YP690" s="1"/>
      <c r="YQ690" s="1"/>
      <c r="YR690" s="1"/>
      <c r="YS690" s="1"/>
      <c r="YT690" s="1"/>
      <c r="YU690" s="1"/>
      <c r="YV690" s="1"/>
      <c r="YW690" s="1"/>
      <c r="YX690" s="1"/>
      <c r="YY690" s="1"/>
      <c r="YZ690" s="1"/>
      <c r="ZA690" s="1"/>
      <c r="ZB690" s="1"/>
      <c r="ZC690" s="1"/>
      <c r="ZD690" s="1"/>
      <c r="ZE690" s="1"/>
      <c r="ZF690" s="1"/>
      <c r="ZG690" s="1"/>
      <c r="ZH690" s="1"/>
      <c r="ZI690" s="1"/>
      <c r="ZJ690" s="1"/>
      <c r="ZK690" s="1"/>
      <c r="ZL690" s="1"/>
      <c r="ZM690" s="1"/>
      <c r="ZN690" s="1"/>
      <c r="ZO690" s="1"/>
      <c r="ZP690" s="1"/>
      <c r="ZQ690" s="1"/>
      <c r="ZR690" s="1"/>
      <c r="ZS690" s="1"/>
      <c r="ZT690" s="1"/>
      <c r="ZU690" s="1"/>
      <c r="ZV690" s="1"/>
      <c r="ZW690" s="1"/>
      <c r="ZX690" s="1"/>
      <c r="ZY690" s="1"/>
      <c r="ZZ690" s="1"/>
      <c r="AAA690" s="1"/>
      <c r="AAB690" s="1"/>
      <c r="AAC690" s="1"/>
      <c r="AAD690" s="1"/>
      <c r="AAE690" s="1"/>
      <c r="AAF690" s="1"/>
      <c r="AAG690" s="1"/>
      <c r="AAH690" s="1"/>
      <c r="AAI690" s="1"/>
      <c r="AAJ690" s="1"/>
      <c r="AAK690" s="1"/>
      <c r="AAL690" s="1"/>
      <c r="AAM690" s="1"/>
      <c r="AAN690" s="1"/>
      <c r="AAO690" s="1"/>
      <c r="AAP690" s="1"/>
      <c r="AAQ690" s="1"/>
      <c r="AAR690" s="1"/>
      <c r="AAS690" s="1"/>
      <c r="AAT690" s="1"/>
      <c r="AAU690" s="1"/>
      <c r="AAV690" s="1"/>
      <c r="AAW690" s="1"/>
      <c r="AAX690" s="1"/>
      <c r="AAY690" s="1"/>
      <c r="AAZ690" s="1"/>
      <c r="ABA690" s="1"/>
      <c r="ABB690" s="1"/>
      <c r="ABC690" s="1"/>
      <c r="ABD690" s="1"/>
      <c r="ABE690" s="1"/>
      <c r="ABF690" s="1"/>
      <c r="ABG690" s="1"/>
      <c r="ABH690" s="1"/>
      <c r="ABI690" s="1"/>
      <c r="ABJ690" s="1"/>
      <c r="ABK690" s="1"/>
      <c r="ABL690" s="1"/>
      <c r="ABM690" s="1"/>
      <c r="ABN690" s="1"/>
      <c r="ABO690" s="1"/>
    </row>
    <row r="691" spans="2:743" x14ac:dyDescent="0.25">
      <c r="B691" s="1"/>
      <c r="C691" s="1"/>
      <c r="D691" s="1"/>
      <c r="E691" s="1"/>
      <c r="F691" s="1"/>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c r="GO691" s="3"/>
      <c r="GP691" s="3"/>
      <c r="GQ691" s="3"/>
      <c r="GR691" s="3"/>
      <c r="GS691" s="3"/>
      <c r="GT691" s="3"/>
      <c r="GU691" s="3"/>
      <c r="GV691" s="3"/>
      <c r="GW691" s="3"/>
      <c r="GX691" s="3"/>
      <c r="GY691" s="3"/>
      <c r="GZ691" s="3"/>
      <c r="HA691" s="3"/>
      <c r="HB691" s="3"/>
      <c r="HC691" s="3"/>
      <c r="HD691" s="3"/>
      <c r="HE691" s="3"/>
      <c r="HF691" s="3"/>
      <c r="HG691" s="3"/>
      <c r="HH691" s="3"/>
      <c r="HI691" s="3"/>
      <c r="HJ691" s="3"/>
      <c r="HK691" s="3"/>
      <c r="HL691" s="3"/>
      <c r="HM691" s="3"/>
      <c r="HN691" s="3"/>
      <c r="HO691" s="3"/>
      <c r="HP691" s="3"/>
      <c r="HQ691" s="3"/>
      <c r="HR691" s="3"/>
      <c r="HS691" s="3"/>
      <c r="HT691" s="3"/>
      <c r="HU691" s="3"/>
      <c r="HV691" s="3"/>
      <c r="HW691" s="3"/>
      <c r="HX691" s="3"/>
      <c r="HY691" s="3"/>
      <c r="HZ691" s="3"/>
      <c r="IA691" s="3"/>
      <c r="IB691" s="3"/>
      <c r="IC691" s="3"/>
      <c r="ID691" s="3"/>
      <c r="IE691" s="3"/>
      <c r="IF691" s="3"/>
      <c r="IG691" s="3"/>
      <c r="IH691" s="3"/>
      <c r="II691" s="3"/>
      <c r="IJ691" s="3"/>
      <c r="IK691" s="3"/>
      <c r="IL691" s="3"/>
      <c r="IM691" s="3"/>
      <c r="IN691" s="3"/>
      <c r="IO691" s="3"/>
      <c r="IP691" s="3"/>
      <c r="IQ691" s="3"/>
      <c r="IR691" s="3"/>
      <c r="IS691" s="3"/>
      <c r="IT691" s="3"/>
      <c r="IU691" s="3"/>
      <c r="IV691" s="3"/>
      <c r="IW691" s="3"/>
      <c r="IX691" s="3"/>
      <c r="IY691" s="3"/>
      <c r="IZ691" s="3"/>
      <c r="JA691" s="3"/>
      <c r="JB691" s="3"/>
      <c r="JC691" s="3"/>
      <c r="JD691" s="3"/>
      <c r="JE691" s="3"/>
      <c r="JF691" s="3"/>
      <c r="JG691" s="3"/>
      <c r="JH691" s="3"/>
      <c r="JI691" s="3"/>
      <c r="JJ691" s="3"/>
      <c r="JK691" s="3"/>
      <c r="JL691" s="3"/>
      <c r="JM691" s="3"/>
      <c r="JN691" s="3"/>
      <c r="JO691" s="3"/>
      <c r="JP691" s="3"/>
      <c r="JQ691" s="3"/>
      <c r="JR691" s="3"/>
      <c r="JS691" s="3"/>
      <c r="JT691" s="3"/>
      <c r="JU691" s="3"/>
      <c r="JV691" s="3"/>
      <c r="JW691" s="3"/>
      <c r="JX691" s="3"/>
      <c r="JY691" s="3"/>
      <c r="JZ691" s="3"/>
      <c r="KA691" s="3"/>
      <c r="KB691" s="3"/>
      <c r="KC691" s="3"/>
      <c r="KD691" s="3"/>
      <c r="KE691" s="3"/>
      <c r="KF691" s="3"/>
      <c r="KG691" s="3"/>
      <c r="KH691" s="3"/>
      <c r="KI691" s="3"/>
      <c r="KJ691" s="3"/>
      <c r="KK691" s="3"/>
      <c r="KL691" s="3"/>
      <c r="KM691" s="3"/>
      <c r="KN691" s="3"/>
      <c r="KO691" s="3"/>
      <c r="KP691" s="3"/>
      <c r="KQ691" s="3"/>
      <c r="KR691" s="3"/>
      <c r="KS691" s="3"/>
      <c r="KT691" s="3"/>
      <c r="KU691" s="3"/>
      <c r="KV691" s="3"/>
      <c r="KW691" s="3"/>
      <c r="KX691" s="3"/>
      <c r="KY691" s="3"/>
      <c r="KZ691" s="3"/>
      <c r="LA691" s="3"/>
      <c r="LB691" s="3"/>
      <c r="LC691" s="3"/>
      <c r="LD691" s="3"/>
      <c r="LE691" s="3"/>
      <c r="LF691" s="3"/>
      <c r="LG691" s="3"/>
      <c r="LH691" s="3"/>
      <c r="LI691" s="3"/>
      <c r="LJ691" s="3"/>
      <c r="LK691" s="3"/>
      <c r="LL691" s="3"/>
      <c r="LM691" s="3"/>
      <c r="LN691" s="3"/>
      <c r="LO691" s="3"/>
      <c r="LP691" s="3"/>
      <c r="LQ691" s="3"/>
      <c r="LR691" s="3"/>
      <c r="LS691" s="3"/>
      <c r="LT691" s="3"/>
      <c r="LU691" s="3"/>
      <c r="LV691" s="3"/>
      <c r="LW691" s="3"/>
      <c r="LX691" s="3"/>
      <c r="LY691" s="3"/>
      <c r="LZ691" s="3"/>
      <c r="MA691" s="3"/>
      <c r="MB691" s="3"/>
      <c r="MC691" s="3"/>
      <c r="MD691" s="3"/>
      <c r="ME691" s="3"/>
      <c r="MF691" s="3"/>
      <c r="MG691" s="3"/>
      <c r="MH691" s="3"/>
      <c r="MI691" s="3"/>
      <c r="MJ691" s="3"/>
      <c r="MK691" s="3"/>
      <c r="ML691" s="3"/>
      <c r="MM691" s="3"/>
      <c r="MN691" s="3"/>
      <c r="MO691" s="3"/>
      <c r="MP691" s="3"/>
      <c r="MQ691" s="3"/>
      <c r="MR691" s="3"/>
      <c r="MS691" s="3"/>
      <c r="MT691" s="3"/>
      <c r="MU691" s="3"/>
      <c r="MV691" s="3"/>
      <c r="MW691" s="3"/>
      <c r="MX691" s="3"/>
      <c r="MY691" s="3"/>
      <c r="MZ691" s="3"/>
      <c r="NA691" s="3"/>
      <c r="NB691" s="3"/>
      <c r="NC691" s="3"/>
      <c r="ND691" s="3"/>
      <c r="NE691" s="3"/>
      <c r="NF691" s="3"/>
      <c r="NG691" s="3"/>
      <c r="NH691" s="3"/>
      <c r="NI691" s="3"/>
      <c r="NJ691" s="3"/>
      <c r="NK691" s="3"/>
      <c r="NL691" s="3"/>
      <c r="NM691" s="3"/>
      <c r="NN691" s="3"/>
      <c r="NO691" s="3"/>
      <c r="NP691" s="3"/>
      <c r="NQ691" s="3"/>
      <c r="NR691" s="3"/>
      <c r="NS691" s="3"/>
      <c r="NT691" s="3"/>
      <c r="NU691" s="3"/>
      <c r="NV691" s="3"/>
      <c r="NW691" s="3"/>
      <c r="NX691" s="3"/>
      <c r="NY691" s="3"/>
      <c r="NZ691" s="3"/>
      <c r="OA691" s="3"/>
      <c r="OB691" s="3"/>
      <c r="OC691" s="3"/>
      <c r="OD691" s="3"/>
      <c r="OE691" s="3"/>
      <c r="OF691" s="3"/>
      <c r="OG691" s="3"/>
      <c r="OH691" s="3"/>
      <c r="OI691" s="3"/>
      <c r="OJ691" s="3"/>
      <c r="OK691" s="3"/>
      <c r="OL691" s="3"/>
      <c r="OM691" s="3"/>
      <c r="ON691" s="3"/>
      <c r="OO691" s="3"/>
      <c r="OP691" s="3"/>
      <c r="OQ691" s="3"/>
      <c r="OR691" s="3"/>
      <c r="OS691" s="3"/>
      <c r="OT691" s="3"/>
      <c r="OU691" s="3"/>
      <c r="OV691" s="3"/>
      <c r="OW691" s="3"/>
      <c r="OX691" s="3"/>
      <c r="OY691" s="3"/>
      <c r="OZ691" s="3"/>
      <c r="PA691" s="3"/>
      <c r="PB691" s="1"/>
      <c r="PC691" s="1"/>
      <c r="PD691" s="1"/>
      <c r="PE691" s="1"/>
      <c r="PF691" s="1"/>
      <c r="PG691" s="1"/>
      <c r="PH691" s="1"/>
      <c r="PI691" s="1"/>
      <c r="PJ691" s="1"/>
      <c r="PK691" s="1"/>
      <c r="PL691" s="1"/>
      <c r="PM691" s="1"/>
      <c r="PN691" s="1"/>
      <c r="PO691" s="1"/>
      <c r="PP691" s="1"/>
      <c r="PQ691" s="1"/>
      <c r="PR691" s="1"/>
      <c r="PS691" s="1"/>
      <c r="PT691" s="1"/>
      <c r="PU691" s="1"/>
      <c r="PV691" s="1"/>
      <c r="PW691" s="1"/>
      <c r="PX691" s="1"/>
      <c r="PY691" s="1"/>
      <c r="PZ691" s="1"/>
      <c r="QA691" s="1"/>
      <c r="QB691" s="1"/>
      <c r="QC691" s="1"/>
      <c r="QD691" s="1"/>
      <c r="QE691" s="1"/>
      <c r="QF691" s="1"/>
      <c r="QG691" s="1"/>
      <c r="QH691" s="1"/>
      <c r="QI691" s="1"/>
      <c r="QJ691" s="1"/>
      <c r="QK691" s="1"/>
      <c r="QL691" s="1"/>
      <c r="QM691" s="1"/>
      <c r="QN691" s="1"/>
      <c r="QO691" s="1"/>
      <c r="QP691" s="1"/>
      <c r="QQ691" s="1"/>
      <c r="QR691" s="1"/>
      <c r="QS691" s="1"/>
      <c r="QT691" s="1"/>
      <c r="QU691" s="1"/>
      <c r="QV691" s="1"/>
      <c r="QW691" s="1"/>
      <c r="QX691" s="1"/>
      <c r="QY691" s="1"/>
      <c r="QZ691" s="1"/>
      <c r="RA691" s="1"/>
      <c r="RB691" s="1"/>
      <c r="RC691" s="1"/>
      <c r="RD691" s="1"/>
      <c r="RE691" s="1"/>
      <c r="RF691" s="1"/>
      <c r="RG691" s="1"/>
      <c r="RH691" s="1"/>
      <c r="RI691" s="1"/>
      <c r="RJ691" s="1"/>
      <c r="RK691" s="1"/>
      <c r="RL691" s="1"/>
      <c r="RM691" s="1"/>
      <c r="RN691" s="1"/>
      <c r="RO691" s="1"/>
      <c r="RP691" s="1"/>
      <c r="RQ691" s="1"/>
      <c r="RR691" s="1"/>
      <c r="RS691" s="1"/>
      <c r="RT691" s="1"/>
      <c r="RU691" s="1"/>
      <c r="RV691" s="1"/>
      <c r="RW691" s="1"/>
      <c r="RX691" s="1"/>
      <c r="RY691" s="1"/>
      <c r="RZ691" s="1"/>
      <c r="SA691" s="1"/>
      <c r="SB691" s="1"/>
      <c r="SC691" s="1"/>
      <c r="SD691" s="1"/>
      <c r="SE691" s="1"/>
      <c r="SF691" s="1"/>
      <c r="SG691" s="1"/>
      <c r="SH691" s="1"/>
      <c r="SI691" s="1"/>
      <c r="SJ691" s="1"/>
      <c r="SK691" s="1"/>
      <c r="SL691" s="1"/>
      <c r="SM691" s="1"/>
      <c r="SN691" s="1"/>
      <c r="SO691" s="1"/>
      <c r="SP691" s="1"/>
      <c r="SQ691" s="1"/>
      <c r="SR691" s="1"/>
      <c r="SS691" s="1"/>
      <c r="ST691" s="1"/>
      <c r="SU691" s="1"/>
      <c r="SV691" s="1"/>
      <c r="SW691" s="1"/>
      <c r="SX691" s="1"/>
      <c r="SY691" s="1"/>
      <c r="SZ691" s="1"/>
      <c r="TA691" s="1"/>
      <c r="TB691" s="1"/>
      <c r="TC691" s="1"/>
      <c r="TD691" s="1"/>
      <c r="TE691" s="1"/>
      <c r="TF691" s="1"/>
      <c r="TG691" s="1"/>
      <c r="TH691" s="1"/>
      <c r="TI691" s="1"/>
      <c r="TJ691" s="1"/>
      <c r="TK691" s="1"/>
      <c r="TL691" s="1"/>
      <c r="TM691" s="1"/>
      <c r="TN691" s="1"/>
      <c r="TO691" s="1"/>
      <c r="TP691" s="1"/>
      <c r="TQ691" s="1"/>
      <c r="TR691" s="1"/>
      <c r="TS691" s="1"/>
      <c r="TT691" s="1"/>
      <c r="TU691" s="1"/>
      <c r="TV691" s="1"/>
      <c r="TW691" s="1"/>
      <c r="TX691" s="1"/>
      <c r="TY691" s="1"/>
      <c r="TZ691" s="1"/>
      <c r="UA691" s="1"/>
      <c r="UB691" s="1"/>
      <c r="UC691" s="1"/>
      <c r="UD691" s="1"/>
      <c r="UE691" s="1"/>
      <c r="UF691" s="1"/>
      <c r="UG691" s="1"/>
      <c r="UH691" s="1"/>
      <c r="UI691" s="1"/>
      <c r="UJ691" s="1"/>
      <c r="UK691" s="1"/>
      <c r="UL691" s="1"/>
      <c r="UM691" s="1"/>
      <c r="UN691" s="1"/>
      <c r="UO691" s="1"/>
      <c r="UP691" s="1"/>
      <c r="UQ691" s="1"/>
      <c r="UR691" s="1"/>
      <c r="US691" s="1"/>
      <c r="UT691" s="1"/>
      <c r="UU691" s="1"/>
      <c r="UV691" s="1"/>
      <c r="UW691" s="1"/>
      <c r="UX691" s="1"/>
      <c r="UY691" s="1"/>
      <c r="UZ691" s="1"/>
      <c r="VA691" s="1"/>
      <c r="VB691" s="1"/>
      <c r="VC691" s="1"/>
      <c r="VD691" s="1"/>
      <c r="VE691" s="1"/>
      <c r="VF691" s="1"/>
      <c r="VG691" s="1"/>
      <c r="VH691" s="1"/>
      <c r="VI691" s="1"/>
      <c r="VJ691" s="1"/>
      <c r="VK691" s="1"/>
      <c r="VL691" s="1"/>
      <c r="VM691" s="1"/>
      <c r="VN691" s="1"/>
      <c r="VO691" s="1"/>
      <c r="VP691" s="1"/>
      <c r="VQ691" s="1"/>
      <c r="VR691" s="1"/>
      <c r="VS691" s="1"/>
      <c r="VT691" s="1"/>
      <c r="VU691" s="1"/>
      <c r="VV691" s="1"/>
      <c r="VW691" s="1"/>
      <c r="VX691" s="1"/>
      <c r="VY691" s="1"/>
      <c r="VZ691" s="1"/>
      <c r="WA691" s="1"/>
      <c r="WB691" s="1"/>
      <c r="WC691" s="1"/>
      <c r="WD691" s="1"/>
      <c r="WE691" s="1"/>
      <c r="WF691" s="1"/>
      <c r="WG691" s="1"/>
      <c r="WH691" s="1"/>
      <c r="WI691" s="1"/>
      <c r="WJ691" s="1"/>
      <c r="WK691" s="1"/>
      <c r="WL691" s="1"/>
      <c r="WM691" s="1"/>
      <c r="WN691" s="1"/>
      <c r="WO691" s="1"/>
      <c r="WP691" s="1"/>
      <c r="WQ691" s="1"/>
      <c r="WR691" s="1"/>
      <c r="WS691" s="1"/>
      <c r="WT691" s="1"/>
      <c r="WU691" s="1"/>
      <c r="WV691" s="1"/>
      <c r="WW691" s="1"/>
      <c r="WX691" s="1"/>
      <c r="WY691" s="1"/>
      <c r="WZ691" s="1"/>
      <c r="XA691" s="1"/>
      <c r="XB691" s="1"/>
      <c r="XC691" s="1"/>
      <c r="XD691" s="1"/>
      <c r="XE691" s="1"/>
      <c r="XF691" s="1"/>
      <c r="XG691" s="1"/>
      <c r="XH691" s="1"/>
      <c r="XI691" s="1"/>
      <c r="XJ691" s="1"/>
      <c r="XK691" s="1"/>
      <c r="XL691" s="1"/>
      <c r="XM691" s="1"/>
      <c r="XN691" s="1"/>
      <c r="XO691" s="1"/>
      <c r="XP691" s="1"/>
      <c r="XQ691" s="1"/>
      <c r="XR691" s="1"/>
      <c r="XS691" s="1"/>
      <c r="XT691" s="1"/>
      <c r="XU691" s="1"/>
      <c r="XV691" s="1"/>
      <c r="XW691" s="1"/>
      <c r="XX691" s="1"/>
      <c r="XY691" s="1"/>
      <c r="XZ691" s="1"/>
      <c r="YA691" s="1"/>
      <c r="YB691" s="1"/>
      <c r="YC691" s="1"/>
      <c r="YD691" s="1"/>
      <c r="YE691" s="1"/>
      <c r="YF691" s="1"/>
      <c r="YG691" s="1"/>
      <c r="YH691" s="1"/>
      <c r="YI691" s="1"/>
      <c r="YJ691" s="1"/>
      <c r="YK691" s="1"/>
      <c r="YL691" s="1"/>
      <c r="YM691" s="1"/>
      <c r="YN691" s="1"/>
      <c r="YO691" s="1"/>
      <c r="YP691" s="1"/>
      <c r="YQ691" s="1"/>
      <c r="YR691" s="1"/>
      <c r="YS691" s="1"/>
      <c r="YT691" s="1"/>
      <c r="YU691" s="1"/>
      <c r="YV691" s="1"/>
      <c r="YW691" s="1"/>
      <c r="YX691" s="1"/>
      <c r="YY691" s="1"/>
      <c r="YZ691" s="1"/>
      <c r="ZA691" s="1"/>
      <c r="ZB691" s="1"/>
      <c r="ZC691" s="1"/>
      <c r="ZD691" s="1"/>
      <c r="ZE691" s="1"/>
      <c r="ZF691" s="1"/>
      <c r="ZG691" s="1"/>
      <c r="ZH691" s="1"/>
      <c r="ZI691" s="1"/>
      <c r="ZJ691" s="1"/>
      <c r="ZK691" s="1"/>
      <c r="ZL691" s="1"/>
      <c r="ZM691" s="1"/>
      <c r="ZN691" s="1"/>
      <c r="ZO691" s="1"/>
      <c r="ZP691" s="1"/>
      <c r="ZQ691" s="1"/>
      <c r="ZR691" s="1"/>
      <c r="ZS691" s="1"/>
      <c r="ZT691" s="1"/>
      <c r="ZU691" s="1"/>
      <c r="ZV691" s="1"/>
      <c r="ZW691" s="1"/>
      <c r="ZX691" s="1"/>
      <c r="ZY691" s="1"/>
      <c r="ZZ691" s="1"/>
      <c r="AAA691" s="1"/>
      <c r="AAB691" s="1"/>
      <c r="AAC691" s="1"/>
      <c r="AAD691" s="1"/>
      <c r="AAE691" s="1"/>
      <c r="AAF691" s="1"/>
      <c r="AAG691" s="1"/>
      <c r="AAH691" s="1"/>
      <c r="AAI691" s="1"/>
      <c r="AAJ691" s="1"/>
      <c r="AAK691" s="1"/>
      <c r="AAL691" s="1"/>
      <c r="AAM691" s="1"/>
      <c r="AAN691" s="1"/>
      <c r="AAO691" s="1"/>
      <c r="AAP691" s="1"/>
      <c r="AAQ691" s="1"/>
      <c r="AAR691" s="1"/>
      <c r="AAS691" s="1"/>
      <c r="AAT691" s="1"/>
      <c r="AAU691" s="1"/>
      <c r="AAV691" s="1"/>
      <c r="AAW691" s="1"/>
      <c r="AAX691" s="1"/>
      <c r="AAY691" s="1"/>
      <c r="AAZ691" s="1"/>
      <c r="ABA691" s="1"/>
      <c r="ABB691" s="1"/>
      <c r="ABC691" s="1"/>
      <c r="ABD691" s="1"/>
      <c r="ABE691" s="1"/>
      <c r="ABF691" s="1"/>
      <c r="ABG691" s="1"/>
      <c r="ABH691" s="1"/>
      <c r="ABI691" s="1"/>
      <c r="ABJ691" s="1"/>
      <c r="ABK691" s="1"/>
      <c r="ABL691" s="1"/>
      <c r="ABM691" s="1"/>
      <c r="ABN691" s="1"/>
      <c r="ABO691" s="1"/>
    </row>
    <row r="692" spans="2:743" x14ac:dyDescent="0.25">
      <c r="B692" s="1"/>
      <c r="C692" s="1"/>
      <c r="D692" s="1"/>
      <c r="E692" s="1"/>
      <c r="F692" s="1"/>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c r="GO692" s="3"/>
      <c r="GP692" s="3"/>
      <c r="GQ692" s="3"/>
      <c r="GR692" s="3"/>
      <c r="GS692" s="3"/>
      <c r="GT692" s="3"/>
      <c r="GU692" s="3"/>
      <c r="GV692" s="3"/>
      <c r="GW692" s="3"/>
      <c r="GX692" s="3"/>
      <c r="GY692" s="3"/>
      <c r="GZ692" s="3"/>
      <c r="HA692" s="3"/>
      <c r="HB692" s="3"/>
      <c r="HC692" s="3"/>
      <c r="HD692" s="3"/>
      <c r="HE692" s="3"/>
      <c r="HF692" s="3"/>
      <c r="HG692" s="3"/>
      <c r="HH692" s="3"/>
      <c r="HI692" s="3"/>
      <c r="HJ692" s="3"/>
      <c r="HK692" s="3"/>
      <c r="HL692" s="3"/>
      <c r="HM692" s="3"/>
      <c r="HN692" s="3"/>
      <c r="HO692" s="3"/>
      <c r="HP692" s="3"/>
      <c r="HQ692" s="3"/>
      <c r="HR692" s="3"/>
      <c r="HS692" s="3"/>
      <c r="HT692" s="3"/>
      <c r="HU692" s="3"/>
      <c r="HV692" s="3"/>
      <c r="HW692" s="3"/>
      <c r="HX692" s="3"/>
      <c r="HY692" s="3"/>
      <c r="HZ692" s="3"/>
      <c r="IA692" s="3"/>
      <c r="IB692" s="3"/>
      <c r="IC692" s="3"/>
      <c r="ID692" s="3"/>
      <c r="IE692" s="3"/>
      <c r="IF692" s="3"/>
      <c r="IG692" s="3"/>
      <c r="IH692" s="3"/>
      <c r="II692" s="3"/>
      <c r="IJ692" s="3"/>
      <c r="IK692" s="3"/>
      <c r="IL692" s="3"/>
      <c r="IM692" s="3"/>
      <c r="IN692" s="3"/>
      <c r="IO692" s="3"/>
      <c r="IP692" s="3"/>
      <c r="IQ692" s="3"/>
      <c r="IR692" s="3"/>
      <c r="IS692" s="3"/>
      <c r="IT692" s="3"/>
      <c r="IU692" s="3"/>
      <c r="IV692" s="3"/>
      <c r="IW692" s="3"/>
      <c r="IX692" s="3"/>
      <c r="IY692" s="3"/>
      <c r="IZ692" s="3"/>
      <c r="JA692" s="3"/>
      <c r="JB692" s="3"/>
      <c r="JC692" s="3"/>
      <c r="JD692" s="3"/>
      <c r="JE692" s="3"/>
      <c r="JF692" s="3"/>
      <c r="JG692" s="3"/>
      <c r="JH692" s="3"/>
      <c r="JI692" s="3"/>
      <c r="JJ692" s="3"/>
      <c r="JK692" s="3"/>
      <c r="JL692" s="3"/>
      <c r="JM692" s="3"/>
      <c r="JN692" s="3"/>
      <c r="JO692" s="3"/>
      <c r="JP692" s="3"/>
      <c r="JQ692" s="3"/>
      <c r="JR692" s="3"/>
      <c r="JS692" s="3"/>
      <c r="JT692" s="3"/>
      <c r="JU692" s="3"/>
      <c r="JV692" s="3"/>
      <c r="JW692" s="3"/>
      <c r="JX692" s="3"/>
      <c r="JY692" s="3"/>
      <c r="JZ692" s="3"/>
      <c r="KA692" s="3"/>
      <c r="KB692" s="3"/>
      <c r="KC692" s="3"/>
      <c r="KD692" s="3"/>
      <c r="KE692" s="3"/>
      <c r="KF692" s="3"/>
      <c r="KG692" s="3"/>
      <c r="KH692" s="3"/>
      <c r="KI692" s="3"/>
      <c r="KJ692" s="3"/>
      <c r="KK692" s="3"/>
      <c r="KL692" s="3"/>
      <c r="KM692" s="3"/>
      <c r="KN692" s="3"/>
      <c r="KO692" s="3"/>
      <c r="KP692" s="3"/>
      <c r="KQ692" s="3"/>
      <c r="KR692" s="3"/>
      <c r="KS692" s="3"/>
      <c r="KT692" s="3"/>
      <c r="KU692" s="3"/>
      <c r="KV692" s="3"/>
      <c r="KW692" s="3"/>
      <c r="KX692" s="3"/>
      <c r="KY692" s="3"/>
      <c r="KZ692" s="3"/>
      <c r="LA692" s="3"/>
      <c r="LB692" s="3"/>
      <c r="LC692" s="3"/>
      <c r="LD692" s="3"/>
      <c r="LE692" s="3"/>
      <c r="LF692" s="3"/>
      <c r="LG692" s="3"/>
      <c r="LH692" s="3"/>
      <c r="LI692" s="3"/>
      <c r="LJ692" s="3"/>
      <c r="LK692" s="3"/>
      <c r="LL692" s="3"/>
      <c r="LM692" s="3"/>
      <c r="LN692" s="3"/>
      <c r="LO692" s="3"/>
      <c r="LP692" s="3"/>
      <c r="LQ692" s="3"/>
      <c r="LR692" s="3"/>
      <c r="LS692" s="3"/>
      <c r="LT692" s="3"/>
      <c r="LU692" s="3"/>
      <c r="LV692" s="3"/>
      <c r="LW692" s="3"/>
      <c r="LX692" s="3"/>
      <c r="LY692" s="3"/>
      <c r="LZ692" s="3"/>
      <c r="MA692" s="3"/>
      <c r="MB692" s="3"/>
      <c r="MC692" s="3"/>
      <c r="MD692" s="3"/>
      <c r="ME692" s="3"/>
      <c r="MF692" s="3"/>
      <c r="MG692" s="3"/>
      <c r="MH692" s="3"/>
      <c r="MI692" s="3"/>
      <c r="MJ692" s="3"/>
      <c r="MK692" s="3"/>
      <c r="ML692" s="3"/>
      <c r="MM692" s="3"/>
      <c r="MN692" s="3"/>
      <c r="MO692" s="3"/>
      <c r="MP692" s="3"/>
      <c r="MQ692" s="3"/>
      <c r="MR692" s="3"/>
      <c r="MS692" s="3"/>
      <c r="MT692" s="3"/>
      <c r="MU692" s="3"/>
      <c r="MV692" s="3"/>
      <c r="MW692" s="3"/>
      <c r="MX692" s="3"/>
      <c r="MY692" s="3"/>
      <c r="MZ692" s="3"/>
      <c r="NA692" s="3"/>
      <c r="NB692" s="3"/>
      <c r="NC692" s="3"/>
      <c r="ND692" s="3"/>
      <c r="NE692" s="3"/>
      <c r="NF692" s="3"/>
      <c r="NG692" s="3"/>
      <c r="NH692" s="3"/>
      <c r="NI692" s="3"/>
      <c r="NJ692" s="3"/>
      <c r="NK692" s="3"/>
      <c r="NL692" s="3"/>
      <c r="NM692" s="3"/>
      <c r="NN692" s="3"/>
      <c r="NO692" s="3"/>
      <c r="NP692" s="3"/>
      <c r="NQ692" s="3"/>
      <c r="NR692" s="3"/>
      <c r="NS692" s="3"/>
      <c r="NT692" s="3"/>
      <c r="NU692" s="3"/>
      <c r="NV692" s="3"/>
      <c r="NW692" s="3"/>
      <c r="NX692" s="3"/>
      <c r="NY692" s="3"/>
      <c r="NZ692" s="3"/>
      <c r="OA692" s="3"/>
      <c r="OB692" s="3"/>
      <c r="OC692" s="3"/>
      <c r="OD692" s="3"/>
      <c r="OE692" s="3"/>
      <c r="OF692" s="3"/>
      <c r="OG692" s="3"/>
      <c r="OH692" s="3"/>
      <c r="OI692" s="3"/>
      <c r="OJ692" s="3"/>
      <c r="OK692" s="3"/>
      <c r="OL692" s="3"/>
      <c r="OM692" s="3"/>
      <c r="ON692" s="3"/>
      <c r="OO692" s="3"/>
      <c r="OP692" s="3"/>
      <c r="OQ692" s="3"/>
      <c r="OR692" s="3"/>
      <c r="OS692" s="3"/>
      <c r="OT692" s="3"/>
      <c r="OU692" s="3"/>
      <c r="OV692" s="3"/>
      <c r="OW692" s="3"/>
      <c r="OX692" s="3"/>
      <c r="OY692" s="3"/>
      <c r="OZ692" s="3"/>
      <c r="PA692" s="3"/>
      <c r="PB692" s="1"/>
      <c r="PC692" s="1"/>
      <c r="PD692" s="1"/>
      <c r="PE692" s="1"/>
      <c r="PF692" s="1"/>
      <c r="PG692" s="1"/>
      <c r="PH692" s="1"/>
      <c r="PI692" s="1"/>
      <c r="PJ692" s="1"/>
      <c r="PK692" s="1"/>
      <c r="PL692" s="1"/>
      <c r="PM692" s="1"/>
      <c r="PN692" s="1"/>
      <c r="PO692" s="1"/>
      <c r="PP692" s="1"/>
      <c r="PQ692" s="1"/>
      <c r="PR692" s="1"/>
      <c r="PS692" s="1"/>
      <c r="PT692" s="1"/>
      <c r="PU692" s="1"/>
      <c r="PV692" s="1"/>
      <c r="PW692" s="1"/>
      <c r="PX692" s="1"/>
      <c r="PY692" s="1"/>
      <c r="PZ692" s="1"/>
      <c r="QA692" s="1"/>
      <c r="QB692" s="1"/>
      <c r="QC692" s="1"/>
      <c r="QD692" s="1"/>
      <c r="QE692" s="1"/>
      <c r="QF692" s="1"/>
      <c r="QG692" s="1"/>
      <c r="QH692" s="1"/>
      <c r="QI692" s="1"/>
      <c r="QJ692" s="1"/>
      <c r="QK692" s="1"/>
      <c r="QL692" s="1"/>
      <c r="QM692" s="1"/>
      <c r="QN692" s="1"/>
      <c r="QO692" s="1"/>
      <c r="QP692" s="1"/>
      <c r="QQ692" s="1"/>
      <c r="QR692" s="1"/>
      <c r="QS692" s="1"/>
      <c r="QT692" s="1"/>
      <c r="QU692" s="1"/>
      <c r="QV692" s="1"/>
      <c r="QW692" s="1"/>
      <c r="QX692" s="1"/>
      <c r="QY692" s="1"/>
      <c r="QZ692" s="1"/>
      <c r="RA692" s="1"/>
      <c r="RB692" s="1"/>
      <c r="RC692" s="1"/>
      <c r="RD692" s="1"/>
      <c r="RE692" s="1"/>
      <c r="RF692" s="1"/>
      <c r="RG692" s="1"/>
      <c r="RH692" s="1"/>
      <c r="RI692" s="1"/>
      <c r="RJ692" s="1"/>
      <c r="RK692" s="1"/>
      <c r="RL692" s="1"/>
      <c r="RM692" s="1"/>
      <c r="RN692" s="1"/>
      <c r="RO692" s="1"/>
      <c r="RP692" s="1"/>
      <c r="RQ692" s="1"/>
      <c r="RR692" s="1"/>
      <c r="RS692" s="1"/>
      <c r="RT692" s="1"/>
      <c r="RU692" s="1"/>
      <c r="RV692" s="1"/>
      <c r="RW692" s="1"/>
      <c r="RX692" s="1"/>
      <c r="RY692" s="1"/>
      <c r="RZ692" s="1"/>
      <c r="SA692" s="1"/>
      <c r="SB692" s="1"/>
      <c r="SC692" s="1"/>
      <c r="SD692" s="1"/>
      <c r="SE692" s="1"/>
      <c r="SF692" s="1"/>
      <c r="SG692" s="1"/>
      <c r="SH692" s="1"/>
      <c r="SI692" s="1"/>
      <c r="SJ692" s="1"/>
      <c r="SK692" s="1"/>
      <c r="SL692" s="1"/>
      <c r="SM692" s="1"/>
      <c r="SN692" s="1"/>
      <c r="SO692" s="1"/>
      <c r="SP692" s="1"/>
      <c r="SQ692" s="1"/>
      <c r="SR692" s="1"/>
      <c r="SS692" s="1"/>
      <c r="ST692" s="1"/>
      <c r="SU692" s="1"/>
      <c r="SV692" s="1"/>
      <c r="SW692" s="1"/>
      <c r="SX692" s="1"/>
      <c r="SY692" s="1"/>
      <c r="SZ692" s="1"/>
      <c r="TA692" s="1"/>
      <c r="TB692" s="1"/>
      <c r="TC692" s="1"/>
      <c r="TD692" s="1"/>
      <c r="TE692" s="1"/>
      <c r="TF692" s="1"/>
      <c r="TG692" s="1"/>
      <c r="TH692" s="1"/>
      <c r="TI692" s="1"/>
      <c r="TJ692" s="1"/>
      <c r="TK692" s="1"/>
      <c r="TL692" s="1"/>
      <c r="TM692" s="1"/>
      <c r="TN692" s="1"/>
      <c r="TO692" s="1"/>
      <c r="TP692" s="1"/>
      <c r="TQ692" s="1"/>
      <c r="TR692" s="1"/>
      <c r="TS692" s="1"/>
      <c r="TT692" s="1"/>
      <c r="TU692" s="1"/>
      <c r="TV692" s="1"/>
      <c r="TW692" s="1"/>
      <c r="TX692" s="1"/>
      <c r="TY692" s="1"/>
      <c r="TZ692" s="1"/>
      <c r="UA692" s="1"/>
      <c r="UB692" s="1"/>
      <c r="UC692" s="1"/>
      <c r="UD692" s="1"/>
      <c r="UE692" s="1"/>
      <c r="UF692" s="1"/>
      <c r="UG692" s="1"/>
      <c r="UH692" s="1"/>
      <c r="UI692" s="1"/>
      <c r="UJ692" s="1"/>
      <c r="UK692" s="1"/>
      <c r="UL692" s="1"/>
      <c r="UM692" s="1"/>
      <c r="UN692" s="1"/>
      <c r="UO692" s="1"/>
      <c r="UP692" s="1"/>
      <c r="UQ692" s="1"/>
      <c r="UR692" s="1"/>
      <c r="US692" s="1"/>
      <c r="UT692" s="1"/>
      <c r="UU692" s="1"/>
      <c r="UV692" s="1"/>
      <c r="UW692" s="1"/>
      <c r="UX692" s="1"/>
      <c r="UY692" s="1"/>
      <c r="UZ692" s="1"/>
      <c r="VA692" s="1"/>
      <c r="VB692" s="1"/>
      <c r="VC692" s="1"/>
      <c r="VD692" s="1"/>
      <c r="VE692" s="1"/>
      <c r="VF692" s="1"/>
      <c r="VG692" s="1"/>
      <c r="VH692" s="1"/>
      <c r="VI692" s="1"/>
      <c r="VJ692" s="1"/>
      <c r="VK692" s="1"/>
      <c r="VL692" s="1"/>
      <c r="VM692" s="1"/>
      <c r="VN692" s="1"/>
      <c r="VO692" s="1"/>
      <c r="VP692" s="1"/>
      <c r="VQ692" s="1"/>
      <c r="VR692" s="1"/>
      <c r="VS692" s="1"/>
      <c r="VT692" s="1"/>
      <c r="VU692" s="1"/>
      <c r="VV692" s="1"/>
      <c r="VW692" s="1"/>
      <c r="VX692" s="1"/>
      <c r="VY692" s="1"/>
      <c r="VZ692" s="1"/>
      <c r="WA692" s="1"/>
      <c r="WB692" s="1"/>
      <c r="WC692" s="1"/>
      <c r="WD692" s="1"/>
      <c r="WE692" s="1"/>
      <c r="WF692" s="1"/>
      <c r="WG692" s="1"/>
      <c r="WH692" s="1"/>
      <c r="WI692" s="1"/>
      <c r="WJ692" s="1"/>
      <c r="WK692" s="1"/>
      <c r="WL692" s="1"/>
      <c r="WM692" s="1"/>
      <c r="WN692" s="1"/>
      <c r="WO692" s="1"/>
      <c r="WP692" s="1"/>
      <c r="WQ692" s="1"/>
      <c r="WR692" s="1"/>
      <c r="WS692" s="1"/>
      <c r="WT692" s="1"/>
      <c r="WU692" s="1"/>
      <c r="WV692" s="1"/>
      <c r="WW692" s="1"/>
      <c r="WX692" s="1"/>
      <c r="WY692" s="1"/>
      <c r="WZ692" s="1"/>
      <c r="XA692" s="1"/>
      <c r="XB692" s="1"/>
      <c r="XC692" s="1"/>
      <c r="XD692" s="1"/>
      <c r="XE692" s="1"/>
      <c r="XF692" s="1"/>
      <c r="XG692" s="1"/>
      <c r="XH692" s="1"/>
      <c r="XI692" s="1"/>
      <c r="XJ692" s="1"/>
      <c r="XK692" s="1"/>
      <c r="XL692" s="1"/>
      <c r="XM692" s="1"/>
      <c r="XN692" s="1"/>
      <c r="XO692" s="1"/>
      <c r="XP692" s="1"/>
      <c r="XQ692" s="1"/>
      <c r="XR692" s="1"/>
      <c r="XS692" s="1"/>
      <c r="XT692" s="1"/>
      <c r="XU692" s="1"/>
      <c r="XV692" s="1"/>
      <c r="XW692" s="1"/>
      <c r="XX692" s="1"/>
      <c r="XY692" s="1"/>
      <c r="XZ692" s="1"/>
      <c r="YA692" s="1"/>
      <c r="YB692" s="1"/>
      <c r="YC692" s="1"/>
      <c r="YD692" s="1"/>
      <c r="YE692" s="1"/>
      <c r="YF692" s="1"/>
      <c r="YG692" s="1"/>
      <c r="YH692" s="1"/>
      <c r="YI692" s="1"/>
      <c r="YJ692" s="1"/>
      <c r="YK692" s="1"/>
      <c r="YL692" s="1"/>
      <c r="YM692" s="1"/>
      <c r="YN692" s="1"/>
      <c r="YO692" s="1"/>
      <c r="YP692" s="1"/>
      <c r="YQ692" s="1"/>
      <c r="YR692" s="1"/>
      <c r="YS692" s="1"/>
      <c r="YT692" s="1"/>
      <c r="YU692" s="1"/>
      <c r="YV692" s="1"/>
      <c r="YW692" s="1"/>
      <c r="YX692" s="1"/>
      <c r="YY692" s="1"/>
      <c r="YZ692" s="1"/>
      <c r="ZA692" s="1"/>
      <c r="ZB692" s="1"/>
      <c r="ZC692" s="1"/>
      <c r="ZD692" s="1"/>
      <c r="ZE692" s="1"/>
      <c r="ZF692" s="1"/>
      <c r="ZG692" s="1"/>
      <c r="ZH692" s="1"/>
      <c r="ZI692" s="1"/>
      <c r="ZJ692" s="1"/>
      <c r="ZK692" s="1"/>
      <c r="ZL692" s="1"/>
      <c r="ZM692" s="1"/>
      <c r="ZN692" s="1"/>
      <c r="ZO692" s="1"/>
      <c r="ZP692" s="1"/>
      <c r="ZQ692" s="1"/>
      <c r="ZR692" s="1"/>
      <c r="ZS692" s="1"/>
      <c r="ZT692" s="1"/>
      <c r="ZU692" s="1"/>
      <c r="ZV692" s="1"/>
      <c r="ZW692" s="1"/>
      <c r="ZX692" s="1"/>
      <c r="ZY692" s="1"/>
      <c r="ZZ692" s="1"/>
      <c r="AAA692" s="1"/>
      <c r="AAB692" s="1"/>
      <c r="AAC692" s="1"/>
      <c r="AAD692" s="1"/>
      <c r="AAE692" s="1"/>
      <c r="AAF692" s="1"/>
      <c r="AAG692" s="1"/>
      <c r="AAH692" s="1"/>
      <c r="AAI692" s="1"/>
      <c r="AAJ692" s="1"/>
      <c r="AAK692" s="1"/>
      <c r="AAL692" s="1"/>
      <c r="AAM692" s="1"/>
      <c r="AAN692" s="1"/>
      <c r="AAO692" s="1"/>
      <c r="AAP692" s="1"/>
      <c r="AAQ692" s="1"/>
      <c r="AAR692" s="1"/>
      <c r="AAS692" s="1"/>
      <c r="AAT692" s="1"/>
      <c r="AAU692" s="1"/>
      <c r="AAV692" s="1"/>
      <c r="AAW692" s="1"/>
      <c r="AAX692" s="1"/>
      <c r="AAY692" s="1"/>
      <c r="AAZ692" s="1"/>
      <c r="ABA692" s="1"/>
      <c r="ABB692" s="1"/>
      <c r="ABC692" s="1"/>
      <c r="ABD692" s="1"/>
      <c r="ABE692" s="1"/>
      <c r="ABF692" s="1"/>
      <c r="ABG692" s="1"/>
      <c r="ABH692" s="1"/>
      <c r="ABI692" s="1"/>
      <c r="ABJ692" s="1"/>
      <c r="ABK692" s="1"/>
      <c r="ABL692" s="1"/>
      <c r="ABM692" s="1"/>
      <c r="ABN692" s="1"/>
      <c r="ABO692" s="1"/>
    </row>
    <row r="693" spans="2:743" x14ac:dyDescent="0.25">
      <c r="B693" s="1"/>
      <c r="C693" s="1"/>
      <c r="D693" s="1"/>
      <c r="E693" s="1"/>
      <c r="F693" s="1"/>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3"/>
      <c r="GU693" s="3"/>
      <c r="GV693" s="3"/>
      <c r="GW693" s="3"/>
      <c r="GX693" s="3"/>
      <c r="GY693" s="3"/>
      <c r="GZ693" s="3"/>
      <c r="HA693" s="3"/>
      <c r="HB693" s="3"/>
      <c r="HC693" s="3"/>
      <c r="HD693" s="3"/>
      <c r="HE693" s="3"/>
      <c r="HF693" s="3"/>
      <c r="HG693" s="3"/>
      <c r="HH693" s="3"/>
      <c r="HI693" s="3"/>
      <c r="HJ693" s="3"/>
      <c r="HK693" s="3"/>
      <c r="HL693" s="3"/>
      <c r="HM693" s="3"/>
      <c r="HN693" s="3"/>
      <c r="HO693" s="3"/>
      <c r="HP693" s="3"/>
      <c r="HQ693" s="3"/>
      <c r="HR693" s="3"/>
      <c r="HS693" s="3"/>
      <c r="HT693" s="3"/>
      <c r="HU693" s="3"/>
      <c r="HV693" s="3"/>
      <c r="HW693" s="3"/>
      <c r="HX693" s="3"/>
      <c r="HY693" s="3"/>
      <c r="HZ693" s="3"/>
      <c r="IA693" s="3"/>
      <c r="IB693" s="3"/>
      <c r="IC693" s="3"/>
      <c r="ID693" s="3"/>
      <c r="IE693" s="3"/>
      <c r="IF693" s="3"/>
      <c r="IG693" s="3"/>
      <c r="IH693" s="3"/>
      <c r="II693" s="3"/>
      <c r="IJ693" s="3"/>
      <c r="IK693" s="3"/>
      <c r="IL693" s="3"/>
      <c r="IM693" s="3"/>
      <c r="IN693" s="3"/>
      <c r="IO693" s="3"/>
      <c r="IP693" s="3"/>
      <c r="IQ693" s="3"/>
      <c r="IR693" s="3"/>
      <c r="IS693" s="3"/>
      <c r="IT693" s="3"/>
      <c r="IU693" s="3"/>
      <c r="IV693" s="3"/>
      <c r="IW693" s="3"/>
      <c r="IX693" s="3"/>
      <c r="IY693" s="3"/>
      <c r="IZ693" s="3"/>
      <c r="JA693" s="3"/>
      <c r="JB693" s="3"/>
      <c r="JC693" s="3"/>
      <c r="JD693" s="3"/>
      <c r="JE693" s="3"/>
      <c r="JF693" s="3"/>
      <c r="JG693" s="3"/>
      <c r="JH693" s="3"/>
      <c r="JI693" s="3"/>
      <c r="JJ693" s="3"/>
      <c r="JK693" s="3"/>
      <c r="JL693" s="3"/>
      <c r="JM693" s="3"/>
      <c r="JN693" s="3"/>
      <c r="JO693" s="3"/>
      <c r="JP693" s="3"/>
      <c r="JQ693" s="3"/>
      <c r="JR693" s="3"/>
      <c r="JS693" s="3"/>
      <c r="JT693" s="3"/>
      <c r="JU693" s="3"/>
      <c r="JV693" s="3"/>
      <c r="JW693" s="3"/>
      <c r="JX693" s="3"/>
      <c r="JY693" s="3"/>
      <c r="JZ693" s="3"/>
      <c r="KA693" s="3"/>
      <c r="KB693" s="3"/>
      <c r="KC693" s="3"/>
      <c r="KD693" s="3"/>
      <c r="KE693" s="3"/>
      <c r="KF693" s="3"/>
      <c r="KG693" s="3"/>
      <c r="KH693" s="3"/>
      <c r="KI693" s="3"/>
      <c r="KJ693" s="3"/>
      <c r="KK693" s="3"/>
      <c r="KL693" s="3"/>
      <c r="KM693" s="3"/>
      <c r="KN693" s="3"/>
      <c r="KO693" s="3"/>
      <c r="KP693" s="3"/>
      <c r="KQ693" s="3"/>
      <c r="KR693" s="3"/>
      <c r="KS693" s="3"/>
      <c r="KT693" s="3"/>
      <c r="KU693" s="3"/>
      <c r="KV693" s="3"/>
      <c r="KW693" s="3"/>
      <c r="KX693" s="3"/>
      <c r="KY693" s="3"/>
      <c r="KZ693" s="3"/>
      <c r="LA693" s="3"/>
      <c r="LB693" s="3"/>
      <c r="LC693" s="3"/>
      <c r="LD693" s="3"/>
      <c r="LE693" s="3"/>
      <c r="LF693" s="3"/>
      <c r="LG693" s="3"/>
      <c r="LH693" s="3"/>
      <c r="LI693" s="3"/>
      <c r="LJ693" s="3"/>
      <c r="LK693" s="3"/>
      <c r="LL693" s="3"/>
      <c r="LM693" s="3"/>
      <c r="LN693" s="3"/>
      <c r="LO693" s="3"/>
      <c r="LP693" s="3"/>
      <c r="LQ693" s="3"/>
      <c r="LR693" s="3"/>
      <c r="LS693" s="3"/>
      <c r="LT693" s="3"/>
      <c r="LU693" s="3"/>
      <c r="LV693" s="3"/>
      <c r="LW693" s="3"/>
      <c r="LX693" s="3"/>
      <c r="LY693" s="3"/>
      <c r="LZ693" s="3"/>
      <c r="MA693" s="3"/>
      <c r="MB693" s="3"/>
      <c r="MC693" s="3"/>
      <c r="MD693" s="3"/>
      <c r="ME693" s="3"/>
      <c r="MF693" s="3"/>
      <c r="MG693" s="3"/>
      <c r="MH693" s="3"/>
      <c r="MI693" s="3"/>
      <c r="MJ693" s="3"/>
      <c r="MK693" s="3"/>
      <c r="ML693" s="3"/>
      <c r="MM693" s="3"/>
      <c r="MN693" s="3"/>
      <c r="MO693" s="3"/>
      <c r="MP693" s="3"/>
      <c r="MQ693" s="3"/>
      <c r="MR693" s="3"/>
      <c r="MS693" s="3"/>
      <c r="MT693" s="3"/>
      <c r="MU693" s="3"/>
      <c r="MV693" s="3"/>
      <c r="MW693" s="3"/>
      <c r="MX693" s="3"/>
      <c r="MY693" s="3"/>
      <c r="MZ693" s="3"/>
      <c r="NA693" s="3"/>
      <c r="NB693" s="3"/>
      <c r="NC693" s="3"/>
      <c r="ND693" s="3"/>
      <c r="NE693" s="3"/>
      <c r="NF693" s="3"/>
      <c r="NG693" s="3"/>
      <c r="NH693" s="3"/>
      <c r="NI693" s="3"/>
      <c r="NJ693" s="3"/>
      <c r="NK693" s="3"/>
      <c r="NL693" s="3"/>
      <c r="NM693" s="3"/>
      <c r="NN693" s="3"/>
      <c r="NO693" s="3"/>
      <c r="NP693" s="3"/>
      <c r="NQ693" s="3"/>
      <c r="NR693" s="3"/>
      <c r="NS693" s="3"/>
      <c r="NT693" s="3"/>
      <c r="NU693" s="3"/>
      <c r="NV693" s="3"/>
      <c r="NW693" s="3"/>
      <c r="NX693" s="3"/>
      <c r="NY693" s="3"/>
      <c r="NZ693" s="3"/>
      <c r="OA693" s="3"/>
      <c r="OB693" s="3"/>
      <c r="OC693" s="3"/>
      <c r="OD693" s="3"/>
      <c r="OE693" s="3"/>
      <c r="OF693" s="3"/>
      <c r="OG693" s="3"/>
      <c r="OH693" s="3"/>
      <c r="OI693" s="3"/>
      <c r="OJ693" s="3"/>
      <c r="OK693" s="3"/>
      <c r="OL693" s="3"/>
      <c r="OM693" s="3"/>
      <c r="ON693" s="3"/>
      <c r="OO693" s="3"/>
      <c r="OP693" s="3"/>
      <c r="OQ693" s="3"/>
      <c r="OR693" s="3"/>
      <c r="OS693" s="3"/>
      <c r="OT693" s="3"/>
      <c r="OU693" s="3"/>
      <c r="OV693" s="3"/>
      <c r="OW693" s="3"/>
      <c r="OX693" s="3"/>
      <c r="OY693" s="3"/>
      <c r="OZ693" s="3"/>
      <c r="PA693" s="3"/>
      <c r="PB693" s="1"/>
      <c r="PC693" s="1"/>
      <c r="PD693" s="1"/>
      <c r="PE693" s="1"/>
      <c r="PF693" s="1"/>
      <c r="PG693" s="1"/>
      <c r="PH693" s="1"/>
      <c r="PI693" s="1"/>
      <c r="PJ693" s="1"/>
      <c r="PK693" s="1"/>
      <c r="PL693" s="1"/>
      <c r="PM693" s="1"/>
      <c r="PN693" s="1"/>
      <c r="PO693" s="1"/>
      <c r="PP693" s="1"/>
      <c r="PQ693" s="1"/>
      <c r="PR693" s="1"/>
      <c r="PS693" s="1"/>
      <c r="PT693" s="1"/>
      <c r="PU693" s="1"/>
      <c r="PV693" s="1"/>
      <c r="PW693" s="1"/>
      <c r="PX693" s="1"/>
      <c r="PY693" s="1"/>
      <c r="PZ693" s="1"/>
      <c r="QA693" s="1"/>
      <c r="QB693" s="1"/>
      <c r="QC693" s="1"/>
      <c r="QD693" s="1"/>
      <c r="QE693" s="1"/>
      <c r="QF693" s="1"/>
      <c r="QG693" s="1"/>
      <c r="QH693" s="1"/>
      <c r="QI693" s="1"/>
      <c r="QJ693" s="1"/>
      <c r="QK693" s="1"/>
      <c r="QL693" s="1"/>
      <c r="QM693" s="1"/>
      <c r="QN693" s="1"/>
      <c r="QO693" s="1"/>
      <c r="QP693" s="1"/>
      <c r="QQ693" s="1"/>
      <c r="QR693" s="1"/>
      <c r="QS693" s="1"/>
      <c r="QT693" s="1"/>
      <c r="QU693" s="1"/>
      <c r="QV693" s="1"/>
      <c r="QW693" s="1"/>
      <c r="QX693" s="1"/>
      <c r="QY693" s="1"/>
      <c r="QZ693" s="1"/>
      <c r="RA693" s="1"/>
      <c r="RB693" s="1"/>
      <c r="RC693" s="1"/>
      <c r="RD693" s="1"/>
      <c r="RE693" s="1"/>
      <c r="RF693" s="1"/>
      <c r="RG693" s="1"/>
      <c r="RH693" s="1"/>
      <c r="RI693" s="1"/>
      <c r="RJ693" s="1"/>
      <c r="RK693" s="1"/>
      <c r="RL693" s="1"/>
      <c r="RM693" s="1"/>
      <c r="RN693" s="1"/>
      <c r="RO693" s="1"/>
      <c r="RP693" s="1"/>
      <c r="RQ693" s="1"/>
      <c r="RR693" s="1"/>
      <c r="RS693" s="1"/>
      <c r="RT693" s="1"/>
      <c r="RU693" s="1"/>
      <c r="RV693" s="1"/>
      <c r="RW693" s="1"/>
      <c r="RX693" s="1"/>
      <c r="RY693" s="1"/>
      <c r="RZ693" s="1"/>
      <c r="SA693" s="1"/>
      <c r="SB693" s="1"/>
      <c r="SC693" s="1"/>
      <c r="SD693" s="1"/>
      <c r="SE693" s="1"/>
      <c r="SF693" s="1"/>
      <c r="SG693" s="1"/>
      <c r="SH693" s="1"/>
      <c r="SI693" s="1"/>
      <c r="SJ693" s="1"/>
      <c r="SK693" s="1"/>
      <c r="SL693" s="1"/>
      <c r="SM693" s="1"/>
      <c r="SN693" s="1"/>
      <c r="SO693" s="1"/>
      <c r="SP693" s="1"/>
      <c r="SQ693" s="1"/>
      <c r="SR693" s="1"/>
      <c r="SS693" s="1"/>
      <c r="ST693" s="1"/>
      <c r="SU693" s="1"/>
      <c r="SV693" s="1"/>
      <c r="SW693" s="1"/>
      <c r="SX693" s="1"/>
      <c r="SY693" s="1"/>
      <c r="SZ693" s="1"/>
      <c r="TA693" s="1"/>
      <c r="TB693" s="1"/>
      <c r="TC693" s="1"/>
      <c r="TD693" s="1"/>
      <c r="TE693" s="1"/>
      <c r="TF693" s="1"/>
      <c r="TG693" s="1"/>
      <c r="TH693" s="1"/>
      <c r="TI693" s="1"/>
      <c r="TJ693" s="1"/>
      <c r="TK693" s="1"/>
      <c r="TL693" s="1"/>
      <c r="TM693" s="1"/>
      <c r="TN693" s="1"/>
      <c r="TO693" s="1"/>
      <c r="TP693" s="1"/>
      <c r="TQ693" s="1"/>
      <c r="TR693" s="1"/>
      <c r="TS693" s="1"/>
      <c r="TT693" s="1"/>
      <c r="TU693" s="1"/>
      <c r="TV693" s="1"/>
      <c r="TW693" s="1"/>
      <c r="TX693" s="1"/>
      <c r="TY693" s="1"/>
      <c r="TZ693" s="1"/>
      <c r="UA693" s="1"/>
      <c r="UB693" s="1"/>
      <c r="UC693" s="1"/>
      <c r="UD693" s="1"/>
      <c r="UE693" s="1"/>
      <c r="UF693" s="1"/>
      <c r="UG693" s="1"/>
      <c r="UH693" s="1"/>
      <c r="UI693" s="1"/>
      <c r="UJ693" s="1"/>
      <c r="UK693" s="1"/>
      <c r="UL693" s="1"/>
      <c r="UM693" s="1"/>
      <c r="UN693" s="1"/>
      <c r="UO693" s="1"/>
      <c r="UP693" s="1"/>
      <c r="UQ693" s="1"/>
      <c r="UR693" s="1"/>
      <c r="US693" s="1"/>
      <c r="UT693" s="1"/>
      <c r="UU693" s="1"/>
      <c r="UV693" s="1"/>
      <c r="UW693" s="1"/>
      <c r="UX693" s="1"/>
      <c r="UY693" s="1"/>
      <c r="UZ693" s="1"/>
      <c r="VA693" s="1"/>
      <c r="VB693" s="1"/>
      <c r="VC693" s="1"/>
      <c r="VD693" s="1"/>
      <c r="VE693" s="1"/>
      <c r="VF693" s="1"/>
      <c r="VG693" s="1"/>
      <c r="VH693" s="1"/>
      <c r="VI693" s="1"/>
      <c r="VJ693" s="1"/>
      <c r="VK693" s="1"/>
      <c r="VL693" s="1"/>
      <c r="VM693" s="1"/>
      <c r="VN693" s="1"/>
      <c r="VO693" s="1"/>
      <c r="VP693" s="1"/>
      <c r="VQ693" s="1"/>
      <c r="VR693" s="1"/>
      <c r="VS693" s="1"/>
      <c r="VT693" s="1"/>
      <c r="VU693" s="1"/>
      <c r="VV693" s="1"/>
      <c r="VW693" s="1"/>
      <c r="VX693" s="1"/>
      <c r="VY693" s="1"/>
      <c r="VZ693" s="1"/>
      <c r="WA693" s="1"/>
      <c r="WB693" s="1"/>
      <c r="WC693" s="1"/>
      <c r="WD693" s="1"/>
      <c r="WE693" s="1"/>
      <c r="WF693" s="1"/>
      <c r="WG693" s="1"/>
      <c r="WH693" s="1"/>
      <c r="WI693" s="1"/>
      <c r="WJ693" s="1"/>
      <c r="WK693" s="1"/>
      <c r="WL693" s="1"/>
      <c r="WM693" s="1"/>
      <c r="WN693" s="1"/>
      <c r="WO693" s="1"/>
      <c r="WP693" s="1"/>
      <c r="WQ693" s="1"/>
      <c r="WR693" s="1"/>
      <c r="WS693" s="1"/>
      <c r="WT693" s="1"/>
      <c r="WU693" s="1"/>
      <c r="WV693" s="1"/>
      <c r="WW693" s="1"/>
      <c r="WX693" s="1"/>
      <c r="WY693" s="1"/>
      <c r="WZ693" s="1"/>
      <c r="XA693" s="1"/>
      <c r="XB693" s="1"/>
      <c r="XC693" s="1"/>
      <c r="XD693" s="1"/>
      <c r="XE693" s="1"/>
      <c r="XF693" s="1"/>
      <c r="XG693" s="1"/>
      <c r="XH693" s="1"/>
      <c r="XI693" s="1"/>
      <c r="XJ693" s="1"/>
      <c r="XK693" s="1"/>
      <c r="XL693" s="1"/>
      <c r="XM693" s="1"/>
      <c r="XN693" s="1"/>
      <c r="XO693" s="1"/>
      <c r="XP693" s="1"/>
      <c r="XQ693" s="1"/>
      <c r="XR693" s="1"/>
      <c r="XS693" s="1"/>
      <c r="XT693" s="1"/>
      <c r="XU693" s="1"/>
      <c r="XV693" s="1"/>
      <c r="XW693" s="1"/>
      <c r="XX693" s="1"/>
      <c r="XY693" s="1"/>
      <c r="XZ693" s="1"/>
      <c r="YA693" s="1"/>
      <c r="YB693" s="1"/>
      <c r="YC693" s="1"/>
      <c r="YD693" s="1"/>
      <c r="YE693" s="1"/>
      <c r="YF693" s="1"/>
      <c r="YG693" s="1"/>
      <c r="YH693" s="1"/>
      <c r="YI693" s="1"/>
      <c r="YJ693" s="1"/>
      <c r="YK693" s="1"/>
      <c r="YL693" s="1"/>
      <c r="YM693" s="1"/>
      <c r="YN693" s="1"/>
      <c r="YO693" s="1"/>
      <c r="YP693" s="1"/>
      <c r="YQ693" s="1"/>
      <c r="YR693" s="1"/>
      <c r="YS693" s="1"/>
      <c r="YT693" s="1"/>
      <c r="YU693" s="1"/>
      <c r="YV693" s="1"/>
      <c r="YW693" s="1"/>
      <c r="YX693" s="1"/>
      <c r="YY693" s="1"/>
      <c r="YZ693" s="1"/>
      <c r="ZA693" s="1"/>
      <c r="ZB693" s="1"/>
      <c r="ZC693" s="1"/>
      <c r="ZD693" s="1"/>
      <c r="ZE693" s="1"/>
      <c r="ZF693" s="1"/>
      <c r="ZG693" s="1"/>
      <c r="ZH693" s="1"/>
      <c r="ZI693" s="1"/>
      <c r="ZJ693" s="1"/>
      <c r="ZK693" s="1"/>
      <c r="ZL693" s="1"/>
      <c r="ZM693" s="1"/>
      <c r="ZN693" s="1"/>
      <c r="ZO693" s="1"/>
      <c r="ZP693" s="1"/>
      <c r="ZQ693" s="1"/>
      <c r="ZR693" s="1"/>
      <c r="ZS693" s="1"/>
      <c r="ZT693" s="1"/>
      <c r="ZU693" s="1"/>
      <c r="ZV693" s="1"/>
      <c r="ZW693" s="1"/>
      <c r="ZX693" s="1"/>
      <c r="ZY693" s="1"/>
      <c r="ZZ693" s="1"/>
      <c r="AAA693" s="1"/>
      <c r="AAB693" s="1"/>
      <c r="AAC693" s="1"/>
      <c r="AAD693" s="1"/>
      <c r="AAE693" s="1"/>
      <c r="AAF693" s="1"/>
      <c r="AAG693" s="1"/>
      <c r="AAH693" s="1"/>
      <c r="AAI693" s="1"/>
      <c r="AAJ693" s="1"/>
      <c r="AAK693" s="1"/>
      <c r="AAL693" s="1"/>
      <c r="AAM693" s="1"/>
      <c r="AAN693" s="1"/>
      <c r="AAO693" s="1"/>
      <c r="AAP693" s="1"/>
      <c r="AAQ693" s="1"/>
      <c r="AAR693" s="1"/>
      <c r="AAS693" s="1"/>
      <c r="AAT693" s="1"/>
      <c r="AAU693" s="1"/>
      <c r="AAV693" s="1"/>
      <c r="AAW693" s="1"/>
      <c r="AAX693" s="1"/>
      <c r="AAY693" s="1"/>
      <c r="AAZ693" s="1"/>
      <c r="ABA693" s="1"/>
      <c r="ABB693" s="1"/>
      <c r="ABC693" s="1"/>
      <c r="ABD693" s="1"/>
      <c r="ABE693" s="1"/>
      <c r="ABF693" s="1"/>
      <c r="ABG693" s="1"/>
      <c r="ABH693" s="1"/>
      <c r="ABI693" s="1"/>
      <c r="ABJ693" s="1"/>
      <c r="ABK693" s="1"/>
      <c r="ABL693" s="1"/>
      <c r="ABM693" s="1"/>
      <c r="ABN693" s="1"/>
      <c r="ABO693" s="1"/>
    </row>
    <row r="694" spans="2:743" x14ac:dyDescent="0.25">
      <c r="B694" s="1"/>
      <c r="C694" s="1"/>
      <c r="D694" s="1"/>
      <c r="E694" s="1"/>
      <c r="F694" s="1"/>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3"/>
      <c r="GU694" s="3"/>
      <c r="GV694" s="3"/>
      <c r="GW694" s="3"/>
      <c r="GX694" s="3"/>
      <c r="GY694" s="3"/>
      <c r="GZ694" s="3"/>
      <c r="HA694" s="3"/>
      <c r="HB694" s="3"/>
      <c r="HC694" s="3"/>
      <c r="HD694" s="3"/>
      <c r="HE694" s="3"/>
      <c r="HF694" s="3"/>
      <c r="HG694" s="3"/>
      <c r="HH694" s="3"/>
      <c r="HI694" s="3"/>
      <c r="HJ694" s="3"/>
      <c r="HK694" s="3"/>
      <c r="HL694" s="3"/>
      <c r="HM694" s="3"/>
      <c r="HN694" s="3"/>
      <c r="HO694" s="3"/>
      <c r="HP694" s="3"/>
      <c r="HQ694" s="3"/>
      <c r="HR694" s="3"/>
      <c r="HS694" s="3"/>
      <c r="HT694" s="3"/>
      <c r="HU694" s="3"/>
      <c r="HV694" s="3"/>
      <c r="HW694" s="3"/>
      <c r="HX694" s="3"/>
      <c r="HY694" s="3"/>
      <c r="HZ694" s="3"/>
      <c r="IA694" s="3"/>
      <c r="IB694" s="3"/>
      <c r="IC694" s="3"/>
      <c r="ID694" s="3"/>
      <c r="IE694" s="3"/>
      <c r="IF694" s="3"/>
      <c r="IG694" s="3"/>
      <c r="IH694" s="3"/>
      <c r="II694" s="3"/>
      <c r="IJ694" s="3"/>
      <c r="IK694" s="3"/>
      <c r="IL694" s="3"/>
      <c r="IM694" s="3"/>
      <c r="IN694" s="3"/>
      <c r="IO694" s="3"/>
      <c r="IP694" s="3"/>
      <c r="IQ694" s="3"/>
      <c r="IR694" s="3"/>
      <c r="IS694" s="3"/>
      <c r="IT694" s="3"/>
      <c r="IU694" s="3"/>
      <c r="IV694" s="3"/>
      <c r="IW694" s="3"/>
      <c r="IX694" s="3"/>
      <c r="IY694" s="3"/>
      <c r="IZ694" s="3"/>
      <c r="JA694" s="3"/>
      <c r="JB694" s="3"/>
      <c r="JC694" s="3"/>
      <c r="JD694" s="3"/>
      <c r="JE694" s="3"/>
      <c r="JF694" s="3"/>
      <c r="JG694" s="3"/>
      <c r="JH694" s="3"/>
      <c r="JI694" s="3"/>
      <c r="JJ694" s="3"/>
      <c r="JK694" s="3"/>
      <c r="JL694" s="3"/>
      <c r="JM694" s="3"/>
      <c r="JN694" s="3"/>
      <c r="JO694" s="3"/>
      <c r="JP694" s="3"/>
      <c r="JQ694" s="3"/>
      <c r="JR694" s="3"/>
      <c r="JS694" s="3"/>
      <c r="JT694" s="3"/>
      <c r="JU694" s="3"/>
      <c r="JV694" s="3"/>
      <c r="JW694" s="3"/>
      <c r="JX694" s="3"/>
      <c r="JY694" s="3"/>
      <c r="JZ694" s="3"/>
      <c r="KA694" s="3"/>
      <c r="KB694" s="3"/>
      <c r="KC694" s="3"/>
      <c r="KD694" s="3"/>
      <c r="KE694" s="3"/>
      <c r="KF694" s="3"/>
      <c r="KG694" s="3"/>
      <c r="KH694" s="3"/>
      <c r="KI694" s="3"/>
      <c r="KJ694" s="3"/>
      <c r="KK694" s="3"/>
      <c r="KL694" s="3"/>
      <c r="KM694" s="3"/>
      <c r="KN694" s="3"/>
      <c r="KO694" s="3"/>
      <c r="KP694" s="3"/>
      <c r="KQ694" s="3"/>
      <c r="KR694" s="3"/>
      <c r="KS694" s="3"/>
      <c r="KT694" s="3"/>
      <c r="KU694" s="3"/>
      <c r="KV694" s="3"/>
      <c r="KW694" s="3"/>
      <c r="KX694" s="3"/>
      <c r="KY694" s="3"/>
      <c r="KZ694" s="3"/>
      <c r="LA694" s="3"/>
      <c r="LB694" s="3"/>
      <c r="LC694" s="3"/>
      <c r="LD694" s="3"/>
      <c r="LE694" s="3"/>
      <c r="LF694" s="3"/>
      <c r="LG694" s="3"/>
      <c r="LH694" s="3"/>
      <c r="LI694" s="3"/>
      <c r="LJ694" s="3"/>
      <c r="LK694" s="3"/>
      <c r="LL694" s="3"/>
      <c r="LM694" s="3"/>
      <c r="LN694" s="3"/>
      <c r="LO694" s="3"/>
      <c r="LP694" s="3"/>
      <c r="LQ694" s="3"/>
      <c r="LR694" s="3"/>
      <c r="LS694" s="3"/>
      <c r="LT694" s="3"/>
      <c r="LU694" s="3"/>
      <c r="LV694" s="3"/>
      <c r="LW694" s="3"/>
      <c r="LX694" s="3"/>
      <c r="LY694" s="3"/>
      <c r="LZ694" s="3"/>
      <c r="MA694" s="3"/>
      <c r="MB694" s="3"/>
      <c r="MC694" s="3"/>
      <c r="MD694" s="3"/>
      <c r="ME694" s="3"/>
      <c r="MF694" s="3"/>
      <c r="MG694" s="3"/>
      <c r="MH694" s="3"/>
      <c r="MI694" s="3"/>
      <c r="MJ694" s="3"/>
      <c r="MK694" s="3"/>
      <c r="ML694" s="3"/>
      <c r="MM694" s="3"/>
      <c r="MN694" s="3"/>
      <c r="MO694" s="3"/>
      <c r="MP694" s="3"/>
      <c r="MQ694" s="3"/>
      <c r="MR694" s="3"/>
      <c r="MS694" s="3"/>
      <c r="MT694" s="3"/>
      <c r="MU694" s="3"/>
      <c r="MV694" s="3"/>
      <c r="MW694" s="3"/>
      <c r="MX694" s="3"/>
      <c r="MY694" s="3"/>
      <c r="MZ694" s="3"/>
      <c r="NA694" s="3"/>
      <c r="NB694" s="3"/>
      <c r="NC694" s="3"/>
      <c r="ND694" s="3"/>
      <c r="NE694" s="3"/>
      <c r="NF694" s="3"/>
      <c r="NG694" s="3"/>
      <c r="NH694" s="3"/>
      <c r="NI694" s="3"/>
      <c r="NJ694" s="3"/>
      <c r="NK694" s="3"/>
      <c r="NL694" s="3"/>
      <c r="NM694" s="3"/>
      <c r="NN694" s="3"/>
      <c r="NO694" s="3"/>
      <c r="NP694" s="3"/>
      <c r="NQ694" s="3"/>
      <c r="NR694" s="3"/>
      <c r="NS694" s="3"/>
      <c r="NT694" s="3"/>
      <c r="NU694" s="3"/>
      <c r="NV694" s="3"/>
      <c r="NW694" s="3"/>
      <c r="NX694" s="3"/>
      <c r="NY694" s="3"/>
      <c r="NZ694" s="3"/>
      <c r="OA694" s="3"/>
      <c r="OB694" s="3"/>
      <c r="OC694" s="3"/>
      <c r="OD694" s="3"/>
      <c r="OE694" s="3"/>
      <c r="OF694" s="3"/>
      <c r="OG694" s="3"/>
      <c r="OH694" s="3"/>
      <c r="OI694" s="3"/>
      <c r="OJ694" s="3"/>
      <c r="OK694" s="3"/>
      <c r="OL694" s="3"/>
      <c r="OM694" s="3"/>
      <c r="ON694" s="3"/>
      <c r="OO694" s="3"/>
      <c r="OP694" s="3"/>
      <c r="OQ694" s="3"/>
      <c r="OR694" s="3"/>
      <c r="OS694" s="3"/>
      <c r="OT694" s="3"/>
      <c r="OU694" s="3"/>
      <c r="OV694" s="3"/>
      <c r="OW694" s="3"/>
      <c r="OX694" s="3"/>
      <c r="OY694" s="3"/>
      <c r="OZ694" s="3"/>
      <c r="PA694" s="3"/>
      <c r="PB694" s="1"/>
      <c r="PC694" s="1"/>
      <c r="PD694" s="1"/>
      <c r="PE694" s="1"/>
      <c r="PF694" s="1"/>
      <c r="PG694" s="1"/>
      <c r="PH694" s="1"/>
      <c r="PI694" s="1"/>
      <c r="PJ694" s="1"/>
      <c r="PK694" s="1"/>
      <c r="PL694" s="1"/>
      <c r="PM694" s="1"/>
      <c r="PN694" s="1"/>
      <c r="PO694" s="1"/>
      <c r="PP694" s="1"/>
      <c r="PQ694" s="1"/>
      <c r="PR694" s="1"/>
      <c r="PS694" s="1"/>
      <c r="PT694" s="1"/>
      <c r="PU694" s="1"/>
      <c r="PV694" s="1"/>
      <c r="PW694" s="1"/>
      <c r="PX694" s="1"/>
      <c r="PY694" s="1"/>
      <c r="PZ694" s="1"/>
      <c r="QA694" s="1"/>
      <c r="QB694" s="1"/>
      <c r="QC694" s="1"/>
      <c r="QD694" s="1"/>
      <c r="QE694" s="1"/>
      <c r="QF694" s="1"/>
      <c r="QG694" s="1"/>
      <c r="QH694" s="1"/>
      <c r="QI694" s="1"/>
      <c r="QJ694" s="1"/>
      <c r="QK694" s="1"/>
      <c r="QL694" s="1"/>
      <c r="QM694" s="1"/>
      <c r="QN694" s="1"/>
      <c r="QO694" s="1"/>
      <c r="QP694" s="1"/>
      <c r="QQ694" s="1"/>
      <c r="QR694" s="1"/>
      <c r="QS694" s="1"/>
      <c r="QT694" s="1"/>
      <c r="QU694" s="1"/>
      <c r="QV694" s="1"/>
      <c r="QW694" s="1"/>
      <c r="QX694" s="1"/>
      <c r="QY694" s="1"/>
      <c r="QZ694" s="1"/>
      <c r="RA694" s="1"/>
      <c r="RB694" s="1"/>
      <c r="RC694" s="1"/>
      <c r="RD694" s="1"/>
      <c r="RE694" s="1"/>
      <c r="RF694" s="1"/>
      <c r="RG694" s="1"/>
      <c r="RH694" s="1"/>
      <c r="RI694" s="1"/>
      <c r="RJ694" s="1"/>
      <c r="RK694" s="1"/>
      <c r="RL694" s="1"/>
      <c r="RM694" s="1"/>
      <c r="RN694" s="1"/>
      <c r="RO694" s="1"/>
      <c r="RP694" s="1"/>
      <c r="RQ694" s="1"/>
      <c r="RR694" s="1"/>
      <c r="RS694" s="1"/>
      <c r="RT694" s="1"/>
      <c r="RU694" s="1"/>
      <c r="RV694" s="1"/>
      <c r="RW694" s="1"/>
      <c r="RX694" s="1"/>
      <c r="RY694" s="1"/>
      <c r="RZ694" s="1"/>
      <c r="SA694" s="1"/>
      <c r="SB694" s="1"/>
      <c r="SC694" s="1"/>
      <c r="SD694" s="1"/>
      <c r="SE694" s="1"/>
      <c r="SF694" s="1"/>
      <c r="SG694" s="1"/>
      <c r="SH694" s="1"/>
      <c r="SI694" s="1"/>
      <c r="SJ694" s="1"/>
      <c r="SK694" s="1"/>
      <c r="SL694" s="1"/>
      <c r="SM694" s="1"/>
      <c r="SN694" s="1"/>
      <c r="SO694" s="1"/>
      <c r="SP694" s="1"/>
      <c r="SQ694" s="1"/>
      <c r="SR694" s="1"/>
      <c r="SS694" s="1"/>
      <c r="ST694" s="1"/>
      <c r="SU694" s="1"/>
      <c r="SV694" s="1"/>
      <c r="SW694" s="1"/>
      <c r="SX694" s="1"/>
      <c r="SY694" s="1"/>
      <c r="SZ694" s="1"/>
      <c r="TA694" s="1"/>
      <c r="TB694" s="1"/>
      <c r="TC694" s="1"/>
      <c r="TD694" s="1"/>
      <c r="TE694" s="1"/>
      <c r="TF694" s="1"/>
      <c r="TG694" s="1"/>
      <c r="TH694" s="1"/>
      <c r="TI694" s="1"/>
      <c r="TJ694" s="1"/>
      <c r="TK694" s="1"/>
      <c r="TL694" s="1"/>
      <c r="TM694" s="1"/>
      <c r="TN694" s="1"/>
      <c r="TO694" s="1"/>
      <c r="TP694" s="1"/>
      <c r="TQ694" s="1"/>
      <c r="TR694" s="1"/>
      <c r="TS694" s="1"/>
      <c r="TT694" s="1"/>
      <c r="TU694" s="1"/>
      <c r="TV694" s="1"/>
      <c r="TW694" s="1"/>
      <c r="TX694" s="1"/>
      <c r="TY694" s="1"/>
      <c r="TZ694" s="1"/>
      <c r="UA694" s="1"/>
      <c r="UB694" s="1"/>
      <c r="UC694" s="1"/>
      <c r="UD694" s="1"/>
      <c r="UE694" s="1"/>
      <c r="UF694" s="1"/>
      <c r="UG694" s="1"/>
      <c r="UH694" s="1"/>
      <c r="UI694" s="1"/>
      <c r="UJ694" s="1"/>
      <c r="UK694" s="1"/>
      <c r="UL694" s="1"/>
      <c r="UM694" s="1"/>
      <c r="UN694" s="1"/>
      <c r="UO694" s="1"/>
      <c r="UP694" s="1"/>
      <c r="UQ694" s="1"/>
      <c r="UR694" s="1"/>
      <c r="US694" s="1"/>
      <c r="UT694" s="1"/>
      <c r="UU694" s="1"/>
      <c r="UV694" s="1"/>
      <c r="UW694" s="1"/>
      <c r="UX694" s="1"/>
      <c r="UY694" s="1"/>
      <c r="UZ694" s="1"/>
      <c r="VA694" s="1"/>
      <c r="VB694" s="1"/>
      <c r="VC694" s="1"/>
      <c r="VD694" s="1"/>
      <c r="VE694" s="1"/>
      <c r="VF694" s="1"/>
      <c r="VG694" s="1"/>
      <c r="VH694" s="1"/>
      <c r="VI694" s="1"/>
      <c r="VJ694" s="1"/>
      <c r="VK694" s="1"/>
      <c r="VL694" s="1"/>
      <c r="VM694" s="1"/>
      <c r="VN694" s="1"/>
      <c r="VO694" s="1"/>
      <c r="VP694" s="1"/>
      <c r="VQ694" s="1"/>
      <c r="VR694" s="1"/>
      <c r="VS694" s="1"/>
      <c r="VT694" s="1"/>
      <c r="VU694" s="1"/>
      <c r="VV694" s="1"/>
      <c r="VW694" s="1"/>
      <c r="VX694" s="1"/>
      <c r="VY694" s="1"/>
      <c r="VZ694" s="1"/>
      <c r="WA694" s="1"/>
      <c r="WB694" s="1"/>
      <c r="WC694" s="1"/>
      <c r="WD694" s="1"/>
      <c r="WE694" s="1"/>
      <c r="WF694" s="1"/>
      <c r="WG694" s="1"/>
      <c r="WH694" s="1"/>
      <c r="WI694" s="1"/>
      <c r="WJ694" s="1"/>
      <c r="WK694" s="1"/>
      <c r="WL694" s="1"/>
      <c r="WM694" s="1"/>
      <c r="WN694" s="1"/>
      <c r="WO694" s="1"/>
      <c r="WP694" s="1"/>
      <c r="WQ694" s="1"/>
      <c r="WR694" s="1"/>
      <c r="WS694" s="1"/>
      <c r="WT694" s="1"/>
      <c r="WU694" s="1"/>
      <c r="WV694" s="1"/>
      <c r="WW694" s="1"/>
      <c r="WX694" s="1"/>
      <c r="WY694" s="1"/>
      <c r="WZ694" s="1"/>
      <c r="XA694" s="1"/>
      <c r="XB694" s="1"/>
      <c r="XC694" s="1"/>
      <c r="XD694" s="1"/>
      <c r="XE694" s="1"/>
      <c r="XF694" s="1"/>
      <c r="XG694" s="1"/>
      <c r="XH694" s="1"/>
      <c r="XI694" s="1"/>
      <c r="XJ694" s="1"/>
      <c r="XK694" s="1"/>
      <c r="XL694" s="1"/>
      <c r="XM694" s="1"/>
      <c r="XN694" s="1"/>
      <c r="XO694" s="1"/>
      <c r="XP694" s="1"/>
      <c r="XQ694" s="1"/>
      <c r="XR694" s="1"/>
      <c r="XS694" s="1"/>
      <c r="XT694" s="1"/>
      <c r="XU694" s="1"/>
      <c r="XV694" s="1"/>
      <c r="XW694" s="1"/>
      <c r="XX694" s="1"/>
      <c r="XY694" s="1"/>
      <c r="XZ694" s="1"/>
      <c r="YA694" s="1"/>
      <c r="YB694" s="1"/>
      <c r="YC694" s="1"/>
      <c r="YD694" s="1"/>
      <c r="YE694" s="1"/>
      <c r="YF694" s="1"/>
      <c r="YG694" s="1"/>
      <c r="YH694" s="1"/>
      <c r="YI694" s="1"/>
      <c r="YJ694" s="1"/>
      <c r="YK694" s="1"/>
      <c r="YL694" s="1"/>
      <c r="YM694" s="1"/>
      <c r="YN694" s="1"/>
      <c r="YO694" s="1"/>
      <c r="YP694" s="1"/>
      <c r="YQ694" s="1"/>
      <c r="YR694" s="1"/>
      <c r="YS694" s="1"/>
      <c r="YT694" s="1"/>
      <c r="YU694" s="1"/>
      <c r="YV694" s="1"/>
      <c r="YW694" s="1"/>
      <c r="YX694" s="1"/>
      <c r="YY694" s="1"/>
      <c r="YZ694" s="1"/>
      <c r="ZA694" s="1"/>
      <c r="ZB694" s="1"/>
      <c r="ZC694" s="1"/>
      <c r="ZD694" s="1"/>
      <c r="ZE694" s="1"/>
      <c r="ZF694" s="1"/>
      <c r="ZG694" s="1"/>
      <c r="ZH694" s="1"/>
      <c r="ZI694" s="1"/>
      <c r="ZJ694" s="1"/>
      <c r="ZK694" s="1"/>
      <c r="ZL694" s="1"/>
      <c r="ZM694" s="1"/>
      <c r="ZN694" s="1"/>
      <c r="ZO694" s="1"/>
      <c r="ZP694" s="1"/>
      <c r="ZQ694" s="1"/>
      <c r="ZR694" s="1"/>
      <c r="ZS694" s="1"/>
      <c r="ZT694" s="1"/>
      <c r="ZU694" s="1"/>
      <c r="ZV694" s="1"/>
      <c r="ZW694" s="1"/>
      <c r="ZX694" s="1"/>
      <c r="ZY694" s="1"/>
      <c r="ZZ694" s="1"/>
      <c r="AAA694" s="1"/>
      <c r="AAB694" s="1"/>
      <c r="AAC694" s="1"/>
      <c r="AAD694" s="1"/>
      <c r="AAE694" s="1"/>
      <c r="AAF694" s="1"/>
      <c r="AAG694" s="1"/>
      <c r="AAH694" s="1"/>
      <c r="AAI694" s="1"/>
      <c r="AAJ694" s="1"/>
      <c r="AAK694" s="1"/>
      <c r="AAL694" s="1"/>
      <c r="AAM694" s="1"/>
      <c r="AAN694" s="1"/>
      <c r="AAO694" s="1"/>
      <c r="AAP694" s="1"/>
      <c r="AAQ694" s="1"/>
      <c r="AAR694" s="1"/>
      <c r="AAS694" s="1"/>
      <c r="AAT694" s="1"/>
      <c r="AAU694" s="1"/>
      <c r="AAV694" s="1"/>
      <c r="AAW694" s="1"/>
      <c r="AAX694" s="1"/>
      <c r="AAY694" s="1"/>
      <c r="AAZ694" s="1"/>
      <c r="ABA694" s="1"/>
      <c r="ABB694" s="1"/>
      <c r="ABC694" s="1"/>
      <c r="ABD694" s="1"/>
      <c r="ABE694" s="1"/>
      <c r="ABF694" s="1"/>
      <c r="ABG694" s="1"/>
      <c r="ABH694" s="1"/>
      <c r="ABI694" s="1"/>
      <c r="ABJ694" s="1"/>
      <c r="ABK694" s="1"/>
      <c r="ABL694" s="1"/>
      <c r="ABM694" s="1"/>
      <c r="ABN694" s="1"/>
      <c r="ABO694" s="1"/>
    </row>
    <row r="695" spans="2:743" x14ac:dyDescent="0.25">
      <c r="B695" s="1"/>
      <c r="C695" s="1"/>
      <c r="D695" s="1"/>
      <c r="E695" s="1"/>
      <c r="F695" s="1"/>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c r="GO695" s="3"/>
      <c r="GP695" s="3"/>
      <c r="GQ695" s="3"/>
      <c r="GR695" s="3"/>
      <c r="GS695" s="3"/>
      <c r="GT695" s="3"/>
      <c r="GU695" s="3"/>
      <c r="GV695" s="3"/>
      <c r="GW695" s="3"/>
      <c r="GX695" s="3"/>
      <c r="GY695" s="3"/>
      <c r="GZ695" s="3"/>
      <c r="HA695" s="3"/>
      <c r="HB695" s="3"/>
      <c r="HC695" s="3"/>
      <c r="HD695" s="3"/>
      <c r="HE695" s="3"/>
      <c r="HF695" s="3"/>
      <c r="HG695" s="3"/>
      <c r="HH695" s="3"/>
      <c r="HI695" s="3"/>
      <c r="HJ695" s="3"/>
      <c r="HK695" s="3"/>
      <c r="HL695" s="3"/>
      <c r="HM695" s="3"/>
      <c r="HN695" s="3"/>
      <c r="HO695" s="3"/>
      <c r="HP695" s="3"/>
      <c r="HQ695" s="3"/>
      <c r="HR695" s="3"/>
      <c r="HS695" s="3"/>
      <c r="HT695" s="3"/>
      <c r="HU695" s="3"/>
      <c r="HV695" s="3"/>
      <c r="HW695" s="3"/>
      <c r="HX695" s="3"/>
      <c r="HY695" s="3"/>
      <c r="HZ695" s="3"/>
      <c r="IA695" s="3"/>
      <c r="IB695" s="3"/>
      <c r="IC695" s="3"/>
      <c r="ID695" s="3"/>
      <c r="IE695" s="3"/>
      <c r="IF695" s="3"/>
      <c r="IG695" s="3"/>
      <c r="IH695" s="3"/>
      <c r="II695" s="3"/>
      <c r="IJ695" s="3"/>
      <c r="IK695" s="3"/>
      <c r="IL695" s="3"/>
      <c r="IM695" s="3"/>
      <c r="IN695" s="3"/>
      <c r="IO695" s="3"/>
      <c r="IP695" s="3"/>
      <c r="IQ695" s="3"/>
      <c r="IR695" s="3"/>
      <c r="IS695" s="3"/>
      <c r="IT695" s="3"/>
      <c r="IU695" s="3"/>
      <c r="IV695" s="3"/>
      <c r="IW695" s="3"/>
      <c r="IX695" s="3"/>
      <c r="IY695" s="3"/>
      <c r="IZ695" s="3"/>
      <c r="JA695" s="3"/>
      <c r="JB695" s="3"/>
      <c r="JC695" s="3"/>
      <c r="JD695" s="3"/>
      <c r="JE695" s="3"/>
      <c r="JF695" s="3"/>
      <c r="JG695" s="3"/>
      <c r="JH695" s="3"/>
      <c r="JI695" s="3"/>
      <c r="JJ695" s="3"/>
      <c r="JK695" s="3"/>
      <c r="JL695" s="3"/>
      <c r="JM695" s="3"/>
      <c r="JN695" s="3"/>
      <c r="JO695" s="3"/>
      <c r="JP695" s="3"/>
      <c r="JQ695" s="3"/>
      <c r="JR695" s="3"/>
      <c r="JS695" s="3"/>
      <c r="JT695" s="3"/>
      <c r="JU695" s="3"/>
      <c r="JV695" s="3"/>
      <c r="JW695" s="3"/>
      <c r="JX695" s="3"/>
      <c r="JY695" s="3"/>
      <c r="JZ695" s="3"/>
      <c r="KA695" s="3"/>
      <c r="KB695" s="3"/>
      <c r="KC695" s="3"/>
      <c r="KD695" s="3"/>
      <c r="KE695" s="3"/>
      <c r="KF695" s="3"/>
      <c r="KG695" s="3"/>
      <c r="KH695" s="3"/>
      <c r="KI695" s="3"/>
      <c r="KJ695" s="3"/>
      <c r="KK695" s="3"/>
      <c r="KL695" s="3"/>
      <c r="KM695" s="3"/>
      <c r="KN695" s="3"/>
      <c r="KO695" s="3"/>
      <c r="KP695" s="3"/>
      <c r="KQ695" s="3"/>
      <c r="KR695" s="3"/>
      <c r="KS695" s="3"/>
      <c r="KT695" s="3"/>
      <c r="KU695" s="3"/>
      <c r="KV695" s="3"/>
      <c r="KW695" s="3"/>
      <c r="KX695" s="3"/>
      <c r="KY695" s="3"/>
      <c r="KZ695" s="3"/>
      <c r="LA695" s="3"/>
      <c r="LB695" s="3"/>
      <c r="LC695" s="3"/>
      <c r="LD695" s="3"/>
      <c r="LE695" s="3"/>
      <c r="LF695" s="3"/>
      <c r="LG695" s="3"/>
      <c r="LH695" s="3"/>
      <c r="LI695" s="3"/>
      <c r="LJ695" s="3"/>
      <c r="LK695" s="3"/>
      <c r="LL695" s="3"/>
      <c r="LM695" s="3"/>
      <c r="LN695" s="3"/>
      <c r="LO695" s="3"/>
      <c r="LP695" s="3"/>
      <c r="LQ695" s="3"/>
      <c r="LR695" s="3"/>
      <c r="LS695" s="3"/>
      <c r="LT695" s="3"/>
      <c r="LU695" s="3"/>
      <c r="LV695" s="3"/>
      <c r="LW695" s="3"/>
      <c r="LX695" s="3"/>
      <c r="LY695" s="3"/>
      <c r="LZ695" s="3"/>
      <c r="MA695" s="3"/>
      <c r="MB695" s="3"/>
      <c r="MC695" s="3"/>
      <c r="MD695" s="3"/>
      <c r="ME695" s="3"/>
      <c r="MF695" s="3"/>
      <c r="MG695" s="3"/>
      <c r="MH695" s="3"/>
      <c r="MI695" s="3"/>
      <c r="MJ695" s="3"/>
      <c r="MK695" s="3"/>
      <c r="ML695" s="3"/>
      <c r="MM695" s="3"/>
      <c r="MN695" s="3"/>
      <c r="MO695" s="3"/>
      <c r="MP695" s="3"/>
      <c r="MQ695" s="3"/>
      <c r="MR695" s="3"/>
      <c r="MS695" s="3"/>
      <c r="MT695" s="3"/>
      <c r="MU695" s="3"/>
      <c r="MV695" s="3"/>
      <c r="MW695" s="3"/>
      <c r="MX695" s="3"/>
      <c r="MY695" s="3"/>
      <c r="MZ695" s="3"/>
      <c r="NA695" s="3"/>
      <c r="NB695" s="3"/>
      <c r="NC695" s="3"/>
      <c r="ND695" s="3"/>
      <c r="NE695" s="3"/>
      <c r="NF695" s="3"/>
      <c r="NG695" s="3"/>
      <c r="NH695" s="3"/>
      <c r="NI695" s="3"/>
      <c r="NJ695" s="3"/>
      <c r="NK695" s="3"/>
      <c r="NL695" s="3"/>
      <c r="NM695" s="3"/>
      <c r="NN695" s="3"/>
      <c r="NO695" s="3"/>
      <c r="NP695" s="3"/>
      <c r="NQ695" s="3"/>
      <c r="NR695" s="3"/>
      <c r="NS695" s="3"/>
      <c r="NT695" s="3"/>
      <c r="NU695" s="3"/>
      <c r="NV695" s="3"/>
      <c r="NW695" s="3"/>
      <c r="NX695" s="3"/>
      <c r="NY695" s="3"/>
      <c r="NZ695" s="3"/>
      <c r="OA695" s="3"/>
      <c r="OB695" s="3"/>
      <c r="OC695" s="3"/>
      <c r="OD695" s="3"/>
      <c r="OE695" s="3"/>
      <c r="OF695" s="3"/>
      <c r="OG695" s="3"/>
      <c r="OH695" s="3"/>
      <c r="OI695" s="3"/>
      <c r="OJ695" s="3"/>
      <c r="OK695" s="3"/>
      <c r="OL695" s="3"/>
      <c r="OM695" s="3"/>
      <c r="ON695" s="3"/>
      <c r="OO695" s="3"/>
      <c r="OP695" s="3"/>
      <c r="OQ695" s="3"/>
      <c r="OR695" s="3"/>
      <c r="OS695" s="3"/>
      <c r="OT695" s="3"/>
      <c r="OU695" s="3"/>
      <c r="OV695" s="3"/>
      <c r="OW695" s="3"/>
      <c r="OX695" s="3"/>
      <c r="OY695" s="3"/>
      <c r="OZ695" s="3"/>
      <c r="PA695" s="3"/>
      <c r="PB695" s="1"/>
      <c r="PC695" s="1"/>
      <c r="PD695" s="1"/>
      <c r="PE695" s="1"/>
      <c r="PF695" s="1"/>
      <c r="PG695" s="1"/>
      <c r="PH695" s="1"/>
      <c r="PI695" s="1"/>
      <c r="PJ695" s="1"/>
      <c r="PK695" s="1"/>
      <c r="PL695" s="1"/>
      <c r="PM695" s="1"/>
      <c r="PN695" s="1"/>
      <c r="PO695" s="1"/>
      <c r="PP695" s="1"/>
      <c r="PQ695" s="1"/>
      <c r="PR695" s="1"/>
      <c r="PS695" s="1"/>
      <c r="PT695" s="1"/>
      <c r="PU695" s="1"/>
      <c r="PV695" s="1"/>
      <c r="PW695" s="1"/>
      <c r="PX695" s="1"/>
      <c r="PY695" s="1"/>
      <c r="PZ695" s="1"/>
      <c r="QA695" s="1"/>
      <c r="QB695" s="1"/>
      <c r="QC695" s="1"/>
      <c r="QD695" s="1"/>
      <c r="QE695" s="1"/>
      <c r="QF695" s="1"/>
      <c r="QG695" s="1"/>
      <c r="QH695" s="1"/>
      <c r="QI695" s="1"/>
      <c r="QJ695" s="1"/>
      <c r="QK695" s="1"/>
      <c r="QL695" s="1"/>
      <c r="QM695" s="1"/>
      <c r="QN695" s="1"/>
      <c r="QO695" s="1"/>
      <c r="QP695" s="1"/>
      <c r="QQ695" s="1"/>
      <c r="QR695" s="1"/>
      <c r="QS695" s="1"/>
      <c r="QT695" s="1"/>
      <c r="QU695" s="1"/>
      <c r="QV695" s="1"/>
      <c r="QW695" s="1"/>
      <c r="QX695" s="1"/>
      <c r="QY695" s="1"/>
      <c r="QZ695" s="1"/>
      <c r="RA695" s="1"/>
      <c r="RB695" s="1"/>
      <c r="RC695" s="1"/>
      <c r="RD695" s="1"/>
      <c r="RE695" s="1"/>
      <c r="RF695" s="1"/>
      <c r="RG695" s="1"/>
      <c r="RH695" s="1"/>
      <c r="RI695" s="1"/>
      <c r="RJ695" s="1"/>
      <c r="RK695" s="1"/>
      <c r="RL695" s="1"/>
      <c r="RM695" s="1"/>
      <c r="RN695" s="1"/>
      <c r="RO695" s="1"/>
      <c r="RP695" s="1"/>
      <c r="RQ695" s="1"/>
      <c r="RR695" s="1"/>
      <c r="RS695" s="1"/>
      <c r="RT695" s="1"/>
      <c r="RU695" s="1"/>
      <c r="RV695" s="1"/>
      <c r="RW695" s="1"/>
      <c r="RX695" s="1"/>
      <c r="RY695" s="1"/>
      <c r="RZ695" s="1"/>
      <c r="SA695" s="1"/>
      <c r="SB695" s="1"/>
      <c r="SC695" s="1"/>
      <c r="SD695" s="1"/>
      <c r="SE695" s="1"/>
      <c r="SF695" s="1"/>
      <c r="SG695" s="1"/>
      <c r="SH695" s="1"/>
      <c r="SI695" s="1"/>
      <c r="SJ695" s="1"/>
      <c r="SK695" s="1"/>
      <c r="SL695" s="1"/>
      <c r="SM695" s="1"/>
      <c r="SN695" s="1"/>
      <c r="SO695" s="1"/>
      <c r="SP695" s="1"/>
      <c r="SQ695" s="1"/>
      <c r="SR695" s="1"/>
      <c r="SS695" s="1"/>
      <c r="ST695" s="1"/>
      <c r="SU695" s="1"/>
      <c r="SV695" s="1"/>
      <c r="SW695" s="1"/>
      <c r="SX695" s="1"/>
      <c r="SY695" s="1"/>
      <c r="SZ695" s="1"/>
      <c r="TA695" s="1"/>
      <c r="TB695" s="1"/>
      <c r="TC695" s="1"/>
      <c r="TD695" s="1"/>
      <c r="TE695" s="1"/>
      <c r="TF695" s="1"/>
      <c r="TG695" s="1"/>
      <c r="TH695" s="1"/>
      <c r="TI695" s="1"/>
      <c r="TJ695" s="1"/>
      <c r="TK695" s="1"/>
      <c r="TL695" s="1"/>
      <c r="TM695" s="1"/>
      <c r="TN695" s="1"/>
      <c r="TO695" s="1"/>
      <c r="TP695" s="1"/>
      <c r="TQ695" s="1"/>
      <c r="TR695" s="1"/>
      <c r="TS695" s="1"/>
      <c r="TT695" s="1"/>
      <c r="TU695" s="1"/>
      <c r="TV695" s="1"/>
      <c r="TW695" s="1"/>
      <c r="TX695" s="1"/>
      <c r="TY695" s="1"/>
      <c r="TZ695" s="1"/>
      <c r="UA695" s="1"/>
      <c r="UB695" s="1"/>
      <c r="UC695" s="1"/>
      <c r="UD695" s="1"/>
      <c r="UE695" s="1"/>
      <c r="UF695" s="1"/>
      <c r="UG695" s="1"/>
      <c r="UH695" s="1"/>
      <c r="UI695" s="1"/>
      <c r="UJ695" s="1"/>
      <c r="UK695" s="1"/>
      <c r="UL695" s="1"/>
      <c r="UM695" s="1"/>
      <c r="UN695" s="1"/>
      <c r="UO695" s="1"/>
      <c r="UP695" s="1"/>
      <c r="UQ695" s="1"/>
      <c r="UR695" s="1"/>
      <c r="US695" s="1"/>
      <c r="UT695" s="1"/>
      <c r="UU695" s="1"/>
      <c r="UV695" s="1"/>
      <c r="UW695" s="1"/>
      <c r="UX695" s="1"/>
      <c r="UY695" s="1"/>
      <c r="UZ695" s="1"/>
      <c r="VA695" s="1"/>
      <c r="VB695" s="1"/>
      <c r="VC695" s="1"/>
      <c r="VD695" s="1"/>
      <c r="VE695" s="1"/>
      <c r="VF695" s="1"/>
      <c r="VG695" s="1"/>
      <c r="VH695" s="1"/>
      <c r="VI695" s="1"/>
      <c r="VJ695" s="1"/>
      <c r="VK695" s="1"/>
      <c r="VL695" s="1"/>
      <c r="VM695" s="1"/>
      <c r="VN695" s="1"/>
      <c r="VO695" s="1"/>
      <c r="VP695" s="1"/>
      <c r="VQ695" s="1"/>
      <c r="VR695" s="1"/>
      <c r="VS695" s="1"/>
      <c r="VT695" s="1"/>
      <c r="VU695" s="1"/>
      <c r="VV695" s="1"/>
      <c r="VW695" s="1"/>
      <c r="VX695" s="1"/>
      <c r="VY695" s="1"/>
      <c r="VZ695" s="1"/>
      <c r="WA695" s="1"/>
      <c r="WB695" s="1"/>
      <c r="WC695" s="1"/>
      <c r="WD695" s="1"/>
      <c r="WE695" s="1"/>
      <c r="WF695" s="1"/>
      <c r="WG695" s="1"/>
      <c r="WH695" s="1"/>
      <c r="WI695" s="1"/>
      <c r="WJ695" s="1"/>
      <c r="WK695" s="1"/>
      <c r="WL695" s="1"/>
      <c r="WM695" s="1"/>
      <c r="WN695" s="1"/>
      <c r="WO695" s="1"/>
      <c r="WP695" s="1"/>
      <c r="WQ695" s="1"/>
      <c r="WR695" s="1"/>
      <c r="WS695" s="1"/>
      <c r="WT695" s="1"/>
      <c r="WU695" s="1"/>
      <c r="WV695" s="1"/>
      <c r="WW695" s="1"/>
      <c r="WX695" s="1"/>
      <c r="WY695" s="1"/>
      <c r="WZ695" s="1"/>
      <c r="XA695" s="1"/>
      <c r="XB695" s="1"/>
      <c r="XC695" s="1"/>
      <c r="XD695" s="1"/>
      <c r="XE695" s="1"/>
      <c r="XF695" s="1"/>
      <c r="XG695" s="1"/>
      <c r="XH695" s="1"/>
      <c r="XI695" s="1"/>
      <c r="XJ695" s="1"/>
      <c r="XK695" s="1"/>
      <c r="XL695" s="1"/>
      <c r="XM695" s="1"/>
      <c r="XN695" s="1"/>
      <c r="XO695" s="1"/>
      <c r="XP695" s="1"/>
      <c r="XQ695" s="1"/>
      <c r="XR695" s="1"/>
      <c r="XS695" s="1"/>
      <c r="XT695" s="1"/>
      <c r="XU695" s="1"/>
      <c r="XV695" s="1"/>
      <c r="XW695" s="1"/>
      <c r="XX695" s="1"/>
      <c r="XY695" s="1"/>
      <c r="XZ695" s="1"/>
      <c r="YA695" s="1"/>
      <c r="YB695" s="1"/>
      <c r="YC695" s="1"/>
      <c r="YD695" s="1"/>
      <c r="YE695" s="1"/>
      <c r="YF695" s="1"/>
      <c r="YG695" s="1"/>
      <c r="YH695" s="1"/>
      <c r="YI695" s="1"/>
      <c r="YJ695" s="1"/>
      <c r="YK695" s="1"/>
      <c r="YL695" s="1"/>
      <c r="YM695" s="1"/>
      <c r="YN695" s="1"/>
      <c r="YO695" s="1"/>
      <c r="YP695" s="1"/>
      <c r="YQ695" s="1"/>
      <c r="YR695" s="1"/>
      <c r="YS695" s="1"/>
      <c r="YT695" s="1"/>
      <c r="YU695" s="1"/>
      <c r="YV695" s="1"/>
      <c r="YW695" s="1"/>
      <c r="YX695" s="1"/>
      <c r="YY695" s="1"/>
      <c r="YZ695" s="1"/>
      <c r="ZA695" s="1"/>
      <c r="ZB695" s="1"/>
      <c r="ZC695" s="1"/>
      <c r="ZD695" s="1"/>
      <c r="ZE695" s="1"/>
      <c r="ZF695" s="1"/>
      <c r="ZG695" s="1"/>
      <c r="ZH695" s="1"/>
      <c r="ZI695" s="1"/>
      <c r="ZJ695" s="1"/>
      <c r="ZK695" s="1"/>
      <c r="ZL695" s="1"/>
      <c r="ZM695" s="1"/>
      <c r="ZN695" s="1"/>
      <c r="ZO695" s="1"/>
      <c r="ZP695" s="1"/>
      <c r="ZQ695" s="1"/>
      <c r="ZR695" s="1"/>
      <c r="ZS695" s="1"/>
      <c r="ZT695" s="1"/>
      <c r="ZU695" s="1"/>
      <c r="ZV695" s="1"/>
      <c r="ZW695" s="1"/>
      <c r="ZX695" s="1"/>
      <c r="ZY695" s="1"/>
      <c r="ZZ695" s="1"/>
      <c r="AAA695" s="1"/>
      <c r="AAB695" s="1"/>
      <c r="AAC695" s="1"/>
      <c r="AAD695" s="1"/>
      <c r="AAE695" s="1"/>
      <c r="AAF695" s="1"/>
      <c r="AAG695" s="1"/>
      <c r="AAH695" s="1"/>
      <c r="AAI695" s="1"/>
      <c r="AAJ695" s="1"/>
      <c r="AAK695" s="1"/>
      <c r="AAL695" s="1"/>
      <c r="AAM695" s="1"/>
      <c r="AAN695" s="1"/>
      <c r="AAO695" s="1"/>
      <c r="AAP695" s="1"/>
      <c r="AAQ695" s="1"/>
      <c r="AAR695" s="1"/>
      <c r="AAS695" s="1"/>
      <c r="AAT695" s="1"/>
      <c r="AAU695" s="1"/>
      <c r="AAV695" s="1"/>
      <c r="AAW695" s="1"/>
      <c r="AAX695" s="1"/>
      <c r="AAY695" s="1"/>
      <c r="AAZ695" s="1"/>
      <c r="ABA695" s="1"/>
      <c r="ABB695" s="1"/>
      <c r="ABC695" s="1"/>
      <c r="ABD695" s="1"/>
      <c r="ABE695" s="1"/>
      <c r="ABF695" s="1"/>
      <c r="ABG695" s="1"/>
      <c r="ABH695" s="1"/>
      <c r="ABI695" s="1"/>
      <c r="ABJ695" s="1"/>
      <c r="ABK695" s="1"/>
      <c r="ABL695" s="1"/>
      <c r="ABM695" s="1"/>
      <c r="ABN695" s="1"/>
      <c r="ABO695" s="1"/>
    </row>
    <row r="696" spans="2:743" x14ac:dyDescent="0.25">
      <c r="B696" s="1"/>
      <c r="C696" s="1"/>
      <c r="D696" s="1"/>
      <c r="E696" s="1"/>
      <c r="F696" s="1"/>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c r="GO696" s="3"/>
      <c r="GP696" s="3"/>
      <c r="GQ696" s="3"/>
      <c r="GR696" s="3"/>
      <c r="GS696" s="3"/>
      <c r="GT696" s="3"/>
      <c r="GU696" s="3"/>
      <c r="GV696" s="3"/>
      <c r="GW696" s="3"/>
      <c r="GX696" s="3"/>
      <c r="GY696" s="3"/>
      <c r="GZ696" s="3"/>
      <c r="HA696" s="3"/>
      <c r="HB696" s="3"/>
      <c r="HC696" s="3"/>
      <c r="HD696" s="3"/>
      <c r="HE696" s="3"/>
      <c r="HF696" s="3"/>
      <c r="HG696" s="3"/>
      <c r="HH696" s="3"/>
      <c r="HI696" s="3"/>
      <c r="HJ696" s="3"/>
      <c r="HK696" s="3"/>
      <c r="HL696" s="3"/>
      <c r="HM696" s="3"/>
      <c r="HN696" s="3"/>
      <c r="HO696" s="3"/>
      <c r="HP696" s="3"/>
      <c r="HQ696" s="3"/>
      <c r="HR696" s="3"/>
      <c r="HS696" s="3"/>
      <c r="HT696" s="3"/>
      <c r="HU696" s="3"/>
      <c r="HV696" s="3"/>
      <c r="HW696" s="3"/>
      <c r="HX696" s="3"/>
      <c r="HY696" s="3"/>
      <c r="HZ696" s="3"/>
      <c r="IA696" s="3"/>
      <c r="IB696" s="3"/>
      <c r="IC696" s="3"/>
      <c r="ID696" s="3"/>
      <c r="IE696" s="3"/>
      <c r="IF696" s="3"/>
      <c r="IG696" s="3"/>
      <c r="IH696" s="3"/>
      <c r="II696" s="3"/>
      <c r="IJ696" s="3"/>
      <c r="IK696" s="3"/>
      <c r="IL696" s="3"/>
      <c r="IM696" s="3"/>
      <c r="IN696" s="3"/>
      <c r="IO696" s="3"/>
      <c r="IP696" s="3"/>
      <c r="IQ696" s="3"/>
      <c r="IR696" s="3"/>
      <c r="IS696" s="3"/>
      <c r="IT696" s="3"/>
      <c r="IU696" s="3"/>
      <c r="IV696" s="3"/>
      <c r="IW696" s="3"/>
      <c r="IX696" s="3"/>
      <c r="IY696" s="3"/>
      <c r="IZ696" s="3"/>
      <c r="JA696" s="3"/>
      <c r="JB696" s="3"/>
      <c r="JC696" s="3"/>
      <c r="JD696" s="3"/>
      <c r="JE696" s="3"/>
      <c r="JF696" s="3"/>
      <c r="JG696" s="3"/>
      <c r="JH696" s="3"/>
      <c r="JI696" s="3"/>
      <c r="JJ696" s="3"/>
      <c r="JK696" s="3"/>
      <c r="JL696" s="3"/>
      <c r="JM696" s="3"/>
      <c r="JN696" s="3"/>
      <c r="JO696" s="3"/>
      <c r="JP696" s="3"/>
      <c r="JQ696" s="3"/>
      <c r="JR696" s="3"/>
      <c r="JS696" s="3"/>
      <c r="JT696" s="3"/>
      <c r="JU696" s="3"/>
      <c r="JV696" s="3"/>
      <c r="JW696" s="3"/>
      <c r="JX696" s="3"/>
      <c r="JY696" s="3"/>
      <c r="JZ696" s="3"/>
      <c r="KA696" s="3"/>
      <c r="KB696" s="3"/>
      <c r="KC696" s="3"/>
      <c r="KD696" s="3"/>
      <c r="KE696" s="3"/>
      <c r="KF696" s="3"/>
      <c r="KG696" s="3"/>
      <c r="KH696" s="3"/>
      <c r="KI696" s="3"/>
      <c r="KJ696" s="3"/>
      <c r="KK696" s="3"/>
      <c r="KL696" s="3"/>
      <c r="KM696" s="3"/>
      <c r="KN696" s="3"/>
      <c r="KO696" s="3"/>
      <c r="KP696" s="3"/>
      <c r="KQ696" s="3"/>
      <c r="KR696" s="3"/>
      <c r="KS696" s="3"/>
      <c r="KT696" s="3"/>
      <c r="KU696" s="3"/>
      <c r="KV696" s="3"/>
      <c r="KW696" s="3"/>
      <c r="KX696" s="3"/>
      <c r="KY696" s="3"/>
      <c r="KZ696" s="3"/>
      <c r="LA696" s="3"/>
      <c r="LB696" s="3"/>
      <c r="LC696" s="3"/>
      <c r="LD696" s="3"/>
      <c r="LE696" s="3"/>
      <c r="LF696" s="3"/>
      <c r="LG696" s="3"/>
      <c r="LH696" s="3"/>
      <c r="LI696" s="3"/>
      <c r="LJ696" s="3"/>
      <c r="LK696" s="3"/>
      <c r="LL696" s="3"/>
      <c r="LM696" s="3"/>
      <c r="LN696" s="3"/>
      <c r="LO696" s="3"/>
      <c r="LP696" s="3"/>
      <c r="LQ696" s="3"/>
      <c r="LR696" s="3"/>
      <c r="LS696" s="3"/>
      <c r="LT696" s="3"/>
      <c r="LU696" s="3"/>
      <c r="LV696" s="3"/>
      <c r="LW696" s="3"/>
      <c r="LX696" s="3"/>
      <c r="LY696" s="3"/>
      <c r="LZ696" s="3"/>
      <c r="MA696" s="3"/>
      <c r="MB696" s="3"/>
      <c r="MC696" s="3"/>
      <c r="MD696" s="3"/>
      <c r="ME696" s="3"/>
      <c r="MF696" s="3"/>
      <c r="MG696" s="3"/>
      <c r="MH696" s="3"/>
      <c r="MI696" s="3"/>
      <c r="MJ696" s="3"/>
      <c r="MK696" s="3"/>
      <c r="ML696" s="3"/>
      <c r="MM696" s="3"/>
      <c r="MN696" s="3"/>
      <c r="MO696" s="3"/>
      <c r="MP696" s="3"/>
      <c r="MQ696" s="3"/>
      <c r="MR696" s="3"/>
      <c r="MS696" s="3"/>
      <c r="MT696" s="3"/>
      <c r="MU696" s="3"/>
      <c r="MV696" s="3"/>
      <c r="MW696" s="3"/>
      <c r="MX696" s="3"/>
      <c r="MY696" s="3"/>
      <c r="MZ696" s="3"/>
      <c r="NA696" s="3"/>
      <c r="NB696" s="3"/>
      <c r="NC696" s="3"/>
      <c r="ND696" s="3"/>
      <c r="NE696" s="3"/>
      <c r="NF696" s="3"/>
      <c r="NG696" s="3"/>
      <c r="NH696" s="3"/>
      <c r="NI696" s="3"/>
      <c r="NJ696" s="3"/>
      <c r="NK696" s="3"/>
      <c r="NL696" s="3"/>
      <c r="NM696" s="3"/>
      <c r="NN696" s="3"/>
      <c r="NO696" s="3"/>
      <c r="NP696" s="3"/>
      <c r="NQ696" s="3"/>
      <c r="NR696" s="3"/>
      <c r="NS696" s="3"/>
      <c r="NT696" s="3"/>
      <c r="NU696" s="3"/>
      <c r="NV696" s="3"/>
      <c r="NW696" s="3"/>
      <c r="NX696" s="3"/>
      <c r="NY696" s="3"/>
      <c r="NZ696" s="3"/>
      <c r="OA696" s="3"/>
      <c r="OB696" s="3"/>
      <c r="OC696" s="3"/>
      <c r="OD696" s="3"/>
      <c r="OE696" s="3"/>
      <c r="OF696" s="3"/>
      <c r="OG696" s="3"/>
      <c r="OH696" s="3"/>
      <c r="OI696" s="3"/>
      <c r="OJ696" s="3"/>
      <c r="OK696" s="3"/>
      <c r="OL696" s="3"/>
      <c r="OM696" s="3"/>
      <c r="ON696" s="3"/>
      <c r="OO696" s="3"/>
      <c r="OP696" s="3"/>
      <c r="OQ696" s="3"/>
      <c r="OR696" s="3"/>
      <c r="OS696" s="3"/>
      <c r="OT696" s="3"/>
      <c r="OU696" s="3"/>
      <c r="OV696" s="3"/>
      <c r="OW696" s="3"/>
      <c r="OX696" s="3"/>
      <c r="OY696" s="3"/>
      <c r="OZ696" s="3"/>
      <c r="PA696" s="3"/>
      <c r="PB696" s="1"/>
      <c r="PC696" s="1"/>
      <c r="PD696" s="1"/>
      <c r="PE696" s="1"/>
      <c r="PF696" s="1"/>
      <c r="PG696" s="1"/>
      <c r="PH696" s="1"/>
      <c r="PI696" s="1"/>
      <c r="PJ696" s="1"/>
      <c r="PK696" s="1"/>
      <c r="PL696" s="1"/>
      <c r="PM696" s="1"/>
      <c r="PN696" s="1"/>
      <c r="PO696" s="1"/>
      <c r="PP696" s="1"/>
      <c r="PQ696" s="1"/>
      <c r="PR696" s="1"/>
      <c r="PS696" s="1"/>
      <c r="PT696" s="1"/>
      <c r="PU696" s="1"/>
      <c r="PV696" s="1"/>
      <c r="PW696" s="1"/>
      <c r="PX696" s="1"/>
      <c r="PY696" s="1"/>
      <c r="PZ696" s="1"/>
      <c r="QA696" s="1"/>
      <c r="QB696" s="1"/>
      <c r="QC696" s="1"/>
      <c r="QD696" s="1"/>
      <c r="QE696" s="1"/>
      <c r="QF696" s="1"/>
      <c r="QG696" s="1"/>
      <c r="QH696" s="1"/>
      <c r="QI696" s="1"/>
      <c r="QJ696" s="1"/>
      <c r="QK696" s="1"/>
      <c r="QL696" s="1"/>
      <c r="QM696" s="1"/>
      <c r="QN696" s="1"/>
      <c r="QO696" s="1"/>
      <c r="QP696" s="1"/>
      <c r="QQ696" s="1"/>
      <c r="QR696" s="1"/>
      <c r="QS696" s="1"/>
      <c r="QT696" s="1"/>
      <c r="QU696" s="1"/>
      <c r="QV696" s="1"/>
      <c r="QW696" s="1"/>
      <c r="QX696" s="1"/>
      <c r="QY696" s="1"/>
      <c r="QZ696" s="1"/>
      <c r="RA696" s="1"/>
      <c r="RB696" s="1"/>
      <c r="RC696" s="1"/>
      <c r="RD696" s="1"/>
      <c r="RE696" s="1"/>
      <c r="RF696" s="1"/>
      <c r="RG696" s="1"/>
      <c r="RH696" s="1"/>
      <c r="RI696" s="1"/>
      <c r="RJ696" s="1"/>
      <c r="RK696" s="1"/>
      <c r="RL696" s="1"/>
      <c r="RM696" s="1"/>
      <c r="RN696" s="1"/>
      <c r="RO696" s="1"/>
      <c r="RP696" s="1"/>
      <c r="RQ696" s="1"/>
      <c r="RR696" s="1"/>
      <c r="RS696" s="1"/>
      <c r="RT696" s="1"/>
      <c r="RU696" s="1"/>
      <c r="RV696" s="1"/>
      <c r="RW696" s="1"/>
      <c r="RX696" s="1"/>
      <c r="RY696" s="1"/>
      <c r="RZ696" s="1"/>
      <c r="SA696" s="1"/>
      <c r="SB696" s="1"/>
      <c r="SC696" s="1"/>
      <c r="SD696" s="1"/>
      <c r="SE696" s="1"/>
      <c r="SF696" s="1"/>
      <c r="SG696" s="1"/>
      <c r="SH696" s="1"/>
      <c r="SI696" s="1"/>
      <c r="SJ696" s="1"/>
      <c r="SK696" s="1"/>
      <c r="SL696" s="1"/>
      <c r="SM696" s="1"/>
      <c r="SN696" s="1"/>
      <c r="SO696" s="1"/>
      <c r="SP696" s="1"/>
      <c r="SQ696" s="1"/>
      <c r="SR696" s="1"/>
      <c r="SS696" s="1"/>
      <c r="ST696" s="1"/>
      <c r="SU696" s="1"/>
      <c r="SV696" s="1"/>
      <c r="SW696" s="1"/>
      <c r="SX696" s="1"/>
      <c r="SY696" s="1"/>
      <c r="SZ696" s="1"/>
      <c r="TA696" s="1"/>
      <c r="TB696" s="1"/>
      <c r="TC696" s="1"/>
      <c r="TD696" s="1"/>
      <c r="TE696" s="1"/>
      <c r="TF696" s="1"/>
      <c r="TG696" s="1"/>
      <c r="TH696" s="1"/>
      <c r="TI696" s="1"/>
      <c r="TJ696" s="1"/>
      <c r="TK696" s="1"/>
      <c r="TL696" s="1"/>
      <c r="TM696" s="1"/>
      <c r="TN696" s="1"/>
      <c r="TO696" s="1"/>
      <c r="TP696" s="1"/>
      <c r="TQ696" s="1"/>
      <c r="TR696" s="1"/>
      <c r="TS696" s="1"/>
      <c r="TT696" s="1"/>
      <c r="TU696" s="1"/>
      <c r="TV696" s="1"/>
      <c r="TW696" s="1"/>
      <c r="TX696" s="1"/>
      <c r="TY696" s="1"/>
      <c r="TZ696" s="1"/>
      <c r="UA696" s="1"/>
      <c r="UB696" s="1"/>
      <c r="UC696" s="1"/>
      <c r="UD696" s="1"/>
      <c r="UE696" s="1"/>
      <c r="UF696" s="1"/>
      <c r="UG696" s="1"/>
      <c r="UH696" s="1"/>
      <c r="UI696" s="1"/>
      <c r="UJ696" s="1"/>
      <c r="UK696" s="1"/>
      <c r="UL696" s="1"/>
      <c r="UM696" s="1"/>
      <c r="UN696" s="1"/>
      <c r="UO696" s="1"/>
      <c r="UP696" s="1"/>
      <c r="UQ696" s="1"/>
      <c r="UR696" s="1"/>
      <c r="US696" s="1"/>
      <c r="UT696" s="1"/>
      <c r="UU696" s="1"/>
      <c r="UV696" s="1"/>
      <c r="UW696" s="1"/>
      <c r="UX696" s="1"/>
      <c r="UY696" s="1"/>
      <c r="UZ696" s="1"/>
      <c r="VA696" s="1"/>
      <c r="VB696" s="1"/>
      <c r="VC696" s="1"/>
      <c r="VD696" s="1"/>
      <c r="VE696" s="1"/>
      <c r="VF696" s="1"/>
      <c r="VG696" s="1"/>
      <c r="VH696" s="1"/>
      <c r="VI696" s="1"/>
      <c r="VJ696" s="1"/>
      <c r="VK696" s="1"/>
      <c r="VL696" s="1"/>
      <c r="VM696" s="1"/>
      <c r="VN696" s="1"/>
      <c r="VO696" s="1"/>
      <c r="VP696" s="1"/>
      <c r="VQ696" s="1"/>
      <c r="VR696" s="1"/>
      <c r="VS696" s="1"/>
      <c r="VT696" s="1"/>
      <c r="VU696" s="1"/>
      <c r="VV696" s="1"/>
      <c r="VW696" s="1"/>
      <c r="VX696" s="1"/>
      <c r="VY696" s="1"/>
      <c r="VZ696" s="1"/>
      <c r="WA696" s="1"/>
      <c r="WB696" s="1"/>
      <c r="WC696" s="1"/>
      <c r="WD696" s="1"/>
      <c r="WE696" s="1"/>
      <c r="WF696" s="1"/>
      <c r="WG696" s="1"/>
      <c r="WH696" s="1"/>
      <c r="WI696" s="1"/>
      <c r="WJ696" s="1"/>
      <c r="WK696" s="1"/>
      <c r="WL696" s="1"/>
      <c r="WM696" s="1"/>
      <c r="WN696" s="1"/>
      <c r="WO696" s="1"/>
      <c r="WP696" s="1"/>
      <c r="WQ696" s="1"/>
      <c r="WR696" s="1"/>
      <c r="WS696" s="1"/>
      <c r="WT696" s="1"/>
      <c r="WU696" s="1"/>
      <c r="WV696" s="1"/>
      <c r="WW696" s="1"/>
      <c r="WX696" s="1"/>
      <c r="WY696" s="1"/>
      <c r="WZ696" s="1"/>
      <c r="XA696" s="1"/>
      <c r="XB696" s="1"/>
      <c r="XC696" s="1"/>
      <c r="XD696" s="1"/>
      <c r="XE696" s="1"/>
      <c r="XF696" s="1"/>
      <c r="XG696" s="1"/>
      <c r="XH696" s="1"/>
      <c r="XI696" s="1"/>
      <c r="XJ696" s="1"/>
      <c r="XK696" s="1"/>
      <c r="XL696" s="1"/>
      <c r="XM696" s="1"/>
      <c r="XN696" s="1"/>
      <c r="XO696" s="1"/>
      <c r="XP696" s="1"/>
      <c r="XQ696" s="1"/>
      <c r="XR696" s="1"/>
      <c r="XS696" s="1"/>
      <c r="XT696" s="1"/>
      <c r="XU696" s="1"/>
      <c r="XV696" s="1"/>
      <c r="XW696" s="1"/>
      <c r="XX696" s="1"/>
      <c r="XY696" s="1"/>
      <c r="XZ696" s="1"/>
      <c r="YA696" s="1"/>
      <c r="YB696" s="1"/>
      <c r="YC696" s="1"/>
      <c r="YD696" s="1"/>
      <c r="YE696" s="1"/>
      <c r="YF696" s="1"/>
      <c r="YG696" s="1"/>
      <c r="YH696" s="1"/>
      <c r="YI696" s="1"/>
      <c r="YJ696" s="1"/>
      <c r="YK696" s="1"/>
      <c r="YL696" s="1"/>
      <c r="YM696" s="1"/>
      <c r="YN696" s="1"/>
      <c r="YO696" s="1"/>
      <c r="YP696" s="1"/>
      <c r="YQ696" s="1"/>
      <c r="YR696" s="1"/>
      <c r="YS696" s="1"/>
      <c r="YT696" s="1"/>
      <c r="YU696" s="1"/>
      <c r="YV696" s="1"/>
      <c r="YW696" s="1"/>
      <c r="YX696" s="1"/>
      <c r="YY696" s="1"/>
      <c r="YZ696" s="1"/>
      <c r="ZA696" s="1"/>
      <c r="ZB696" s="1"/>
      <c r="ZC696" s="1"/>
      <c r="ZD696" s="1"/>
      <c r="ZE696" s="1"/>
      <c r="ZF696" s="1"/>
      <c r="ZG696" s="1"/>
      <c r="ZH696" s="1"/>
      <c r="ZI696" s="1"/>
      <c r="ZJ696" s="1"/>
      <c r="ZK696" s="1"/>
      <c r="ZL696" s="1"/>
      <c r="ZM696" s="1"/>
      <c r="ZN696" s="1"/>
      <c r="ZO696" s="1"/>
      <c r="ZP696" s="1"/>
      <c r="ZQ696" s="1"/>
      <c r="ZR696" s="1"/>
      <c r="ZS696" s="1"/>
      <c r="ZT696" s="1"/>
      <c r="ZU696" s="1"/>
      <c r="ZV696" s="1"/>
      <c r="ZW696" s="1"/>
      <c r="ZX696" s="1"/>
      <c r="ZY696" s="1"/>
      <c r="ZZ696" s="1"/>
      <c r="AAA696" s="1"/>
      <c r="AAB696" s="1"/>
      <c r="AAC696" s="1"/>
      <c r="AAD696" s="1"/>
      <c r="AAE696" s="1"/>
      <c r="AAF696" s="1"/>
      <c r="AAG696" s="1"/>
      <c r="AAH696" s="1"/>
      <c r="AAI696" s="1"/>
      <c r="AAJ696" s="1"/>
      <c r="AAK696" s="1"/>
      <c r="AAL696" s="1"/>
      <c r="AAM696" s="1"/>
      <c r="AAN696" s="1"/>
      <c r="AAO696" s="1"/>
      <c r="AAP696" s="1"/>
      <c r="AAQ696" s="1"/>
      <c r="AAR696" s="1"/>
      <c r="AAS696" s="1"/>
      <c r="AAT696" s="1"/>
      <c r="AAU696" s="1"/>
      <c r="AAV696" s="1"/>
      <c r="AAW696" s="1"/>
      <c r="AAX696" s="1"/>
      <c r="AAY696" s="1"/>
      <c r="AAZ696" s="1"/>
      <c r="ABA696" s="1"/>
      <c r="ABB696" s="1"/>
      <c r="ABC696" s="1"/>
      <c r="ABD696" s="1"/>
      <c r="ABE696" s="1"/>
      <c r="ABF696" s="1"/>
      <c r="ABG696" s="1"/>
      <c r="ABH696" s="1"/>
      <c r="ABI696" s="1"/>
      <c r="ABJ696" s="1"/>
      <c r="ABK696" s="1"/>
      <c r="ABL696" s="1"/>
      <c r="ABM696" s="1"/>
      <c r="ABN696" s="1"/>
      <c r="ABO696" s="1"/>
    </row>
    <row r="697" spans="2:743" x14ac:dyDescent="0.25">
      <c r="B697" s="1"/>
      <c r="C697" s="1"/>
      <c r="D697" s="1"/>
      <c r="E697" s="1"/>
      <c r="F697" s="1"/>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3"/>
      <c r="GU697" s="3"/>
      <c r="GV697" s="3"/>
      <c r="GW697" s="3"/>
      <c r="GX697" s="3"/>
      <c r="GY697" s="3"/>
      <c r="GZ697" s="3"/>
      <c r="HA697" s="3"/>
      <c r="HB697" s="3"/>
      <c r="HC697" s="3"/>
      <c r="HD697" s="3"/>
      <c r="HE697" s="3"/>
      <c r="HF697" s="3"/>
      <c r="HG697" s="3"/>
      <c r="HH697" s="3"/>
      <c r="HI697" s="3"/>
      <c r="HJ697" s="3"/>
      <c r="HK697" s="3"/>
      <c r="HL697" s="3"/>
      <c r="HM697" s="3"/>
      <c r="HN697" s="3"/>
      <c r="HO697" s="3"/>
      <c r="HP697" s="3"/>
      <c r="HQ697" s="3"/>
      <c r="HR697" s="3"/>
      <c r="HS697" s="3"/>
      <c r="HT697" s="3"/>
      <c r="HU697" s="3"/>
      <c r="HV697" s="3"/>
      <c r="HW697" s="3"/>
      <c r="HX697" s="3"/>
      <c r="HY697" s="3"/>
      <c r="HZ697" s="3"/>
      <c r="IA697" s="3"/>
      <c r="IB697" s="3"/>
      <c r="IC697" s="3"/>
      <c r="ID697" s="3"/>
      <c r="IE697" s="3"/>
      <c r="IF697" s="3"/>
      <c r="IG697" s="3"/>
      <c r="IH697" s="3"/>
      <c r="II697" s="3"/>
      <c r="IJ697" s="3"/>
      <c r="IK697" s="3"/>
      <c r="IL697" s="3"/>
      <c r="IM697" s="3"/>
      <c r="IN697" s="3"/>
      <c r="IO697" s="3"/>
      <c r="IP697" s="3"/>
      <c r="IQ697" s="3"/>
      <c r="IR697" s="3"/>
      <c r="IS697" s="3"/>
      <c r="IT697" s="3"/>
      <c r="IU697" s="3"/>
      <c r="IV697" s="3"/>
      <c r="IW697" s="3"/>
      <c r="IX697" s="3"/>
      <c r="IY697" s="3"/>
      <c r="IZ697" s="3"/>
      <c r="JA697" s="3"/>
      <c r="JB697" s="3"/>
      <c r="JC697" s="3"/>
      <c r="JD697" s="3"/>
      <c r="JE697" s="3"/>
      <c r="JF697" s="3"/>
      <c r="JG697" s="3"/>
      <c r="JH697" s="3"/>
      <c r="JI697" s="3"/>
      <c r="JJ697" s="3"/>
      <c r="JK697" s="3"/>
      <c r="JL697" s="3"/>
      <c r="JM697" s="3"/>
      <c r="JN697" s="3"/>
      <c r="JO697" s="3"/>
      <c r="JP697" s="3"/>
      <c r="JQ697" s="3"/>
      <c r="JR697" s="3"/>
      <c r="JS697" s="3"/>
      <c r="JT697" s="3"/>
      <c r="JU697" s="3"/>
      <c r="JV697" s="3"/>
      <c r="JW697" s="3"/>
      <c r="JX697" s="3"/>
      <c r="JY697" s="3"/>
      <c r="JZ697" s="3"/>
      <c r="KA697" s="3"/>
      <c r="KB697" s="3"/>
      <c r="KC697" s="3"/>
      <c r="KD697" s="3"/>
      <c r="KE697" s="3"/>
      <c r="KF697" s="3"/>
      <c r="KG697" s="3"/>
      <c r="KH697" s="3"/>
      <c r="KI697" s="3"/>
      <c r="KJ697" s="3"/>
      <c r="KK697" s="3"/>
      <c r="KL697" s="3"/>
      <c r="KM697" s="3"/>
      <c r="KN697" s="3"/>
      <c r="KO697" s="3"/>
      <c r="KP697" s="3"/>
      <c r="KQ697" s="3"/>
      <c r="KR697" s="3"/>
      <c r="KS697" s="3"/>
      <c r="KT697" s="3"/>
      <c r="KU697" s="3"/>
      <c r="KV697" s="3"/>
      <c r="KW697" s="3"/>
      <c r="KX697" s="3"/>
      <c r="KY697" s="3"/>
      <c r="KZ697" s="3"/>
      <c r="LA697" s="3"/>
      <c r="LB697" s="3"/>
      <c r="LC697" s="3"/>
      <c r="LD697" s="3"/>
      <c r="LE697" s="3"/>
      <c r="LF697" s="3"/>
      <c r="LG697" s="3"/>
      <c r="LH697" s="3"/>
      <c r="LI697" s="3"/>
      <c r="LJ697" s="3"/>
      <c r="LK697" s="3"/>
      <c r="LL697" s="3"/>
      <c r="LM697" s="3"/>
      <c r="LN697" s="3"/>
      <c r="LO697" s="3"/>
      <c r="LP697" s="3"/>
      <c r="LQ697" s="3"/>
      <c r="LR697" s="3"/>
      <c r="LS697" s="3"/>
      <c r="LT697" s="3"/>
      <c r="LU697" s="3"/>
      <c r="LV697" s="3"/>
      <c r="LW697" s="3"/>
      <c r="LX697" s="3"/>
      <c r="LY697" s="3"/>
      <c r="LZ697" s="3"/>
      <c r="MA697" s="3"/>
      <c r="MB697" s="3"/>
      <c r="MC697" s="3"/>
      <c r="MD697" s="3"/>
      <c r="ME697" s="3"/>
      <c r="MF697" s="3"/>
      <c r="MG697" s="3"/>
      <c r="MH697" s="3"/>
      <c r="MI697" s="3"/>
      <c r="MJ697" s="3"/>
      <c r="MK697" s="3"/>
      <c r="ML697" s="3"/>
      <c r="MM697" s="3"/>
      <c r="MN697" s="3"/>
      <c r="MO697" s="3"/>
      <c r="MP697" s="3"/>
      <c r="MQ697" s="3"/>
      <c r="MR697" s="3"/>
      <c r="MS697" s="3"/>
      <c r="MT697" s="3"/>
      <c r="MU697" s="3"/>
      <c r="MV697" s="3"/>
      <c r="MW697" s="3"/>
      <c r="MX697" s="3"/>
      <c r="MY697" s="3"/>
      <c r="MZ697" s="3"/>
      <c r="NA697" s="3"/>
      <c r="NB697" s="3"/>
      <c r="NC697" s="3"/>
      <c r="ND697" s="3"/>
      <c r="NE697" s="3"/>
      <c r="NF697" s="3"/>
      <c r="NG697" s="3"/>
      <c r="NH697" s="3"/>
      <c r="NI697" s="3"/>
      <c r="NJ697" s="3"/>
      <c r="NK697" s="3"/>
      <c r="NL697" s="3"/>
      <c r="NM697" s="3"/>
      <c r="NN697" s="3"/>
      <c r="NO697" s="3"/>
      <c r="NP697" s="3"/>
      <c r="NQ697" s="3"/>
      <c r="NR697" s="3"/>
      <c r="NS697" s="3"/>
      <c r="NT697" s="3"/>
      <c r="NU697" s="3"/>
      <c r="NV697" s="3"/>
      <c r="NW697" s="3"/>
      <c r="NX697" s="3"/>
      <c r="NY697" s="3"/>
      <c r="NZ697" s="3"/>
      <c r="OA697" s="3"/>
      <c r="OB697" s="3"/>
      <c r="OC697" s="3"/>
      <c r="OD697" s="3"/>
      <c r="OE697" s="3"/>
      <c r="OF697" s="3"/>
      <c r="OG697" s="3"/>
      <c r="OH697" s="3"/>
      <c r="OI697" s="3"/>
      <c r="OJ697" s="3"/>
      <c r="OK697" s="3"/>
      <c r="OL697" s="3"/>
      <c r="OM697" s="3"/>
      <c r="ON697" s="3"/>
      <c r="OO697" s="3"/>
      <c r="OP697" s="3"/>
      <c r="OQ697" s="3"/>
      <c r="OR697" s="3"/>
      <c r="OS697" s="3"/>
      <c r="OT697" s="3"/>
      <c r="OU697" s="3"/>
      <c r="OV697" s="3"/>
      <c r="OW697" s="3"/>
      <c r="OX697" s="3"/>
      <c r="OY697" s="3"/>
      <c r="OZ697" s="3"/>
      <c r="PA697" s="3"/>
      <c r="PB697" s="1"/>
      <c r="PC697" s="1"/>
      <c r="PD697" s="1"/>
      <c r="PE697" s="1"/>
      <c r="PF697" s="1"/>
      <c r="PG697" s="1"/>
      <c r="PH697" s="1"/>
      <c r="PI697" s="1"/>
      <c r="PJ697" s="1"/>
      <c r="PK697" s="1"/>
      <c r="PL697" s="1"/>
      <c r="PM697" s="1"/>
      <c r="PN697" s="1"/>
      <c r="PO697" s="1"/>
      <c r="PP697" s="1"/>
      <c r="PQ697" s="1"/>
      <c r="PR697" s="1"/>
      <c r="PS697" s="1"/>
      <c r="PT697" s="1"/>
      <c r="PU697" s="1"/>
      <c r="PV697" s="1"/>
      <c r="PW697" s="1"/>
      <c r="PX697" s="1"/>
      <c r="PY697" s="1"/>
      <c r="PZ697" s="1"/>
      <c r="QA697" s="1"/>
      <c r="QB697" s="1"/>
      <c r="QC697" s="1"/>
      <c r="QD697" s="1"/>
      <c r="QE697" s="1"/>
      <c r="QF697" s="1"/>
      <c r="QG697" s="1"/>
      <c r="QH697" s="1"/>
      <c r="QI697" s="1"/>
      <c r="QJ697" s="1"/>
      <c r="QK697" s="1"/>
      <c r="QL697" s="1"/>
      <c r="QM697" s="1"/>
      <c r="QN697" s="1"/>
      <c r="QO697" s="1"/>
      <c r="QP697" s="1"/>
      <c r="QQ697" s="1"/>
      <c r="QR697" s="1"/>
      <c r="QS697" s="1"/>
      <c r="QT697" s="1"/>
      <c r="QU697" s="1"/>
      <c r="QV697" s="1"/>
      <c r="QW697" s="1"/>
      <c r="QX697" s="1"/>
      <c r="QY697" s="1"/>
      <c r="QZ697" s="1"/>
      <c r="RA697" s="1"/>
      <c r="RB697" s="1"/>
      <c r="RC697" s="1"/>
      <c r="RD697" s="1"/>
      <c r="RE697" s="1"/>
      <c r="RF697" s="1"/>
      <c r="RG697" s="1"/>
      <c r="RH697" s="1"/>
      <c r="RI697" s="1"/>
      <c r="RJ697" s="1"/>
      <c r="RK697" s="1"/>
      <c r="RL697" s="1"/>
      <c r="RM697" s="1"/>
      <c r="RN697" s="1"/>
      <c r="RO697" s="1"/>
      <c r="RP697" s="1"/>
      <c r="RQ697" s="1"/>
      <c r="RR697" s="1"/>
      <c r="RS697" s="1"/>
      <c r="RT697" s="1"/>
      <c r="RU697" s="1"/>
      <c r="RV697" s="1"/>
      <c r="RW697" s="1"/>
      <c r="RX697" s="1"/>
      <c r="RY697" s="1"/>
      <c r="RZ697" s="1"/>
      <c r="SA697" s="1"/>
      <c r="SB697" s="1"/>
      <c r="SC697" s="1"/>
      <c r="SD697" s="1"/>
      <c r="SE697" s="1"/>
      <c r="SF697" s="1"/>
      <c r="SG697" s="1"/>
      <c r="SH697" s="1"/>
      <c r="SI697" s="1"/>
      <c r="SJ697" s="1"/>
      <c r="SK697" s="1"/>
      <c r="SL697" s="1"/>
      <c r="SM697" s="1"/>
      <c r="SN697" s="1"/>
      <c r="SO697" s="1"/>
      <c r="SP697" s="1"/>
      <c r="SQ697" s="1"/>
      <c r="SR697" s="1"/>
      <c r="SS697" s="1"/>
      <c r="ST697" s="1"/>
      <c r="SU697" s="1"/>
      <c r="SV697" s="1"/>
      <c r="SW697" s="1"/>
      <c r="SX697" s="1"/>
      <c r="SY697" s="1"/>
      <c r="SZ697" s="1"/>
      <c r="TA697" s="1"/>
      <c r="TB697" s="1"/>
      <c r="TC697" s="1"/>
      <c r="TD697" s="1"/>
      <c r="TE697" s="1"/>
      <c r="TF697" s="1"/>
      <c r="TG697" s="1"/>
      <c r="TH697" s="1"/>
      <c r="TI697" s="1"/>
      <c r="TJ697" s="1"/>
      <c r="TK697" s="1"/>
      <c r="TL697" s="1"/>
      <c r="TM697" s="1"/>
      <c r="TN697" s="1"/>
      <c r="TO697" s="1"/>
      <c r="TP697" s="1"/>
      <c r="TQ697" s="1"/>
      <c r="TR697" s="1"/>
      <c r="TS697" s="1"/>
      <c r="TT697" s="1"/>
      <c r="TU697" s="1"/>
      <c r="TV697" s="1"/>
      <c r="TW697" s="1"/>
      <c r="TX697" s="1"/>
      <c r="TY697" s="1"/>
      <c r="TZ697" s="1"/>
      <c r="UA697" s="1"/>
      <c r="UB697" s="1"/>
      <c r="UC697" s="1"/>
      <c r="UD697" s="1"/>
      <c r="UE697" s="1"/>
      <c r="UF697" s="1"/>
      <c r="UG697" s="1"/>
      <c r="UH697" s="1"/>
      <c r="UI697" s="1"/>
      <c r="UJ697" s="1"/>
      <c r="UK697" s="1"/>
      <c r="UL697" s="1"/>
      <c r="UM697" s="1"/>
      <c r="UN697" s="1"/>
      <c r="UO697" s="1"/>
      <c r="UP697" s="1"/>
      <c r="UQ697" s="1"/>
      <c r="UR697" s="1"/>
      <c r="US697" s="1"/>
      <c r="UT697" s="1"/>
      <c r="UU697" s="1"/>
      <c r="UV697" s="1"/>
      <c r="UW697" s="1"/>
      <c r="UX697" s="1"/>
      <c r="UY697" s="1"/>
      <c r="UZ697" s="1"/>
      <c r="VA697" s="1"/>
      <c r="VB697" s="1"/>
      <c r="VC697" s="1"/>
      <c r="VD697" s="1"/>
      <c r="VE697" s="1"/>
      <c r="VF697" s="1"/>
      <c r="VG697" s="1"/>
      <c r="VH697" s="1"/>
      <c r="VI697" s="1"/>
      <c r="VJ697" s="1"/>
      <c r="VK697" s="1"/>
      <c r="VL697" s="1"/>
      <c r="VM697" s="1"/>
      <c r="VN697" s="1"/>
      <c r="VO697" s="1"/>
      <c r="VP697" s="1"/>
      <c r="VQ697" s="1"/>
      <c r="VR697" s="1"/>
      <c r="VS697" s="1"/>
      <c r="VT697" s="1"/>
      <c r="VU697" s="1"/>
      <c r="VV697" s="1"/>
      <c r="VW697" s="1"/>
      <c r="VX697" s="1"/>
      <c r="VY697" s="1"/>
      <c r="VZ697" s="1"/>
      <c r="WA697" s="1"/>
      <c r="WB697" s="1"/>
      <c r="WC697" s="1"/>
      <c r="WD697" s="1"/>
      <c r="WE697" s="1"/>
      <c r="WF697" s="1"/>
      <c r="WG697" s="1"/>
      <c r="WH697" s="1"/>
      <c r="WI697" s="1"/>
      <c r="WJ697" s="1"/>
      <c r="WK697" s="1"/>
      <c r="WL697" s="1"/>
      <c r="WM697" s="1"/>
      <c r="WN697" s="1"/>
      <c r="WO697" s="1"/>
      <c r="WP697" s="1"/>
      <c r="WQ697" s="1"/>
      <c r="WR697" s="1"/>
      <c r="WS697" s="1"/>
      <c r="WT697" s="1"/>
      <c r="WU697" s="1"/>
      <c r="WV697" s="1"/>
      <c r="WW697" s="1"/>
      <c r="WX697" s="1"/>
      <c r="WY697" s="1"/>
      <c r="WZ697" s="1"/>
      <c r="XA697" s="1"/>
      <c r="XB697" s="1"/>
      <c r="XC697" s="1"/>
      <c r="XD697" s="1"/>
      <c r="XE697" s="1"/>
      <c r="XF697" s="1"/>
      <c r="XG697" s="1"/>
      <c r="XH697" s="1"/>
      <c r="XI697" s="1"/>
      <c r="XJ697" s="1"/>
      <c r="XK697" s="1"/>
      <c r="XL697" s="1"/>
      <c r="XM697" s="1"/>
      <c r="XN697" s="1"/>
      <c r="XO697" s="1"/>
      <c r="XP697" s="1"/>
      <c r="XQ697" s="1"/>
      <c r="XR697" s="1"/>
      <c r="XS697" s="1"/>
      <c r="XT697" s="1"/>
      <c r="XU697" s="1"/>
      <c r="XV697" s="1"/>
      <c r="XW697" s="1"/>
      <c r="XX697" s="1"/>
      <c r="XY697" s="1"/>
      <c r="XZ697" s="1"/>
      <c r="YA697" s="1"/>
      <c r="YB697" s="1"/>
      <c r="YC697" s="1"/>
      <c r="YD697" s="1"/>
      <c r="YE697" s="1"/>
      <c r="YF697" s="1"/>
      <c r="YG697" s="1"/>
      <c r="YH697" s="1"/>
      <c r="YI697" s="1"/>
      <c r="YJ697" s="1"/>
      <c r="YK697" s="1"/>
      <c r="YL697" s="1"/>
      <c r="YM697" s="1"/>
      <c r="YN697" s="1"/>
      <c r="YO697" s="1"/>
      <c r="YP697" s="1"/>
      <c r="YQ697" s="1"/>
      <c r="YR697" s="1"/>
      <c r="YS697" s="1"/>
      <c r="YT697" s="1"/>
      <c r="YU697" s="1"/>
      <c r="YV697" s="1"/>
      <c r="YW697" s="1"/>
      <c r="YX697" s="1"/>
      <c r="YY697" s="1"/>
      <c r="YZ697" s="1"/>
      <c r="ZA697" s="1"/>
      <c r="ZB697" s="1"/>
      <c r="ZC697" s="1"/>
      <c r="ZD697" s="1"/>
      <c r="ZE697" s="1"/>
      <c r="ZF697" s="1"/>
      <c r="ZG697" s="1"/>
      <c r="ZH697" s="1"/>
      <c r="ZI697" s="1"/>
      <c r="ZJ697" s="1"/>
      <c r="ZK697" s="1"/>
      <c r="ZL697" s="1"/>
      <c r="ZM697" s="1"/>
      <c r="ZN697" s="1"/>
      <c r="ZO697" s="1"/>
      <c r="ZP697" s="1"/>
      <c r="ZQ697" s="1"/>
      <c r="ZR697" s="1"/>
      <c r="ZS697" s="1"/>
      <c r="ZT697" s="1"/>
      <c r="ZU697" s="1"/>
      <c r="ZV697" s="1"/>
      <c r="ZW697" s="1"/>
      <c r="ZX697" s="1"/>
      <c r="ZY697" s="1"/>
      <c r="ZZ697" s="1"/>
      <c r="AAA697" s="1"/>
      <c r="AAB697" s="1"/>
      <c r="AAC697" s="1"/>
      <c r="AAD697" s="1"/>
      <c r="AAE697" s="1"/>
      <c r="AAF697" s="1"/>
      <c r="AAG697" s="1"/>
      <c r="AAH697" s="1"/>
      <c r="AAI697" s="1"/>
      <c r="AAJ697" s="1"/>
      <c r="AAK697" s="1"/>
      <c r="AAL697" s="1"/>
      <c r="AAM697" s="1"/>
      <c r="AAN697" s="1"/>
      <c r="AAO697" s="1"/>
      <c r="AAP697" s="1"/>
      <c r="AAQ697" s="1"/>
      <c r="AAR697" s="1"/>
      <c r="AAS697" s="1"/>
      <c r="AAT697" s="1"/>
      <c r="AAU697" s="1"/>
      <c r="AAV697" s="1"/>
      <c r="AAW697" s="1"/>
      <c r="AAX697" s="1"/>
      <c r="AAY697" s="1"/>
      <c r="AAZ697" s="1"/>
      <c r="ABA697" s="1"/>
      <c r="ABB697" s="1"/>
      <c r="ABC697" s="1"/>
      <c r="ABD697" s="1"/>
      <c r="ABE697" s="1"/>
      <c r="ABF697" s="1"/>
      <c r="ABG697" s="1"/>
      <c r="ABH697" s="1"/>
      <c r="ABI697" s="1"/>
      <c r="ABJ697" s="1"/>
      <c r="ABK697" s="1"/>
      <c r="ABL697" s="1"/>
      <c r="ABM697" s="1"/>
      <c r="ABN697" s="1"/>
      <c r="ABO697" s="1"/>
    </row>
    <row r="698" spans="2:743" x14ac:dyDescent="0.25">
      <c r="B698" s="1"/>
      <c r="C698" s="1"/>
      <c r="D698" s="1"/>
      <c r="E698" s="1"/>
      <c r="F698" s="1"/>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3"/>
      <c r="GU698" s="3"/>
      <c r="GV698" s="3"/>
      <c r="GW698" s="3"/>
      <c r="GX698" s="3"/>
      <c r="GY698" s="3"/>
      <c r="GZ698" s="3"/>
      <c r="HA698" s="3"/>
      <c r="HB698" s="3"/>
      <c r="HC698" s="3"/>
      <c r="HD698" s="3"/>
      <c r="HE698" s="3"/>
      <c r="HF698" s="3"/>
      <c r="HG698" s="3"/>
      <c r="HH698" s="3"/>
      <c r="HI698" s="3"/>
      <c r="HJ698" s="3"/>
      <c r="HK698" s="3"/>
      <c r="HL698" s="3"/>
      <c r="HM698" s="3"/>
      <c r="HN698" s="3"/>
      <c r="HO698" s="3"/>
      <c r="HP698" s="3"/>
      <c r="HQ698" s="3"/>
      <c r="HR698" s="3"/>
      <c r="HS698" s="3"/>
      <c r="HT698" s="3"/>
      <c r="HU698" s="3"/>
      <c r="HV698" s="3"/>
      <c r="HW698" s="3"/>
      <c r="HX698" s="3"/>
      <c r="HY698" s="3"/>
      <c r="HZ698" s="3"/>
      <c r="IA698" s="3"/>
      <c r="IB698" s="3"/>
      <c r="IC698" s="3"/>
      <c r="ID698" s="3"/>
      <c r="IE698" s="3"/>
      <c r="IF698" s="3"/>
      <c r="IG698" s="3"/>
      <c r="IH698" s="3"/>
      <c r="II698" s="3"/>
      <c r="IJ698" s="3"/>
      <c r="IK698" s="3"/>
      <c r="IL698" s="3"/>
      <c r="IM698" s="3"/>
      <c r="IN698" s="3"/>
      <c r="IO698" s="3"/>
      <c r="IP698" s="3"/>
      <c r="IQ698" s="3"/>
      <c r="IR698" s="3"/>
      <c r="IS698" s="3"/>
      <c r="IT698" s="3"/>
      <c r="IU698" s="3"/>
      <c r="IV698" s="3"/>
      <c r="IW698" s="3"/>
      <c r="IX698" s="3"/>
      <c r="IY698" s="3"/>
      <c r="IZ698" s="3"/>
      <c r="JA698" s="3"/>
      <c r="JB698" s="3"/>
      <c r="JC698" s="3"/>
      <c r="JD698" s="3"/>
      <c r="JE698" s="3"/>
      <c r="JF698" s="3"/>
      <c r="JG698" s="3"/>
      <c r="JH698" s="3"/>
      <c r="JI698" s="3"/>
      <c r="JJ698" s="3"/>
      <c r="JK698" s="3"/>
      <c r="JL698" s="3"/>
      <c r="JM698" s="3"/>
      <c r="JN698" s="3"/>
      <c r="JO698" s="3"/>
      <c r="JP698" s="3"/>
      <c r="JQ698" s="3"/>
      <c r="JR698" s="3"/>
      <c r="JS698" s="3"/>
      <c r="JT698" s="3"/>
      <c r="JU698" s="3"/>
      <c r="JV698" s="3"/>
      <c r="JW698" s="3"/>
      <c r="JX698" s="3"/>
      <c r="JY698" s="3"/>
      <c r="JZ698" s="3"/>
      <c r="KA698" s="3"/>
      <c r="KB698" s="3"/>
      <c r="KC698" s="3"/>
      <c r="KD698" s="3"/>
      <c r="KE698" s="3"/>
      <c r="KF698" s="3"/>
      <c r="KG698" s="3"/>
      <c r="KH698" s="3"/>
      <c r="KI698" s="3"/>
      <c r="KJ698" s="3"/>
      <c r="KK698" s="3"/>
      <c r="KL698" s="3"/>
      <c r="KM698" s="3"/>
      <c r="KN698" s="3"/>
      <c r="KO698" s="3"/>
      <c r="KP698" s="3"/>
      <c r="KQ698" s="3"/>
      <c r="KR698" s="3"/>
      <c r="KS698" s="3"/>
      <c r="KT698" s="3"/>
      <c r="KU698" s="3"/>
      <c r="KV698" s="3"/>
      <c r="KW698" s="3"/>
      <c r="KX698" s="3"/>
      <c r="KY698" s="3"/>
      <c r="KZ698" s="3"/>
      <c r="LA698" s="3"/>
      <c r="LB698" s="3"/>
      <c r="LC698" s="3"/>
      <c r="LD698" s="3"/>
      <c r="LE698" s="3"/>
      <c r="LF698" s="3"/>
      <c r="LG698" s="3"/>
      <c r="LH698" s="3"/>
      <c r="LI698" s="3"/>
      <c r="LJ698" s="3"/>
      <c r="LK698" s="3"/>
      <c r="LL698" s="3"/>
      <c r="LM698" s="3"/>
      <c r="LN698" s="3"/>
      <c r="LO698" s="3"/>
      <c r="LP698" s="3"/>
      <c r="LQ698" s="3"/>
      <c r="LR698" s="3"/>
      <c r="LS698" s="3"/>
      <c r="LT698" s="3"/>
      <c r="LU698" s="3"/>
      <c r="LV698" s="3"/>
      <c r="LW698" s="3"/>
      <c r="LX698" s="3"/>
      <c r="LY698" s="3"/>
      <c r="LZ698" s="3"/>
      <c r="MA698" s="3"/>
      <c r="MB698" s="3"/>
      <c r="MC698" s="3"/>
      <c r="MD698" s="3"/>
      <c r="ME698" s="3"/>
      <c r="MF698" s="3"/>
      <c r="MG698" s="3"/>
      <c r="MH698" s="3"/>
      <c r="MI698" s="3"/>
      <c r="MJ698" s="3"/>
      <c r="MK698" s="3"/>
      <c r="ML698" s="3"/>
      <c r="MM698" s="3"/>
      <c r="MN698" s="3"/>
      <c r="MO698" s="3"/>
      <c r="MP698" s="3"/>
      <c r="MQ698" s="3"/>
      <c r="MR698" s="3"/>
      <c r="MS698" s="3"/>
      <c r="MT698" s="3"/>
      <c r="MU698" s="3"/>
      <c r="MV698" s="3"/>
      <c r="MW698" s="3"/>
      <c r="MX698" s="3"/>
      <c r="MY698" s="3"/>
      <c r="MZ698" s="3"/>
      <c r="NA698" s="3"/>
      <c r="NB698" s="3"/>
      <c r="NC698" s="3"/>
      <c r="ND698" s="3"/>
      <c r="NE698" s="3"/>
      <c r="NF698" s="3"/>
      <c r="NG698" s="3"/>
      <c r="NH698" s="3"/>
      <c r="NI698" s="3"/>
      <c r="NJ698" s="3"/>
      <c r="NK698" s="3"/>
      <c r="NL698" s="3"/>
      <c r="NM698" s="3"/>
      <c r="NN698" s="3"/>
      <c r="NO698" s="3"/>
      <c r="NP698" s="3"/>
      <c r="NQ698" s="3"/>
      <c r="NR698" s="3"/>
      <c r="NS698" s="3"/>
      <c r="NT698" s="3"/>
      <c r="NU698" s="3"/>
      <c r="NV698" s="3"/>
      <c r="NW698" s="3"/>
      <c r="NX698" s="3"/>
      <c r="NY698" s="3"/>
      <c r="NZ698" s="3"/>
      <c r="OA698" s="3"/>
      <c r="OB698" s="3"/>
      <c r="OC698" s="3"/>
      <c r="OD698" s="3"/>
      <c r="OE698" s="3"/>
      <c r="OF698" s="3"/>
      <c r="OG698" s="3"/>
      <c r="OH698" s="3"/>
      <c r="OI698" s="3"/>
      <c r="OJ698" s="3"/>
      <c r="OK698" s="3"/>
      <c r="OL698" s="3"/>
      <c r="OM698" s="3"/>
      <c r="ON698" s="3"/>
      <c r="OO698" s="3"/>
      <c r="OP698" s="3"/>
      <c r="OQ698" s="3"/>
      <c r="OR698" s="3"/>
      <c r="OS698" s="3"/>
      <c r="OT698" s="3"/>
      <c r="OU698" s="3"/>
      <c r="OV698" s="3"/>
      <c r="OW698" s="3"/>
      <c r="OX698" s="3"/>
      <c r="OY698" s="3"/>
      <c r="OZ698" s="3"/>
      <c r="PA698" s="3"/>
      <c r="PB698" s="1"/>
      <c r="PC698" s="1"/>
      <c r="PD698" s="1"/>
      <c r="PE698" s="1"/>
      <c r="PF698" s="1"/>
      <c r="PG698" s="1"/>
      <c r="PH698" s="1"/>
      <c r="PI698" s="1"/>
      <c r="PJ698" s="1"/>
      <c r="PK698" s="1"/>
      <c r="PL698" s="1"/>
      <c r="PM698" s="1"/>
      <c r="PN698" s="1"/>
      <c r="PO698" s="1"/>
      <c r="PP698" s="1"/>
      <c r="PQ698" s="1"/>
      <c r="PR698" s="1"/>
      <c r="PS698" s="1"/>
      <c r="PT698" s="1"/>
      <c r="PU698" s="1"/>
      <c r="PV698" s="1"/>
      <c r="PW698" s="1"/>
      <c r="PX698" s="1"/>
      <c r="PY698" s="1"/>
      <c r="PZ698" s="1"/>
      <c r="QA698" s="1"/>
      <c r="QB698" s="1"/>
      <c r="QC698" s="1"/>
      <c r="QD698" s="1"/>
      <c r="QE698" s="1"/>
      <c r="QF698" s="1"/>
      <c r="QG698" s="1"/>
      <c r="QH698" s="1"/>
      <c r="QI698" s="1"/>
      <c r="QJ698" s="1"/>
      <c r="QK698" s="1"/>
      <c r="QL698" s="1"/>
      <c r="QM698" s="1"/>
      <c r="QN698" s="1"/>
      <c r="QO698" s="1"/>
      <c r="QP698" s="1"/>
      <c r="QQ698" s="1"/>
      <c r="QR698" s="1"/>
      <c r="QS698" s="1"/>
      <c r="QT698" s="1"/>
      <c r="QU698" s="1"/>
      <c r="QV698" s="1"/>
      <c r="QW698" s="1"/>
      <c r="QX698" s="1"/>
      <c r="QY698" s="1"/>
      <c r="QZ698" s="1"/>
      <c r="RA698" s="1"/>
      <c r="RB698" s="1"/>
      <c r="RC698" s="1"/>
      <c r="RD698" s="1"/>
      <c r="RE698" s="1"/>
      <c r="RF698" s="1"/>
      <c r="RG698" s="1"/>
      <c r="RH698" s="1"/>
      <c r="RI698" s="1"/>
      <c r="RJ698" s="1"/>
      <c r="RK698" s="1"/>
      <c r="RL698" s="1"/>
      <c r="RM698" s="1"/>
      <c r="RN698" s="1"/>
      <c r="RO698" s="1"/>
      <c r="RP698" s="1"/>
      <c r="RQ698" s="1"/>
      <c r="RR698" s="1"/>
      <c r="RS698" s="1"/>
      <c r="RT698" s="1"/>
      <c r="RU698" s="1"/>
      <c r="RV698" s="1"/>
      <c r="RW698" s="1"/>
      <c r="RX698" s="1"/>
      <c r="RY698" s="1"/>
      <c r="RZ698" s="1"/>
      <c r="SA698" s="1"/>
      <c r="SB698" s="1"/>
      <c r="SC698" s="1"/>
      <c r="SD698" s="1"/>
      <c r="SE698" s="1"/>
      <c r="SF698" s="1"/>
      <c r="SG698" s="1"/>
      <c r="SH698" s="1"/>
      <c r="SI698" s="1"/>
      <c r="SJ698" s="1"/>
      <c r="SK698" s="1"/>
      <c r="SL698" s="1"/>
      <c r="SM698" s="1"/>
      <c r="SN698" s="1"/>
      <c r="SO698" s="1"/>
      <c r="SP698" s="1"/>
      <c r="SQ698" s="1"/>
      <c r="SR698" s="1"/>
      <c r="SS698" s="1"/>
      <c r="ST698" s="1"/>
      <c r="SU698" s="1"/>
      <c r="SV698" s="1"/>
      <c r="SW698" s="1"/>
      <c r="SX698" s="1"/>
      <c r="SY698" s="1"/>
      <c r="SZ698" s="1"/>
      <c r="TA698" s="1"/>
      <c r="TB698" s="1"/>
      <c r="TC698" s="1"/>
      <c r="TD698" s="1"/>
      <c r="TE698" s="1"/>
      <c r="TF698" s="1"/>
      <c r="TG698" s="1"/>
      <c r="TH698" s="1"/>
      <c r="TI698" s="1"/>
      <c r="TJ698" s="1"/>
      <c r="TK698" s="1"/>
      <c r="TL698" s="1"/>
      <c r="TM698" s="1"/>
      <c r="TN698" s="1"/>
      <c r="TO698" s="1"/>
      <c r="TP698" s="1"/>
      <c r="TQ698" s="1"/>
      <c r="TR698" s="1"/>
      <c r="TS698" s="1"/>
      <c r="TT698" s="1"/>
      <c r="TU698" s="1"/>
      <c r="TV698" s="1"/>
      <c r="TW698" s="1"/>
      <c r="TX698" s="1"/>
      <c r="TY698" s="1"/>
      <c r="TZ698" s="1"/>
      <c r="UA698" s="1"/>
      <c r="UB698" s="1"/>
      <c r="UC698" s="1"/>
      <c r="UD698" s="1"/>
      <c r="UE698" s="1"/>
      <c r="UF698" s="1"/>
      <c r="UG698" s="1"/>
      <c r="UH698" s="1"/>
      <c r="UI698" s="1"/>
      <c r="UJ698" s="1"/>
      <c r="UK698" s="1"/>
      <c r="UL698" s="1"/>
      <c r="UM698" s="1"/>
      <c r="UN698" s="1"/>
      <c r="UO698" s="1"/>
      <c r="UP698" s="1"/>
      <c r="UQ698" s="1"/>
      <c r="UR698" s="1"/>
      <c r="US698" s="1"/>
      <c r="UT698" s="1"/>
      <c r="UU698" s="1"/>
      <c r="UV698" s="1"/>
      <c r="UW698" s="1"/>
      <c r="UX698" s="1"/>
      <c r="UY698" s="1"/>
      <c r="UZ698" s="1"/>
      <c r="VA698" s="1"/>
      <c r="VB698" s="1"/>
      <c r="VC698" s="1"/>
      <c r="VD698" s="1"/>
      <c r="VE698" s="1"/>
      <c r="VF698" s="1"/>
      <c r="VG698" s="1"/>
      <c r="VH698" s="1"/>
      <c r="VI698" s="1"/>
      <c r="VJ698" s="1"/>
      <c r="VK698" s="1"/>
      <c r="VL698" s="1"/>
      <c r="VM698" s="1"/>
      <c r="VN698" s="1"/>
      <c r="VO698" s="1"/>
      <c r="VP698" s="1"/>
      <c r="VQ698" s="1"/>
      <c r="VR698" s="1"/>
      <c r="VS698" s="1"/>
      <c r="VT698" s="1"/>
      <c r="VU698" s="1"/>
      <c r="VV698" s="1"/>
      <c r="VW698" s="1"/>
      <c r="VX698" s="1"/>
      <c r="VY698" s="1"/>
      <c r="VZ698" s="1"/>
      <c r="WA698" s="1"/>
      <c r="WB698" s="1"/>
      <c r="WC698" s="1"/>
      <c r="WD698" s="1"/>
      <c r="WE698" s="1"/>
      <c r="WF698" s="1"/>
      <c r="WG698" s="1"/>
      <c r="WH698" s="1"/>
      <c r="WI698" s="1"/>
      <c r="WJ698" s="1"/>
      <c r="WK698" s="1"/>
      <c r="WL698" s="1"/>
      <c r="WM698" s="1"/>
      <c r="WN698" s="1"/>
      <c r="WO698" s="1"/>
      <c r="WP698" s="1"/>
      <c r="WQ698" s="1"/>
      <c r="WR698" s="1"/>
      <c r="WS698" s="1"/>
      <c r="WT698" s="1"/>
      <c r="WU698" s="1"/>
      <c r="WV698" s="1"/>
      <c r="WW698" s="1"/>
      <c r="WX698" s="1"/>
      <c r="WY698" s="1"/>
      <c r="WZ698" s="1"/>
      <c r="XA698" s="1"/>
      <c r="XB698" s="1"/>
      <c r="XC698" s="1"/>
      <c r="XD698" s="1"/>
      <c r="XE698" s="1"/>
      <c r="XF698" s="1"/>
      <c r="XG698" s="1"/>
      <c r="XH698" s="1"/>
      <c r="XI698" s="1"/>
      <c r="XJ698" s="1"/>
      <c r="XK698" s="1"/>
      <c r="XL698" s="1"/>
      <c r="XM698" s="1"/>
      <c r="XN698" s="1"/>
      <c r="XO698" s="1"/>
      <c r="XP698" s="1"/>
      <c r="XQ698" s="1"/>
      <c r="XR698" s="1"/>
      <c r="XS698" s="1"/>
      <c r="XT698" s="1"/>
      <c r="XU698" s="1"/>
      <c r="XV698" s="1"/>
      <c r="XW698" s="1"/>
      <c r="XX698" s="1"/>
      <c r="XY698" s="1"/>
      <c r="XZ698" s="1"/>
      <c r="YA698" s="1"/>
      <c r="YB698" s="1"/>
      <c r="YC698" s="1"/>
      <c r="YD698" s="1"/>
      <c r="YE698" s="1"/>
      <c r="YF698" s="1"/>
      <c r="YG698" s="1"/>
      <c r="YH698" s="1"/>
      <c r="YI698" s="1"/>
      <c r="YJ698" s="1"/>
      <c r="YK698" s="1"/>
      <c r="YL698" s="1"/>
      <c r="YM698" s="1"/>
      <c r="YN698" s="1"/>
      <c r="YO698" s="1"/>
      <c r="YP698" s="1"/>
      <c r="YQ698" s="1"/>
      <c r="YR698" s="1"/>
      <c r="YS698" s="1"/>
      <c r="YT698" s="1"/>
      <c r="YU698" s="1"/>
      <c r="YV698" s="1"/>
      <c r="YW698" s="1"/>
      <c r="YX698" s="1"/>
      <c r="YY698" s="1"/>
      <c r="YZ698" s="1"/>
      <c r="ZA698" s="1"/>
      <c r="ZB698" s="1"/>
      <c r="ZC698" s="1"/>
      <c r="ZD698" s="1"/>
      <c r="ZE698" s="1"/>
      <c r="ZF698" s="1"/>
      <c r="ZG698" s="1"/>
      <c r="ZH698" s="1"/>
      <c r="ZI698" s="1"/>
      <c r="ZJ698" s="1"/>
      <c r="ZK698" s="1"/>
      <c r="ZL698" s="1"/>
      <c r="ZM698" s="1"/>
      <c r="ZN698" s="1"/>
      <c r="ZO698" s="1"/>
      <c r="ZP698" s="1"/>
      <c r="ZQ698" s="1"/>
      <c r="ZR698" s="1"/>
      <c r="ZS698" s="1"/>
      <c r="ZT698" s="1"/>
      <c r="ZU698" s="1"/>
      <c r="ZV698" s="1"/>
      <c r="ZW698" s="1"/>
      <c r="ZX698" s="1"/>
      <c r="ZY698" s="1"/>
      <c r="ZZ698" s="1"/>
      <c r="AAA698" s="1"/>
      <c r="AAB698" s="1"/>
      <c r="AAC698" s="1"/>
      <c r="AAD698" s="1"/>
      <c r="AAE698" s="1"/>
      <c r="AAF698" s="1"/>
      <c r="AAG698" s="1"/>
      <c r="AAH698" s="1"/>
      <c r="AAI698" s="1"/>
      <c r="AAJ698" s="1"/>
      <c r="AAK698" s="1"/>
      <c r="AAL698" s="1"/>
      <c r="AAM698" s="1"/>
      <c r="AAN698" s="1"/>
      <c r="AAO698" s="1"/>
      <c r="AAP698" s="1"/>
      <c r="AAQ698" s="1"/>
      <c r="AAR698" s="1"/>
      <c r="AAS698" s="1"/>
      <c r="AAT698" s="1"/>
      <c r="AAU698" s="1"/>
      <c r="AAV698" s="1"/>
      <c r="AAW698" s="1"/>
      <c r="AAX698" s="1"/>
      <c r="AAY698" s="1"/>
      <c r="AAZ698" s="1"/>
      <c r="ABA698" s="1"/>
      <c r="ABB698" s="1"/>
      <c r="ABC698" s="1"/>
      <c r="ABD698" s="1"/>
      <c r="ABE698" s="1"/>
      <c r="ABF698" s="1"/>
      <c r="ABG698" s="1"/>
      <c r="ABH698" s="1"/>
      <c r="ABI698" s="1"/>
      <c r="ABJ698" s="1"/>
      <c r="ABK698" s="1"/>
      <c r="ABL698" s="1"/>
      <c r="ABM698" s="1"/>
      <c r="ABN698" s="1"/>
      <c r="ABO698" s="1"/>
    </row>
    <row r="699" spans="2:743" x14ac:dyDescent="0.25">
      <c r="B699" s="1"/>
      <c r="C699" s="1"/>
      <c r="D699" s="1"/>
      <c r="E699" s="1"/>
      <c r="F699" s="1"/>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c r="GO699" s="3"/>
      <c r="GP699" s="3"/>
      <c r="GQ699" s="3"/>
      <c r="GR699" s="3"/>
      <c r="GS699" s="3"/>
      <c r="GT699" s="3"/>
      <c r="GU699" s="3"/>
      <c r="GV699" s="3"/>
      <c r="GW699" s="3"/>
      <c r="GX699" s="3"/>
      <c r="GY699" s="3"/>
      <c r="GZ699" s="3"/>
      <c r="HA699" s="3"/>
      <c r="HB699" s="3"/>
      <c r="HC699" s="3"/>
      <c r="HD699" s="3"/>
      <c r="HE699" s="3"/>
      <c r="HF699" s="3"/>
      <c r="HG699" s="3"/>
      <c r="HH699" s="3"/>
      <c r="HI699" s="3"/>
      <c r="HJ699" s="3"/>
      <c r="HK699" s="3"/>
      <c r="HL699" s="3"/>
      <c r="HM699" s="3"/>
      <c r="HN699" s="3"/>
      <c r="HO699" s="3"/>
      <c r="HP699" s="3"/>
      <c r="HQ699" s="3"/>
      <c r="HR699" s="3"/>
      <c r="HS699" s="3"/>
      <c r="HT699" s="3"/>
      <c r="HU699" s="3"/>
      <c r="HV699" s="3"/>
      <c r="HW699" s="3"/>
      <c r="HX699" s="3"/>
      <c r="HY699" s="3"/>
      <c r="HZ699" s="3"/>
      <c r="IA699" s="3"/>
      <c r="IB699" s="3"/>
      <c r="IC699" s="3"/>
      <c r="ID699" s="3"/>
      <c r="IE699" s="3"/>
      <c r="IF699" s="3"/>
      <c r="IG699" s="3"/>
      <c r="IH699" s="3"/>
      <c r="II699" s="3"/>
      <c r="IJ699" s="3"/>
      <c r="IK699" s="3"/>
      <c r="IL699" s="3"/>
      <c r="IM699" s="3"/>
      <c r="IN699" s="3"/>
      <c r="IO699" s="3"/>
      <c r="IP699" s="3"/>
      <c r="IQ699" s="3"/>
      <c r="IR699" s="3"/>
      <c r="IS699" s="3"/>
      <c r="IT699" s="3"/>
      <c r="IU699" s="3"/>
      <c r="IV699" s="3"/>
      <c r="IW699" s="3"/>
      <c r="IX699" s="3"/>
      <c r="IY699" s="3"/>
      <c r="IZ699" s="3"/>
      <c r="JA699" s="3"/>
      <c r="JB699" s="3"/>
      <c r="JC699" s="3"/>
      <c r="JD699" s="3"/>
      <c r="JE699" s="3"/>
      <c r="JF699" s="3"/>
      <c r="JG699" s="3"/>
      <c r="JH699" s="3"/>
      <c r="JI699" s="3"/>
      <c r="JJ699" s="3"/>
      <c r="JK699" s="3"/>
      <c r="JL699" s="3"/>
      <c r="JM699" s="3"/>
      <c r="JN699" s="3"/>
      <c r="JO699" s="3"/>
      <c r="JP699" s="3"/>
      <c r="JQ699" s="3"/>
      <c r="JR699" s="3"/>
      <c r="JS699" s="3"/>
      <c r="JT699" s="3"/>
      <c r="JU699" s="3"/>
      <c r="JV699" s="3"/>
      <c r="JW699" s="3"/>
      <c r="JX699" s="3"/>
      <c r="JY699" s="3"/>
      <c r="JZ699" s="3"/>
      <c r="KA699" s="3"/>
      <c r="KB699" s="3"/>
      <c r="KC699" s="3"/>
      <c r="KD699" s="3"/>
      <c r="KE699" s="3"/>
      <c r="KF699" s="3"/>
      <c r="KG699" s="3"/>
      <c r="KH699" s="3"/>
      <c r="KI699" s="3"/>
      <c r="KJ699" s="3"/>
      <c r="KK699" s="3"/>
      <c r="KL699" s="3"/>
      <c r="KM699" s="3"/>
      <c r="KN699" s="3"/>
      <c r="KO699" s="3"/>
      <c r="KP699" s="3"/>
      <c r="KQ699" s="3"/>
      <c r="KR699" s="3"/>
      <c r="KS699" s="3"/>
      <c r="KT699" s="3"/>
      <c r="KU699" s="3"/>
      <c r="KV699" s="3"/>
      <c r="KW699" s="3"/>
      <c r="KX699" s="3"/>
      <c r="KY699" s="3"/>
      <c r="KZ699" s="3"/>
      <c r="LA699" s="3"/>
      <c r="LB699" s="3"/>
      <c r="LC699" s="3"/>
      <c r="LD699" s="3"/>
      <c r="LE699" s="3"/>
      <c r="LF699" s="3"/>
      <c r="LG699" s="3"/>
      <c r="LH699" s="3"/>
      <c r="LI699" s="3"/>
      <c r="LJ699" s="3"/>
      <c r="LK699" s="3"/>
      <c r="LL699" s="3"/>
      <c r="LM699" s="3"/>
      <c r="LN699" s="3"/>
      <c r="LO699" s="3"/>
      <c r="LP699" s="3"/>
      <c r="LQ699" s="3"/>
      <c r="LR699" s="3"/>
      <c r="LS699" s="3"/>
      <c r="LT699" s="3"/>
      <c r="LU699" s="3"/>
      <c r="LV699" s="3"/>
      <c r="LW699" s="3"/>
      <c r="LX699" s="3"/>
      <c r="LY699" s="3"/>
      <c r="LZ699" s="3"/>
      <c r="MA699" s="3"/>
      <c r="MB699" s="3"/>
      <c r="MC699" s="3"/>
      <c r="MD699" s="3"/>
      <c r="ME699" s="3"/>
      <c r="MF699" s="3"/>
      <c r="MG699" s="3"/>
      <c r="MH699" s="3"/>
      <c r="MI699" s="3"/>
      <c r="MJ699" s="3"/>
      <c r="MK699" s="3"/>
      <c r="ML699" s="3"/>
      <c r="MM699" s="3"/>
      <c r="MN699" s="3"/>
      <c r="MO699" s="3"/>
      <c r="MP699" s="3"/>
      <c r="MQ699" s="3"/>
      <c r="MR699" s="3"/>
      <c r="MS699" s="3"/>
      <c r="MT699" s="3"/>
      <c r="MU699" s="3"/>
      <c r="MV699" s="3"/>
      <c r="MW699" s="3"/>
      <c r="MX699" s="3"/>
      <c r="MY699" s="3"/>
      <c r="MZ699" s="3"/>
      <c r="NA699" s="3"/>
      <c r="NB699" s="3"/>
      <c r="NC699" s="3"/>
      <c r="ND699" s="3"/>
      <c r="NE699" s="3"/>
      <c r="NF699" s="3"/>
      <c r="NG699" s="3"/>
      <c r="NH699" s="3"/>
      <c r="NI699" s="3"/>
      <c r="NJ699" s="3"/>
      <c r="NK699" s="3"/>
      <c r="NL699" s="3"/>
      <c r="NM699" s="3"/>
      <c r="NN699" s="3"/>
      <c r="NO699" s="3"/>
      <c r="NP699" s="3"/>
      <c r="NQ699" s="3"/>
      <c r="NR699" s="3"/>
      <c r="NS699" s="3"/>
      <c r="NT699" s="3"/>
      <c r="NU699" s="3"/>
      <c r="NV699" s="3"/>
      <c r="NW699" s="3"/>
      <c r="NX699" s="3"/>
      <c r="NY699" s="3"/>
      <c r="NZ699" s="3"/>
      <c r="OA699" s="3"/>
      <c r="OB699" s="3"/>
      <c r="OC699" s="3"/>
      <c r="OD699" s="3"/>
      <c r="OE699" s="3"/>
      <c r="OF699" s="3"/>
      <c r="OG699" s="3"/>
      <c r="OH699" s="3"/>
      <c r="OI699" s="3"/>
      <c r="OJ699" s="3"/>
      <c r="OK699" s="3"/>
      <c r="OL699" s="3"/>
      <c r="OM699" s="3"/>
      <c r="ON699" s="3"/>
      <c r="OO699" s="3"/>
      <c r="OP699" s="3"/>
      <c r="OQ699" s="3"/>
      <c r="OR699" s="3"/>
      <c r="OS699" s="3"/>
      <c r="OT699" s="3"/>
      <c r="OU699" s="3"/>
      <c r="OV699" s="3"/>
      <c r="OW699" s="3"/>
      <c r="OX699" s="3"/>
      <c r="OY699" s="3"/>
      <c r="OZ699" s="3"/>
      <c r="PA699" s="3"/>
      <c r="PB699" s="1"/>
      <c r="PC699" s="1"/>
      <c r="PD699" s="1"/>
      <c r="PE699" s="1"/>
      <c r="PF699" s="1"/>
      <c r="PG699" s="1"/>
      <c r="PH699" s="1"/>
      <c r="PI699" s="1"/>
      <c r="PJ699" s="1"/>
      <c r="PK699" s="1"/>
      <c r="PL699" s="1"/>
      <c r="PM699" s="1"/>
      <c r="PN699" s="1"/>
      <c r="PO699" s="1"/>
      <c r="PP699" s="1"/>
      <c r="PQ699" s="1"/>
      <c r="PR699" s="1"/>
      <c r="PS699" s="1"/>
      <c r="PT699" s="1"/>
      <c r="PU699" s="1"/>
      <c r="PV699" s="1"/>
      <c r="PW699" s="1"/>
      <c r="PX699" s="1"/>
      <c r="PY699" s="1"/>
      <c r="PZ699" s="1"/>
      <c r="QA699" s="1"/>
      <c r="QB699" s="1"/>
      <c r="QC699" s="1"/>
      <c r="QD699" s="1"/>
      <c r="QE699" s="1"/>
      <c r="QF699" s="1"/>
      <c r="QG699" s="1"/>
      <c r="QH699" s="1"/>
      <c r="QI699" s="1"/>
      <c r="QJ699" s="1"/>
      <c r="QK699" s="1"/>
      <c r="QL699" s="1"/>
      <c r="QM699" s="1"/>
      <c r="QN699" s="1"/>
      <c r="QO699" s="1"/>
      <c r="QP699" s="1"/>
      <c r="QQ699" s="1"/>
      <c r="QR699" s="1"/>
      <c r="QS699" s="1"/>
      <c r="QT699" s="1"/>
      <c r="QU699" s="1"/>
      <c r="QV699" s="1"/>
      <c r="QW699" s="1"/>
      <c r="QX699" s="1"/>
      <c r="QY699" s="1"/>
      <c r="QZ699" s="1"/>
      <c r="RA699" s="1"/>
      <c r="RB699" s="1"/>
      <c r="RC699" s="1"/>
      <c r="RD699" s="1"/>
      <c r="RE699" s="1"/>
      <c r="RF699" s="1"/>
      <c r="RG699" s="1"/>
      <c r="RH699" s="1"/>
      <c r="RI699" s="1"/>
      <c r="RJ699" s="1"/>
      <c r="RK699" s="1"/>
      <c r="RL699" s="1"/>
      <c r="RM699" s="1"/>
      <c r="RN699" s="1"/>
      <c r="RO699" s="1"/>
      <c r="RP699" s="1"/>
      <c r="RQ699" s="1"/>
      <c r="RR699" s="1"/>
      <c r="RS699" s="1"/>
      <c r="RT699" s="1"/>
      <c r="RU699" s="1"/>
      <c r="RV699" s="1"/>
      <c r="RW699" s="1"/>
      <c r="RX699" s="1"/>
      <c r="RY699" s="1"/>
      <c r="RZ699" s="1"/>
      <c r="SA699" s="1"/>
      <c r="SB699" s="1"/>
      <c r="SC699" s="1"/>
      <c r="SD699" s="1"/>
      <c r="SE699" s="1"/>
      <c r="SF699" s="1"/>
      <c r="SG699" s="1"/>
      <c r="SH699" s="1"/>
      <c r="SI699" s="1"/>
      <c r="SJ699" s="1"/>
      <c r="SK699" s="1"/>
      <c r="SL699" s="1"/>
      <c r="SM699" s="1"/>
      <c r="SN699" s="1"/>
      <c r="SO699" s="1"/>
      <c r="SP699" s="1"/>
      <c r="SQ699" s="1"/>
      <c r="SR699" s="1"/>
      <c r="SS699" s="1"/>
      <c r="ST699" s="1"/>
      <c r="SU699" s="1"/>
      <c r="SV699" s="1"/>
      <c r="SW699" s="1"/>
      <c r="SX699" s="1"/>
      <c r="SY699" s="1"/>
      <c r="SZ699" s="1"/>
      <c r="TA699" s="1"/>
      <c r="TB699" s="1"/>
      <c r="TC699" s="1"/>
      <c r="TD699" s="1"/>
      <c r="TE699" s="1"/>
      <c r="TF699" s="1"/>
      <c r="TG699" s="1"/>
      <c r="TH699" s="1"/>
      <c r="TI699" s="1"/>
      <c r="TJ699" s="1"/>
      <c r="TK699" s="1"/>
      <c r="TL699" s="1"/>
      <c r="TM699" s="1"/>
      <c r="TN699" s="1"/>
      <c r="TO699" s="1"/>
      <c r="TP699" s="1"/>
      <c r="TQ699" s="1"/>
      <c r="TR699" s="1"/>
      <c r="TS699" s="1"/>
      <c r="TT699" s="1"/>
      <c r="TU699" s="1"/>
      <c r="TV699" s="1"/>
      <c r="TW699" s="1"/>
      <c r="TX699" s="1"/>
      <c r="TY699" s="1"/>
      <c r="TZ699" s="1"/>
      <c r="UA699" s="1"/>
      <c r="UB699" s="1"/>
      <c r="UC699" s="1"/>
      <c r="UD699" s="1"/>
      <c r="UE699" s="1"/>
      <c r="UF699" s="1"/>
      <c r="UG699" s="1"/>
      <c r="UH699" s="1"/>
      <c r="UI699" s="1"/>
      <c r="UJ699" s="1"/>
      <c r="UK699" s="1"/>
      <c r="UL699" s="1"/>
      <c r="UM699" s="1"/>
      <c r="UN699" s="1"/>
      <c r="UO699" s="1"/>
      <c r="UP699" s="1"/>
      <c r="UQ699" s="1"/>
      <c r="UR699" s="1"/>
      <c r="US699" s="1"/>
      <c r="UT699" s="1"/>
      <c r="UU699" s="1"/>
      <c r="UV699" s="1"/>
      <c r="UW699" s="1"/>
      <c r="UX699" s="1"/>
      <c r="UY699" s="1"/>
      <c r="UZ699" s="1"/>
      <c r="VA699" s="1"/>
      <c r="VB699" s="1"/>
      <c r="VC699" s="1"/>
      <c r="VD699" s="1"/>
      <c r="VE699" s="1"/>
      <c r="VF699" s="1"/>
      <c r="VG699" s="1"/>
      <c r="VH699" s="1"/>
      <c r="VI699" s="1"/>
      <c r="VJ699" s="1"/>
      <c r="VK699" s="1"/>
      <c r="VL699" s="1"/>
      <c r="VM699" s="1"/>
      <c r="VN699" s="1"/>
      <c r="VO699" s="1"/>
      <c r="VP699" s="1"/>
      <c r="VQ699" s="1"/>
      <c r="VR699" s="1"/>
      <c r="VS699" s="1"/>
      <c r="VT699" s="1"/>
      <c r="VU699" s="1"/>
      <c r="VV699" s="1"/>
      <c r="VW699" s="1"/>
      <c r="VX699" s="1"/>
      <c r="VY699" s="1"/>
      <c r="VZ699" s="1"/>
      <c r="WA699" s="1"/>
      <c r="WB699" s="1"/>
      <c r="WC699" s="1"/>
      <c r="WD699" s="1"/>
      <c r="WE699" s="1"/>
      <c r="WF699" s="1"/>
      <c r="WG699" s="1"/>
      <c r="WH699" s="1"/>
      <c r="WI699" s="1"/>
      <c r="WJ699" s="1"/>
      <c r="WK699" s="1"/>
      <c r="WL699" s="1"/>
      <c r="WM699" s="1"/>
      <c r="WN699" s="1"/>
      <c r="WO699" s="1"/>
      <c r="WP699" s="1"/>
      <c r="WQ699" s="1"/>
      <c r="WR699" s="1"/>
      <c r="WS699" s="1"/>
      <c r="WT699" s="1"/>
      <c r="WU699" s="1"/>
      <c r="WV699" s="1"/>
      <c r="WW699" s="1"/>
      <c r="WX699" s="1"/>
      <c r="WY699" s="1"/>
      <c r="WZ699" s="1"/>
      <c r="XA699" s="1"/>
      <c r="XB699" s="1"/>
      <c r="XC699" s="1"/>
      <c r="XD699" s="1"/>
      <c r="XE699" s="1"/>
      <c r="XF699" s="1"/>
      <c r="XG699" s="1"/>
      <c r="XH699" s="1"/>
      <c r="XI699" s="1"/>
      <c r="XJ699" s="1"/>
      <c r="XK699" s="1"/>
      <c r="XL699" s="1"/>
      <c r="XM699" s="1"/>
      <c r="XN699" s="1"/>
      <c r="XO699" s="1"/>
      <c r="XP699" s="1"/>
      <c r="XQ699" s="1"/>
      <c r="XR699" s="1"/>
      <c r="XS699" s="1"/>
      <c r="XT699" s="1"/>
      <c r="XU699" s="1"/>
      <c r="XV699" s="1"/>
      <c r="XW699" s="1"/>
      <c r="XX699" s="1"/>
      <c r="XY699" s="1"/>
      <c r="XZ699" s="1"/>
      <c r="YA699" s="1"/>
      <c r="YB699" s="1"/>
      <c r="YC699" s="1"/>
      <c r="YD699" s="1"/>
      <c r="YE699" s="1"/>
      <c r="YF699" s="1"/>
      <c r="YG699" s="1"/>
      <c r="YH699" s="1"/>
      <c r="YI699" s="1"/>
      <c r="YJ699" s="1"/>
      <c r="YK699" s="1"/>
      <c r="YL699" s="1"/>
      <c r="YM699" s="1"/>
      <c r="YN699" s="1"/>
      <c r="YO699" s="1"/>
      <c r="YP699" s="1"/>
      <c r="YQ699" s="1"/>
      <c r="YR699" s="1"/>
      <c r="YS699" s="1"/>
      <c r="YT699" s="1"/>
      <c r="YU699" s="1"/>
      <c r="YV699" s="1"/>
      <c r="YW699" s="1"/>
      <c r="YX699" s="1"/>
      <c r="YY699" s="1"/>
      <c r="YZ699" s="1"/>
      <c r="ZA699" s="1"/>
      <c r="ZB699" s="1"/>
      <c r="ZC699" s="1"/>
      <c r="ZD699" s="1"/>
      <c r="ZE699" s="1"/>
      <c r="ZF699" s="1"/>
      <c r="ZG699" s="1"/>
      <c r="ZH699" s="1"/>
      <c r="ZI699" s="1"/>
      <c r="ZJ699" s="1"/>
      <c r="ZK699" s="1"/>
      <c r="ZL699" s="1"/>
      <c r="ZM699" s="1"/>
      <c r="ZN699" s="1"/>
      <c r="ZO699" s="1"/>
      <c r="ZP699" s="1"/>
      <c r="ZQ699" s="1"/>
      <c r="ZR699" s="1"/>
      <c r="ZS699" s="1"/>
      <c r="ZT699" s="1"/>
      <c r="ZU699" s="1"/>
      <c r="ZV699" s="1"/>
      <c r="ZW699" s="1"/>
      <c r="ZX699" s="1"/>
      <c r="ZY699" s="1"/>
      <c r="ZZ699" s="1"/>
      <c r="AAA699" s="1"/>
      <c r="AAB699" s="1"/>
      <c r="AAC699" s="1"/>
      <c r="AAD699" s="1"/>
      <c r="AAE699" s="1"/>
      <c r="AAF699" s="1"/>
      <c r="AAG699" s="1"/>
      <c r="AAH699" s="1"/>
      <c r="AAI699" s="1"/>
      <c r="AAJ699" s="1"/>
      <c r="AAK699" s="1"/>
      <c r="AAL699" s="1"/>
      <c r="AAM699" s="1"/>
      <c r="AAN699" s="1"/>
      <c r="AAO699" s="1"/>
      <c r="AAP699" s="1"/>
      <c r="AAQ699" s="1"/>
      <c r="AAR699" s="1"/>
      <c r="AAS699" s="1"/>
      <c r="AAT699" s="1"/>
      <c r="AAU699" s="1"/>
      <c r="AAV699" s="1"/>
      <c r="AAW699" s="1"/>
      <c r="AAX699" s="1"/>
      <c r="AAY699" s="1"/>
      <c r="AAZ699" s="1"/>
      <c r="ABA699" s="1"/>
      <c r="ABB699" s="1"/>
      <c r="ABC699" s="1"/>
      <c r="ABD699" s="1"/>
      <c r="ABE699" s="1"/>
      <c r="ABF699" s="1"/>
      <c r="ABG699" s="1"/>
      <c r="ABH699" s="1"/>
      <c r="ABI699" s="1"/>
      <c r="ABJ699" s="1"/>
      <c r="ABK699" s="1"/>
      <c r="ABL699" s="1"/>
      <c r="ABM699" s="1"/>
      <c r="ABN699" s="1"/>
      <c r="ABO699" s="1"/>
    </row>
    <row r="700" spans="2:743" x14ac:dyDescent="0.25">
      <c r="B700" s="1"/>
      <c r="C700" s="1"/>
      <c r="D700" s="1"/>
      <c r="E700" s="1"/>
      <c r="F700" s="1"/>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c r="GO700" s="3"/>
      <c r="GP700" s="3"/>
      <c r="GQ700" s="3"/>
      <c r="GR700" s="3"/>
      <c r="GS700" s="3"/>
      <c r="GT700" s="3"/>
      <c r="GU700" s="3"/>
      <c r="GV700" s="3"/>
      <c r="GW700" s="3"/>
      <c r="GX700" s="3"/>
      <c r="GY700" s="3"/>
      <c r="GZ700" s="3"/>
      <c r="HA700" s="3"/>
      <c r="HB700" s="3"/>
      <c r="HC700" s="3"/>
      <c r="HD700" s="3"/>
      <c r="HE700" s="3"/>
      <c r="HF700" s="3"/>
      <c r="HG700" s="3"/>
      <c r="HH700" s="3"/>
      <c r="HI700" s="3"/>
      <c r="HJ700" s="3"/>
      <c r="HK700" s="3"/>
      <c r="HL700" s="3"/>
      <c r="HM700" s="3"/>
      <c r="HN700" s="3"/>
      <c r="HO700" s="3"/>
      <c r="HP700" s="3"/>
      <c r="HQ700" s="3"/>
      <c r="HR700" s="3"/>
      <c r="HS700" s="3"/>
      <c r="HT700" s="3"/>
      <c r="HU700" s="3"/>
      <c r="HV700" s="3"/>
      <c r="HW700" s="3"/>
      <c r="HX700" s="3"/>
      <c r="HY700" s="3"/>
      <c r="HZ700" s="3"/>
      <c r="IA700" s="3"/>
      <c r="IB700" s="3"/>
      <c r="IC700" s="3"/>
      <c r="ID700" s="3"/>
      <c r="IE700" s="3"/>
      <c r="IF700" s="3"/>
      <c r="IG700" s="3"/>
      <c r="IH700" s="3"/>
      <c r="II700" s="3"/>
      <c r="IJ700" s="3"/>
      <c r="IK700" s="3"/>
      <c r="IL700" s="3"/>
      <c r="IM700" s="3"/>
      <c r="IN700" s="3"/>
      <c r="IO700" s="3"/>
      <c r="IP700" s="3"/>
      <c r="IQ700" s="3"/>
      <c r="IR700" s="3"/>
      <c r="IS700" s="3"/>
      <c r="IT700" s="3"/>
      <c r="IU700" s="3"/>
      <c r="IV700" s="3"/>
      <c r="IW700" s="3"/>
      <c r="IX700" s="3"/>
      <c r="IY700" s="3"/>
      <c r="IZ700" s="3"/>
      <c r="JA700" s="3"/>
      <c r="JB700" s="3"/>
      <c r="JC700" s="3"/>
      <c r="JD700" s="3"/>
      <c r="JE700" s="3"/>
      <c r="JF700" s="3"/>
      <c r="JG700" s="3"/>
      <c r="JH700" s="3"/>
      <c r="JI700" s="3"/>
      <c r="JJ700" s="3"/>
      <c r="JK700" s="3"/>
      <c r="JL700" s="3"/>
      <c r="JM700" s="3"/>
      <c r="JN700" s="3"/>
      <c r="JO700" s="3"/>
      <c r="JP700" s="3"/>
      <c r="JQ700" s="3"/>
      <c r="JR700" s="3"/>
      <c r="JS700" s="3"/>
      <c r="JT700" s="3"/>
      <c r="JU700" s="3"/>
      <c r="JV700" s="3"/>
      <c r="JW700" s="3"/>
      <c r="JX700" s="3"/>
      <c r="JY700" s="3"/>
      <c r="JZ700" s="3"/>
      <c r="KA700" s="3"/>
      <c r="KB700" s="3"/>
      <c r="KC700" s="3"/>
      <c r="KD700" s="3"/>
      <c r="KE700" s="3"/>
      <c r="KF700" s="3"/>
      <c r="KG700" s="3"/>
      <c r="KH700" s="3"/>
      <c r="KI700" s="3"/>
      <c r="KJ700" s="3"/>
      <c r="KK700" s="3"/>
      <c r="KL700" s="3"/>
      <c r="KM700" s="3"/>
      <c r="KN700" s="3"/>
      <c r="KO700" s="3"/>
      <c r="KP700" s="3"/>
      <c r="KQ700" s="3"/>
      <c r="KR700" s="3"/>
      <c r="KS700" s="3"/>
      <c r="KT700" s="3"/>
      <c r="KU700" s="3"/>
      <c r="KV700" s="3"/>
      <c r="KW700" s="3"/>
      <c r="KX700" s="3"/>
      <c r="KY700" s="3"/>
      <c r="KZ700" s="3"/>
      <c r="LA700" s="3"/>
      <c r="LB700" s="3"/>
      <c r="LC700" s="3"/>
      <c r="LD700" s="3"/>
      <c r="LE700" s="3"/>
      <c r="LF700" s="3"/>
      <c r="LG700" s="3"/>
      <c r="LH700" s="3"/>
      <c r="LI700" s="3"/>
      <c r="LJ700" s="3"/>
      <c r="LK700" s="3"/>
      <c r="LL700" s="3"/>
      <c r="LM700" s="3"/>
      <c r="LN700" s="3"/>
      <c r="LO700" s="3"/>
      <c r="LP700" s="3"/>
      <c r="LQ700" s="3"/>
      <c r="LR700" s="3"/>
      <c r="LS700" s="3"/>
      <c r="LT700" s="3"/>
      <c r="LU700" s="3"/>
      <c r="LV700" s="3"/>
      <c r="LW700" s="3"/>
      <c r="LX700" s="3"/>
      <c r="LY700" s="3"/>
      <c r="LZ700" s="3"/>
      <c r="MA700" s="3"/>
      <c r="MB700" s="3"/>
      <c r="MC700" s="3"/>
      <c r="MD700" s="3"/>
      <c r="ME700" s="3"/>
      <c r="MF700" s="3"/>
      <c r="MG700" s="3"/>
      <c r="MH700" s="3"/>
      <c r="MI700" s="3"/>
      <c r="MJ700" s="3"/>
      <c r="MK700" s="3"/>
      <c r="ML700" s="3"/>
      <c r="MM700" s="3"/>
      <c r="MN700" s="3"/>
      <c r="MO700" s="3"/>
      <c r="MP700" s="3"/>
      <c r="MQ700" s="3"/>
      <c r="MR700" s="3"/>
      <c r="MS700" s="3"/>
      <c r="MT700" s="3"/>
      <c r="MU700" s="3"/>
      <c r="MV700" s="3"/>
      <c r="MW700" s="3"/>
      <c r="MX700" s="3"/>
      <c r="MY700" s="3"/>
      <c r="MZ700" s="3"/>
      <c r="NA700" s="3"/>
      <c r="NB700" s="3"/>
      <c r="NC700" s="3"/>
      <c r="ND700" s="3"/>
      <c r="NE700" s="3"/>
      <c r="NF700" s="3"/>
      <c r="NG700" s="3"/>
      <c r="NH700" s="3"/>
      <c r="NI700" s="3"/>
      <c r="NJ700" s="3"/>
      <c r="NK700" s="3"/>
      <c r="NL700" s="3"/>
      <c r="NM700" s="3"/>
      <c r="NN700" s="3"/>
      <c r="NO700" s="3"/>
      <c r="NP700" s="3"/>
      <c r="NQ700" s="3"/>
      <c r="NR700" s="3"/>
      <c r="NS700" s="3"/>
      <c r="NT700" s="3"/>
      <c r="NU700" s="3"/>
      <c r="NV700" s="3"/>
      <c r="NW700" s="3"/>
      <c r="NX700" s="3"/>
      <c r="NY700" s="3"/>
      <c r="NZ700" s="3"/>
      <c r="OA700" s="3"/>
      <c r="OB700" s="3"/>
      <c r="OC700" s="3"/>
      <c r="OD700" s="3"/>
      <c r="OE700" s="3"/>
      <c r="OF700" s="3"/>
      <c r="OG700" s="3"/>
      <c r="OH700" s="3"/>
      <c r="OI700" s="3"/>
      <c r="OJ700" s="3"/>
      <c r="OK700" s="3"/>
      <c r="OL700" s="3"/>
      <c r="OM700" s="3"/>
      <c r="ON700" s="3"/>
      <c r="OO700" s="3"/>
      <c r="OP700" s="3"/>
      <c r="OQ700" s="3"/>
      <c r="OR700" s="3"/>
      <c r="OS700" s="3"/>
      <c r="OT700" s="3"/>
      <c r="OU700" s="3"/>
      <c r="OV700" s="3"/>
      <c r="OW700" s="3"/>
      <c r="OX700" s="3"/>
      <c r="OY700" s="3"/>
      <c r="OZ700" s="3"/>
      <c r="PA700" s="3"/>
      <c r="PB700" s="1"/>
      <c r="PC700" s="1"/>
      <c r="PD700" s="1"/>
      <c r="PE700" s="1"/>
      <c r="PF700" s="1"/>
      <c r="PG700" s="1"/>
      <c r="PH700" s="1"/>
      <c r="PI700" s="1"/>
      <c r="PJ700" s="1"/>
      <c r="PK700" s="1"/>
      <c r="PL700" s="1"/>
      <c r="PM700" s="1"/>
      <c r="PN700" s="1"/>
      <c r="PO700" s="1"/>
      <c r="PP700" s="1"/>
      <c r="PQ700" s="1"/>
      <c r="PR700" s="1"/>
      <c r="PS700" s="1"/>
      <c r="PT700" s="1"/>
      <c r="PU700" s="1"/>
      <c r="PV700" s="1"/>
      <c r="PW700" s="1"/>
      <c r="PX700" s="1"/>
      <c r="PY700" s="1"/>
      <c r="PZ700" s="1"/>
      <c r="QA700" s="1"/>
      <c r="QB700" s="1"/>
      <c r="QC700" s="1"/>
      <c r="QD700" s="1"/>
      <c r="QE700" s="1"/>
      <c r="QF700" s="1"/>
      <c r="QG700" s="1"/>
      <c r="QH700" s="1"/>
      <c r="QI700" s="1"/>
      <c r="QJ700" s="1"/>
      <c r="QK700" s="1"/>
      <c r="QL700" s="1"/>
      <c r="QM700" s="1"/>
      <c r="QN700" s="1"/>
      <c r="QO700" s="1"/>
      <c r="QP700" s="1"/>
      <c r="QQ700" s="1"/>
      <c r="QR700" s="1"/>
      <c r="QS700" s="1"/>
      <c r="QT700" s="1"/>
      <c r="QU700" s="1"/>
      <c r="QV700" s="1"/>
      <c r="QW700" s="1"/>
      <c r="QX700" s="1"/>
      <c r="QY700" s="1"/>
      <c r="QZ700" s="1"/>
      <c r="RA700" s="1"/>
      <c r="RB700" s="1"/>
      <c r="RC700" s="1"/>
      <c r="RD700" s="1"/>
      <c r="RE700" s="1"/>
      <c r="RF700" s="1"/>
      <c r="RG700" s="1"/>
      <c r="RH700" s="1"/>
      <c r="RI700" s="1"/>
      <c r="RJ700" s="1"/>
      <c r="RK700" s="1"/>
      <c r="RL700" s="1"/>
      <c r="RM700" s="1"/>
      <c r="RN700" s="1"/>
      <c r="RO700" s="1"/>
      <c r="RP700" s="1"/>
      <c r="RQ700" s="1"/>
      <c r="RR700" s="1"/>
      <c r="RS700" s="1"/>
      <c r="RT700" s="1"/>
      <c r="RU700" s="1"/>
      <c r="RV700" s="1"/>
      <c r="RW700" s="1"/>
      <c r="RX700" s="1"/>
      <c r="RY700" s="1"/>
      <c r="RZ700" s="1"/>
      <c r="SA700" s="1"/>
      <c r="SB700" s="1"/>
      <c r="SC700" s="1"/>
      <c r="SD700" s="1"/>
      <c r="SE700" s="1"/>
      <c r="SF700" s="1"/>
      <c r="SG700" s="1"/>
      <c r="SH700" s="1"/>
      <c r="SI700" s="1"/>
      <c r="SJ700" s="1"/>
      <c r="SK700" s="1"/>
      <c r="SL700" s="1"/>
      <c r="SM700" s="1"/>
      <c r="SN700" s="1"/>
      <c r="SO700" s="1"/>
      <c r="SP700" s="1"/>
      <c r="SQ700" s="1"/>
      <c r="SR700" s="1"/>
      <c r="SS700" s="1"/>
      <c r="ST700" s="1"/>
      <c r="SU700" s="1"/>
      <c r="SV700" s="1"/>
      <c r="SW700" s="1"/>
      <c r="SX700" s="1"/>
      <c r="SY700" s="1"/>
      <c r="SZ700" s="1"/>
      <c r="TA700" s="1"/>
      <c r="TB700" s="1"/>
      <c r="TC700" s="1"/>
      <c r="TD700" s="1"/>
      <c r="TE700" s="1"/>
      <c r="TF700" s="1"/>
      <c r="TG700" s="1"/>
      <c r="TH700" s="1"/>
      <c r="TI700" s="1"/>
      <c r="TJ700" s="1"/>
      <c r="TK700" s="1"/>
      <c r="TL700" s="1"/>
      <c r="TM700" s="1"/>
      <c r="TN700" s="1"/>
      <c r="TO700" s="1"/>
      <c r="TP700" s="1"/>
      <c r="TQ700" s="1"/>
      <c r="TR700" s="1"/>
      <c r="TS700" s="1"/>
      <c r="TT700" s="1"/>
      <c r="TU700" s="1"/>
      <c r="TV700" s="1"/>
      <c r="TW700" s="1"/>
      <c r="TX700" s="1"/>
      <c r="TY700" s="1"/>
      <c r="TZ700" s="1"/>
      <c r="UA700" s="1"/>
      <c r="UB700" s="1"/>
      <c r="UC700" s="1"/>
      <c r="UD700" s="1"/>
      <c r="UE700" s="1"/>
      <c r="UF700" s="1"/>
      <c r="UG700" s="1"/>
      <c r="UH700" s="1"/>
      <c r="UI700" s="1"/>
      <c r="UJ700" s="1"/>
      <c r="UK700" s="1"/>
      <c r="UL700" s="1"/>
      <c r="UM700" s="1"/>
      <c r="UN700" s="1"/>
      <c r="UO700" s="1"/>
      <c r="UP700" s="1"/>
      <c r="UQ700" s="1"/>
      <c r="UR700" s="1"/>
      <c r="US700" s="1"/>
      <c r="UT700" s="1"/>
      <c r="UU700" s="1"/>
      <c r="UV700" s="1"/>
      <c r="UW700" s="1"/>
      <c r="UX700" s="1"/>
      <c r="UY700" s="1"/>
      <c r="UZ700" s="1"/>
      <c r="VA700" s="1"/>
      <c r="VB700" s="1"/>
      <c r="VC700" s="1"/>
      <c r="VD700" s="1"/>
      <c r="VE700" s="1"/>
      <c r="VF700" s="1"/>
      <c r="VG700" s="1"/>
      <c r="VH700" s="1"/>
      <c r="VI700" s="1"/>
      <c r="VJ700" s="1"/>
      <c r="VK700" s="1"/>
      <c r="VL700" s="1"/>
      <c r="VM700" s="1"/>
      <c r="VN700" s="1"/>
      <c r="VO700" s="1"/>
      <c r="VP700" s="1"/>
      <c r="VQ700" s="1"/>
      <c r="VR700" s="1"/>
      <c r="VS700" s="1"/>
      <c r="VT700" s="1"/>
      <c r="VU700" s="1"/>
      <c r="VV700" s="1"/>
      <c r="VW700" s="1"/>
      <c r="VX700" s="1"/>
      <c r="VY700" s="1"/>
      <c r="VZ700" s="1"/>
      <c r="WA700" s="1"/>
      <c r="WB700" s="1"/>
      <c r="WC700" s="1"/>
      <c r="WD700" s="1"/>
      <c r="WE700" s="1"/>
      <c r="WF700" s="1"/>
      <c r="WG700" s="1"/>
      <c r="WH700" s="1"/>
      <c r="WI700" s="1"/>
      <c r="WJ700" s="1"/>
      <c r="WK700" s="1"/>
      <c r="WL700" s="1"/>
      <c r="WM700" s="1"/>
      <c r="WN700" s="1"/>
      <c r="WO700" s="1"/>
      <c r="WP700" s="1"/>
      <c r="WQ700" s="1"/>
      <c r="WR700" s="1"/>
      <c r="WS700" s="1"/>
      <c r="WT700" s="1"/>
      <c r="WU700" s="1"/>
      <c r="WV700" s="1"/>
      <c r="WW700" s="1"/>
      <c r="WX700" s="1"/>
      <c r="WY700" s="1"/>
      <c r="WZ700" s="1"/>
      <c r="XA700" s="1"/>
      <c r="XB700" s="1"/>
      <c r="XC700" s="1"/>
      <c r="XD700" s="1"/>
      <c r="XE700" s="1"/>
      <c r="XF700" s="1"/>
      <c r="XG700" s="1"/>
      <c r="XH700" s="1"/>
      <c r="XI700" s="1"/>
      <c r="XJ700" s="1"/>
      <c r="XK700" s="1"/>
      <c r="XL700" s="1"/>
      <c r="XM700" s="1"/>
      <c r="XN700" s="1"/>
      <c r="XO700" s="1"/>
      <c r="XP700" s="1"/>
      <c r="XQ700" s="1"/>
      <c r="XR700" s="1"/>
      <c r="XS700" s="1"/>
      <c r="XT700" s="1"/>
      <c r="XU700" s="1"/>
      <c r="XV700" s="1"/>
      <c r="XW700" s="1"/>
      <c r="XX700" s="1"/>
      <c r="XY700" s="1"/>
      <c r="XZ700" s="1"/>
      <c r="YA700" s="1"/>
      <c r="YB700" s="1"/>
      <c r="YC700" s="1"/>
      <c r="YD700" s="1"/>
      <c r="YE700" s="1"/>
      <c r="YF700" s="1"/>
      <c r="YG700" s="1"/>
      <c r="YH700" s="1"/>
      <c r="YI700" s="1"/>
      <c r="YJ700" s="1"/>
      <c r="YK700" s="1"/>
      <c r="YL700" s="1"/>
      <c r="YM700" s="1"/>
      <c r="YN700" s="1"/>
      <c r="YO700" s="1"/>
      <c r="YP700" s="1"/>
      <c r="YQ700" s="1"/>
      <c r="YR700" s="1"/>
      <c r="YS700" s="1"/>
      <c r="YT700" s="1"/>
      <c r="YU700" s="1"/>
      <c r="YV700" s="1"/>
      <c r="YW700" s="1"/>
      <c r="YX700" s="1"/>
      <c r="YY700" s="1"/>
      <c r="YZ700" s="1"/>
      <c r="ZA700" s="1"/>
      <c r="ZB700" s="1"/>
      <c r="ZC700" s="1"/>
      <c r="ZD700" s="1"/>
      <c r="ZE700" s="1"/>
      <c r="ZF700" s="1"/>
      <c r="ZG700" s="1"/>
      <c r="ZH700" s="1"/>
      <c r="ZI700" s="1"/>
      <c r="ZJ700" s="1"/>
      <c r="ZK700" s="1"/>
      <c r="ZL700" s="1"/>
      <c r="ZM700" s="1"/>
      <c r="ZN700" s="1"/>
      <c r="ZO700" s="1"/>
      <c r="ZP700" s="1"/>
      <c r="ZQ700" s="1"/>
      <c r="ZR700" s="1"/>
      <c r="ZS700" s="1"/>
      <c r="ZT700" s="1"/>
      <c r="ZU700" s="1"/>
      <c r="ZV700" s="1"/>
      <c r="ZW700" s="1"/>
      <c r="ZX700" s="1"/>
      <c r="ZY700" s="1"/>
      <c r="ZZ700" s="1"/>
      <c r="AAA700" s="1"/>
      <c r="AAB700" s="1"/>
      <c r="AAC700" s="1"/>
      <c r="AAD700" s="1"/>
      <c r="AAE700" s="1"/>
      <c r="AAF700" s="1"/>
      <c r="AAG700" s="1"/>
      <c r="AAH700" s="1"/>
      <c r="AAI700" s="1"/>
      <c r="AAJ700" s="1"/>
      <c r="AAK700" s="1"/>
      <c r="AAL700" s="1"/>
      <c r="AAM700" s="1"/>
      <c r="AAN700" s="1"/>
      <c r="AAO700" s="1"/>
      <c r="AAP700" s="1"/>
      <c r="AAQ700" s="1"/>
      <c r="AAR700" s="1"/>
      <c r="AAS700" s="1"/>
      <c r="AAT700" s="1"/>
      <c r="AAU700" s="1"/>
      <c r="AAV700" s="1"/>
      <c r="AAW700" s="1"/>
      <c r="AAX700" s="1"/>
      <c r="AAY700" s="1"/>
      <c r="AAZ700" s="1"/>
      <c r="ABA700" s="1"/>
      <c r="ABB700" s="1"/>
      <c r="ABC700" s="1"/>
      <c r="ABD700" s="1"/>
      <c r="ABE700" s="1"/>
      <c r="ABF700" s="1"/>
      <c r="ABG700" s="1"/>
      <c r="ABH700" s="1"/>
      <c r="ABI700" s="1"/>
      <c r="ABJ700" s="1"/>
      <c r="ABK700" s="1"/>
      <c r="ABL700" s="1"/>
      <c r="ABM700" s="1"/>
      <c r="ABN700" s="1"/>
      <c r="ABO700" s="1"/>
    </row>
    <row r="701" spans="2:743" x14ac:dyDescent="0.25">
      <c r="B701" s="1"/>
      <c r="C701" s="1"/>
      <c r="D701" s="1"/>
      <c r="E701" s="1"/>
      <c r="F701" s="1"/>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c r="GO701" s="3"/>
      <c r="GP701" s="3"/>
      <c r="GQ701" s="3"/>
      <c r="GR701" s="3"/>
      <c r="GS701" s="3"/>
      <c r="GT701" s="3"/>
      <c r="GU701" s="3"/>
      <c r="GV701" s="3"/>
      <c r="GW701" s="3"/>
      <c r="GX701" s="3"/>
      <c r="GY701" s="3"/>
      <c r="GZ701" s="3"/>
      <c r="HA701" s="3"/>
      <c r="HB701" s="3"/>
      <c r="HC701" s="3"/>
      <c r="HD701" s="3"/>
      <c r="HE701" s="3"/>
      <c r="HF701" s="3"/>
      <c r="HG701" s="3"/>
      <c r="HH701" s="3"/>
      <c r="HI701" s="3"/>
      <c r="HJ701" s="3"/>
      <c r="HK701" s="3"/>
      <c r="HL701" s="3"/>
      <c r="HM701" s="3"/>
      <c r="HN701" s="3"/>
      <c r="HO701" s="3"/>
      <c r="HP701" s="3"/>
      <c r="HQ701" s="3"/>
      <c r="HR701" s="3"/>
      <c r="HS701" s="3"/>
      <c r="HT701" s="3"/>
      <c r="HU701" s="3"/>
      <c r="HV701" s="3"/>
      <c r="HW701" s="3"/>
      <c r="HX701" s="3"/>
      <c r="HY701" s="3"/>
      <c r="HZ701" s="3"/>
      <c r="IA701" s="3"/>
      <c r="IB701" s="3"/>
      <c r="IC701" s="3"/>
      <c r="ID701" s="3"/>
      <c r="IE701" s="3"/>
      <c r="IF701" s="3"/>
      <c r="IG701" s="3"/>
      <c r="IH701" s="3"/>
      <c r="II701" s="3"/>
      <c r="IJ701" s="3"/>
      <c r="IK701" s="3"/>
      <c r="IL701" s="3"/>
      <c r="IM701" s="3"/>
      <c r="IN701" s="3"/>
      <c r="IO701" s="3"/>
      <c r="IP701" s="3"/>
      <c r="IQ701" s="3"/>
      <c r="IR701" s="3"/>
      <c r="IS701" s="3"/>
      <c r="IT701" s="3"/>
      <c r="IU701" s="3"/>
      <c r="IV701" s="3"/>
      <c r="IW701" s="3"/>
      <c r="IX701" s="3"/>
      <c r="IY701" s="3"/>
      <c r="IZ701" s="3"/>
      <c r="JA701" s="3"/>
      <c r="JB701" s="3"/>
      <c r="JC701" s="3"/>
      <c r="JD701" s="3"/>
      <c r="JE701" s="3"/>
      <c r="JF701" s="3"/>
      <c r="JG701" s="3"/>
      <c r="JH701" s="3"/>
      <c r="JI701" s="3"/>
      <c r="JJ701" s="3"/>
      <c r="JK701" s="3"/>
      <c r="JL701" s="3"/>
      <c r="JM701" s="3"/>
      <c r="JN701" s="3"/>
      <c r="JO701" s="3"/>
      <c r="JP701" s="3"/>
      <c r="JQ701" s="3"/>
      <c r="JR701" s="3"/>
      <c r="JS701" s="3"/>
      <c r="JT701" s="3"/>
      <c r="JU701" s="3"/>
      <c r="JV701" s="3"/>
      <c r="JW701" s="3"/>
      <c r="JX701" s="3"/>
      <c r="JY701" s="3"/>
      <c r="JZ701" s="3"/>
      <c r="KA701" s="3"/>
      <c r="KB701" s="3"/>
      <c r="KC701" s="3"/>
      <c r="KD701" s="3"/>
      <c r="KE701" s="3"/>
      <c r="KF701" s="3"/>
      <c r="KG701" s="3"/>
      <c r="KH701" s="3"/>
      <c r="KI701" s="3"/>
      <c r="KJ701" s="3"/>
      <c r="KK701" s="3"/>
      <c r="KL701" s="3"/>
      <c r="KM701" s="3"/>
      <c r="KN701" s="3"/>
      <c r="KO701" s="3"/>
      <c r="KP701" s="3"/>
      <c r="KQ701" s="3"/>
      <c r="KR701" s="3"/>
      <c r="KS701" s="3"/>
      <c r="KT701" s="3"/>
      <c r="KU701" s="3"/>
      <c r="KV701" s="3"/>
      <c r="KW701" s="3"/>
      <c r="KX701" s="3"/>
      <c r="KY701" s="3"/>
      <c r="KZ701" s="3"/>
      <c r="LA701" s="3"/>
      <c r="LB701" s="3"/>
      <c r="LC701" s="3"/>
      <c r="LD701" s="3"/>
      <c r="LE701" s="3"/>
      <c r="LF701" s="3"/>
      <c r="LG701" s="3"/>
      <c r="LH701" s="3"/>
      <c r="LI701" s="3"/>
      <c r="LJ701" s="3"/>
      <c r="LK701" s="3"/>
      <c r="LL701" s="3"/>
      <c r="LM701" s="3"/>
      <c r="LN701" s="3"/>
      <c r="LO701" s="3"/>
      <c r="LP701" s="3"/>
      <c r="LQ701" s="3"/>
      <c r="LR701" s="3"/>
      <c r="LS701" s="3"/>
      <c r="LT701" s="3"/>
      <c r="LU701" s="3"/>
      <c r="LV701" s="3"/>
      <c r="LW701" s="3"/>
      <c r="LX701" s="3"/>
      <c r="LY701" s="3"/>
      <c r="LZ701" s="3"/>
      <c r="MA701" s="3"/>
      <c r="MB701" s="3"/>
      <c r="MC701" s="3"/>
      <c r="MD701" s="3"/>
      <c r="ME701" s="3"/>
      <c r="MF701" s="3"/>
      <c r="MG701" s="3"/>
      <c r="MH701" s="3"/>
      <c r="MI701" s="3"/>
      <c r="MJ701" s="3"/>
      <c r="MK701" s="3"/>
      <c r="ML701" s="3"/>
      <c r="MM701" s="3"/>
      <c r="MN701" s="3"/>
      <c r="MO701" s="3"/>
      <c r="MP701" s="3"/>
      <c r="MQ701" s="3"/>
      <c r="MR701" s="3"/>
      <c r="MS701" s="3"/>
      <c r="MT701" s="3"/>
      <c r="MU701" s="3"/>
      <c r="MV701" s="3"/>
      <c r="MW701" s="3"/>
      <c r="MX701" s="3"/>
      <c r="MY701" s="3"/>
      <c r="MZ701" s="3"/>
      <c r="NA701" s="3"/>
      <c r="NB701" s="3"/>
      <c r="NC701" s="3"/>
      <c r="ND701" s="3"/>
      <c r="NE701" s="3"/>
      <c r="NF701" s="3"/>
      <c r="NG701" s="3"/>
      <c r="NH701" s="3"/>
      <c r="NI701" s="3"/>
      <c r="NJ701" s="3"/>
      <c r="NK701" s="3"/>
      <c r="NL701" s="3"/>
      <c r="NM701" s="3"/>
      <c r="NN701" s="3"/>
      <c r="NO701" s="3"/>
      <c r="NP701" s="3"/>
      <c r="NQ701" s="3"/>
      <c r="NR701" s="3"/>
      <c r="NS701" s="3"/>
      <c r="NT701" s="3"/>
      <c r="NU701" s="3"/>
      <c r="NV701" s="3"/>
      <c r="NW701" s="3"/>
      <c r="NX701" s="3"/>
      <c r="NY701" s="3"/>
      <c r="NZ701" s="3"/>
      <c r="OA701" s="3"/>
      <c r="OB701" s="3"/>
      <c r="OC701" s="3"/>
      <c r="OD701" s="3"/>
      <c r="OE701" s="3"/>
      <c r="OF701" s="3"/>
      <c r="OG701" s="3"/>
      <c r="OH701" s="3"/>
      <c r="OI701" s="3"/>
      <c r="OJ701" s="3"/>
      <c r="OK701" s="3"/>
      <c r="OL701" s="3"/>
      <c r="OM701" s="3"/>
      <c r="ON701" s="3"/>
      <c r="OO701" s="3"/>
      <c r="OP701" s="3"/>
      <c r="OQ701" s="3"/>
      <c r="OR701" s="3"/>
      <c r="OS701" s="3"/>
      <c r="OT701" s="3"/>
      <c r="OU701" s="3"/>
      <c r="OV701" s="3"/>
      <c r="OW701" s="3"/>
      <c r="OX701" s="3"/>
      <c r="OY701" s="3"/>
      <c r="OZ701" s="3"/>
      <c r="PA701" s="3"/>
      <c r="PB701" s="1"/>
      <c r="PC701" s="1"/>
      <c r="PD701" s="1"/>
      <c r="PE701" s="1"/>
      <c r="PF701" s="1"/>
      <c r="PG701" s="1"/>
      <c r="PH701" s="1"/>
      <c r="PI701" s="1"/>
      <c r="PJ701" s="1"/>
      <c r="PK701" s="1"/>
      <c r="PL701" s="1"/>
      <c r="PM701" s="1"/>
      <c r="PN701" s="1"/>
      <c r="PO701" s="1"/>
      <c r="PP701" s="1"/>
      <c r="PQ701" s="1"/>
      <c r="PR701" s="1"/>
      <c r="PS701" s="1"/>
      <c r="PT701" s="1"/>
      <c r="PU701" s="1"/>
      <c r="PV701" s="1"/>
      <c r="PW701" s="1"/>
      <c r="PX701" s="1"/>
      <c r="PY701" s="1"/>
      <c r="PZ701" s="1"/>
      <c r="QA701" s="1"/>
      <c r="QB701" s="1"/>
      <c r="QC701" s="1"/>
      <c r="QD701" s="1"/>
      <c r="QE701" s="1"/>
      <c r="QF701" s="1"/>
      <c r="QG701" s="1"/>
      <c r="QH701" s="1"/>
      <c r="QI701" s="1"/>
      <c r="QJ701" s="1"/>
      <c r="QK701" s="1"/>
      <c r="QL701" s="1"/>
      <c r="QM701" s="1"/>
      <c r="QN701" s="1"/>
      <c r="QO701" s="1"/>
      <c r="QP701" s="1"/>
      <c r="QQ701" s="1"/>
      <c r="QR701" s="1"/>
      <c r="QS701" s="1"/>
      <c r="QT701" s="1"/>
      <c r="QU701" s="1"/>
      <c r="QV701" s="1"/>
      <c r="QW701" s="1"/>
      <c r="QX701" s="1"/>
      <c r="QY701" s="1"/>
      <c r="QZ701" s="1"/>
      <c r="RA701" s="1"/>
      <c r="RB701" s="1"/>
      <c r="RC701" s="1"/>
      <c r="RD701" s="1"/>
      <c r="RE701" s="1"/>
      <c r="RF701" s="1"/>
      <c r="RG701" s="1"/>
      <c r="RH701" s="1"/>
      <c r="RI701" s="1"/>
      <c r="RJ701" s="1"/>
      <c r="RK701" s="1"/>
      <c r="RL701" s="1"/>
      <c r="RM701" s="1"/>
      <c r="RN701" s="1"/>
      <c r="RO701" s="1"/>
      <c r="RP701" s="1"/>
      <c r="RQ701" s="1"/>
      <c r="RR701" s="1"/>
      <c r="RS701" s="1"/>
      <c r="RT701" s="1"/>
      <c r="RU701" s="1"/>
      <c r="RV701" s="1"/>
      <c r="RW701" s="1"/>
      <c r="RX701" s="1"/>
      <c r="RY701" s="1"/>
      <c r="RZ701" s="1"/>
      <c r="SA701" s="1"/>
      <c r="SB701" s="1"/>
      <c r="SC701" s="1"/>
      <c r="SD701" s="1"/>
      <c r="SE701" s="1"/>
      <c r="SF701" s="1"/>
      <c r="SG701" s="1"/>
      <c r="SH701" s="1"/>
      <c r="SI701" s="1"/>
      <c r="SJ701" s="1"/>
      <c r="SK701" s="1"/>
      <c r="SL701" s="1"/>
      <c r="SM701" s="1"/>
      <c r="SN701" s="1"/>
      <c r="SO701" s="1"/>
      <c r="SP701" s="1"/>
      <c r="SQ701" s="1"/>
      <c r="SR701" s="1"/>
      <c r="SS701" s="1"/>
      <c r="ST701" s="1"/>
      <c r="SU701" s="1"/>
      <c r="SV701" s="1"/>
      <c r="SW701" s="1"/>
      <c r="SX701" s="1"/>
      <c r="SY701" s="1"/>
      <c r="SZ701" s="1"/>
      <c r="TA701" s="1"/>
      <c r="TB701" s="1"/>
      <c r="TC701" s="1"/>
      <c r="TD701" s="1"/>
      <c r="TE701" s="1"/>
      <c r="TF701" s="1"/>
      <c r="TG701" s="1"/>
      <c r="TH701" s="1"/>
      <c r="TI701" s="1"/>
      <c r="TJ701" s="1"/>
      <c r="TK701" s="1"/>
      <c r="TL701" s="1"/>
      <c r="TM701" s="1"/>
      <c r="TN701" s="1"/>
      <c r="TO701" s="1"/>
      <c r="TP701" s="1"/>
      <c r="TQ701" s="1"/>
      <c r="TR701" s="1"/>
      <c r="TS701" s="1"/>
      <c r="TT701" s="1"/>
      <c r="TU701" s="1"/>
      <c r="TV701" s="1"/>
      <c r="TW701" s="1"/>
      <c r="TX701" s="1"/>
      <c r="TY701" s="1"/>
      <c r="TZ701" s="1"/>
      <c r="UA701" s="1"/>
      <c r="UB701" s="1"/>
      <c r="UC701" s="1"/>
      <c r="UD701" s="1"/>
      <c r="UE701" s="1"/>
      <c r="UF701" s="1"/>
      <c r="UG701" s="1"/>
      <c r="UH701" s="1"/>
      <c r="UI701" s="1"/>
      <c r="UJ701" s="1"/>
      <c r="UK701" s="1"/>
      <c r="UL701" s="1"/>
      <c r="UM701" s="1"/>
      <c r="UN701" s="1"/>
      <c r="UO701" s="1"/>
      <c r="UP701" s="1"/>
      <c r="UQ701" s="1"/>
      <c r="UR701" s="1"/>
      <c r="US701" s="1"/>
      <c r="UT701" s="1"/>
      <c r="UU701" s="1"/>
      <c r="UV701" s="1"/>
      <c r="UW701" s="1"/>
      <c r="UX701" s="1"/>
      <c r="UY701" s="1"/>
      <c r="UZ701" s="1"/>
      <c r="VA701" s="1"/>
      <c r="VB701" s="1"/>
      <c r="VC701" s="1"/>
      <c r="VD701" s="1"/>
      <c r="VE701" s="1"/>
      <c r="VF701" s="1"/>
      <c r="VG701" s="1"/>
      <c r="VH701" s="1"/>
      <c r="VI701" s="1"/>
      <c r="VJ701" s="1"/>
      <c r="VK701" s="1"/>
      <c r="VL701" s="1"/>
      <c r="VM701" s="1"/>
      <c r="VN701" s="1"/>
      <c r="VO701" s="1"/>
      <c r="VP701" s="1"/>
      <c r="VQ701" s="1"/>
      <c r="VR701" s="1"/>
      <c r="VS701" s="1"/>
      <c r="VT701" s="1"/>
      <c r="VU701" s="1"/>
      <c r="VV701" s="1"/>
      <c r="VW701" s="1"/>
      <c r="VX701" s="1"/>
      <c r="VY701" s="1"/>
      <c r="VZ701" s="1"/>
      <c r="WA701" s="1"/>
      <c r="WB701" s="1"/>
      <c r="WC701" s="1"/>
      <c r="WD701" s="1"/>
      <c r="WE701" s="1"/>
      <c r="WF701" s="1"/>
      <c r="WG701" s="1"/>
      <c r="WH701" s="1"/>
      <c r="WI701" s="1"/>
      <c r="WJ701" s="1"/>
      <c r="WK701" s="1"/>
      <c r="WL701" s="1"/>
      <c r="WM701" s="1"/>
      <c r="WN701" s="1"/>
      <c r="WO701" s="1"/>
      <c r="WP701" s="1"/>
      <c r="WQ701" s="1"/>
      <c r="WR701" s="1"/>
      <c r="WS701" s="1"/>
      <c r="WT701" s="1"/>
      <c r="WU701" s="1"/>
      <c r="WV701" s="1"/>
      <c r="WW701" s="1"/>
      <c r="WX701" s="1"/>
      <c r="WY701" s="1"/>
      <c r="WZ701" s="1"/>
      <c r="XA701" s="1"/>
      <c r="XB701" s="1"/>
      <c r="XC701" s="1"/>
      <c r="XD701" s="1"/>
      <c r="XE701" s="1"/>
      <c r="XF701" s="1"/>
      <c r="XG701" s="1"/>
      <c r="XH701" s="1"/>
      <c r="XI701" s="1"/>
      <c r="XJ701" s="1"/>
      <c r="XK701" s="1"/>
      <c r="XL701" s="1"/>
      <c r="XM701" s="1"/>
      <c r="XN701" s="1"/>
      <c r="XO701" s="1"/>
      <c r="XP701" s="1"/>
      <c r="XQ701" s="1"/>
      <c r="XR701" s="1"/>
      <c r="XS701" s="1"/>
      <c r="XT701" s="1"/>
      <c r="XU701" s="1"/>
      <c r="XV701" s="1"/>
      <c r="XW701" s="1"/>
      <c r="XX701" s="1"/>
      <c r="XY701" s="1"/>
      <c r="XZ701" s="1"/>
      <c r="YA701" s="1"/>
      <c r="YB701" s="1"/>
      <c r="YC701" s="1"/>
      <c r="YD701" s="1"/>
      <c r="YE701" s="1"/>
      <c r="YF701" s="1"/>
      <c r="YG701" s="1"/>
      <c r="YH701" s="1"/>
      <c r="YI701" s="1"/>
      <c r="YJ701" s="1"/>
      <c r="YK701" s="1"/>
      <c r="YL701" s="1"/>
      <c r="YM701" s="1"/>
      <c r="YN701" s="1"/>
      <c r="YO701" s="1"/>
      <c r="YP701" s="1"/>
      <c r="YQ701" s="1"/>
      <c r="YR701" s="1"/>
      <c r="YS701" s="1"/>
      <c r="YT701" s="1"/>
      <c r="YU701" s="1"/>
      <c r="YV701" s="1"/>
      <c r="YW701" s="1"/>
      <c r="YX701" s="1"/>
      <c r="YY701" s="1"/>
      <c r="YZ701" s="1"/>
      <c r="ZA701" s="1"/>
      <c r="ZB701" s="1"/>
      <c r="ZC701" s="1"/>
      <c r="ZD701" s="1"/>
      <c r="ZE701" s="1"/>
      <c r="ZF701" s="1"/>
      <c r="ZG701" s="1"/>
      <c r="ZH701" s="1"/>
      <c r="ZI701" s="1"/>
      <c r="ZJ701" s="1"/>
      <c r="ZK701" s="1"/>
      <c r="ZL701" s="1"/>
      <c r="ZM701" s="1"/>
      <c r="ZN701" s="1"/>
      <c r="ZO701" s="1"/>
      <c r="ZP701" s="1"/>
      <c r="ZQ701" s="1"/>
      <c r="ZR701" s="1"/>
      <c r="ZS701" s="1"/>
      <c r="ZT701" s="1"/>
      <c r="ZU701" s="1"/>
      <c r="ZV701" s="1"/>
      <c r="ZW701" s="1"/>
      <c r="ZX701" s="1"/>
      <c r="ZY701" s="1"/>
      <c r="ZZ701" s="1"/>
      <c r="AAA701" s="1"/>
      <c r="AAB701" s="1"/>
      <c r="AAC701" s="1"/>
      <c r="AAD701" s="1"/>
      <c r="AAE701" s="1"/>
      <c r="AAF701" s="1"/>
      <c r="AAG701" s="1"/>
      <c r="AAH701" s="1"/>
      <c r="AAI701" s="1"/>
      <c r="AAJ701" s="1"/>
      <c r="AAK701" s="1"/>
      <c r="AAL701" s="1"/>
      <c r="AAM701" s="1"/>
      <c r="AAN701" s="1"/>
      <c r="AAO701" s="1"/>
      <c r="AAP701" s="1"/>
      <c r="AAQ701" s="1"/>
      <c r="AAR701" s="1"/>
      <c r="AAS701" s="1"/>
      <c r="AAT701" s="1"/>
      <c r="AAU701" s="1"/>
      <c r="AAV701" s="1"/>
      <c r="AAW701" s="1"/>
      <c r="AAX701" s="1"/>
      <c r="AAY701" s="1"/>
      <c r="AAZ701" s="1"/>
      <c r="ABA701" s="1"/>
      <c r="ABB701" s="1"/>
      <c r="ABC701" s="1"/>
      <c r="ABD701" s="1"/>
      <c r="ABE701" s="1"/>
      <c r="ABF701" s="1"/>
      <c r="ABG701" s="1"/>
      <c r="ABH701" s="1"/>
      <c r="ABI701" s="1"/>
      <c r="ABJ701" s="1"/>
      <c r="ABK701" s="1"/>
      <c r="ABL701" s="1"/>
      <c r="ABM701" s="1"/>
      <c r="ABN701" s="1"/>
      <c r="ABO701" s="1"/>
    </row>
    <row r="702" spans="2:743" x14ac:dyDescent="0.25">
      <c r="B702" s="1"/>
      <c r="C702" s="1"/>
      <c r="D702" s="1"/>
      <c r="E702" s="1"/>
      <c r="F702" s="1"/>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c r="GO702" s="3"/>
      <c r="GP702" s="3"/>
      <c r="GQ702" s="3"/>
      <c r="GR702" s="3"/>
      <c r="GS702" s="3"/>
      <c r="GT702" s="3"/>
      <c r="GU702" s="3"/>
      <c r="GV702" s="3"/>
      <c r="GW702" s="3"/>
      <c r="GX702" s="3"/>
      <c r="GY702" s="3"/>
      <c r="GZ702" s="3"/>
      <c r="HA702" s="3"/>
      <c r="HB702" s="3"/>
      <c r="HC702" s="3"/>
      <c r="HD702" s="3"/>
      <c r="HE702" s="3"/>
      <c r="HF702" s="3"/>
      <c r="HG702" s="3"/>
      <c r="HH702" s="3"/>
      <c r="HI702" s="3"/>
      <c r="HJ702" s="3"/>
      <c r="HK702" s="3"/>
      <c r="HL702" s="3"/>
      <c r="HM702" s="3"/>
      <c r="HN702" s="3"/>
      <c r="HO702" s="3"/>
      <c r="HP702" s="3"/>
      <c r="HQ702" s="3"/>
      <c r="HR702" s="3"/>
      <c r="HS702" s="3"/>
      <c r="HT702" s="3"/>
      <c r="HU702" s="3"/>
      <c r="HV702" s="3"/>
      <c r="HW702" s="3"/>
      <c r="HX702" s="3"/>
      <c r="HY702" s="3"/>
      <c r="HZ702" s="3"/>
      <c r="IA702" s="3"/>
      <c r="IB702" s="3"/>
      <c r="IC702" s="3"/>
      <c r="ID702" s="3"/>
      <c r="IE702" s="3"/>
      <c r="IF702" s="3"/>
      <c r="IG702" s="3"/>
      <c r="IH702" s="3"/>
      <c r="II702" s="3"/>
      <c r="IJ702" s="3"/>
      <c r="IK702" s="3"/>
      <c r="IL702" s="3"/>
      <c r="IM702" s="3"/>
      <c r="IN702" s="3"/>
      <c r="IO702" s="3"/>
      <c r="IP702" s="3"/>
      <c r="IQ702" s="3"/>
      <c r="IR702" s="3"/>
      <c r="IS702" s="3"/>
      <c r="IT702" s="3"/>
      <c r="IU702" s="3"/>
      <c r="IV702" s="3"/>
      <c r="IW702" s="3"/>
      <c r="IX702" s="3"/>
      <c r="IY702" s="3"/>
      <c r="IZ702" s="3"/>
      <c r="JA702" s="3"/>
      <c r="JB702" s="3"/>
      <c r="JC702" s="3"/>
      <c r="JD702" s="3"/>
      <c r="JE702" s="3"/>
      <c r="JF702" s="3"/>
      <c r="JG702" s="3"/>
      <c r="JH702" s="3"/>
      <c r="JI702" s="3"/>
      <c r="JJ702" s="3"/>
      <c r="JK702" s="3"/>
      <c r="JL702" s="3"/>
      <c r="JM702" s="3"/>
      <c r="JN702" s="3"/>
      <c r="JO702" s="3"/>
      <c r="JP702" s="3"/>
      <c r="JQ702" s="3"/>
      <c r="JR702" s="3"/>
      <c r="JS702" s="3"/>
      <c r="JT702" s="3"/>
      <c r="JU702" s="3"/>
      <c r="JV702" s="3"/>
      <c r="JW702" s="3"/>
      <c r="JX702" s="3"/>
      <c r="JY702" s="3"/>
      <c r="JZ702" s="3"/>
      <c r="KA702" s="3"/>
      <c r="KB702" s="3"/>
      <c r="KC702" s="3"/>
      <c r="KD702" s="3"/>
      <c r="KE702" s="3"/>
      <c r="KF702" s="3"/>
      <c r="KG702" s="3"/>
      <c r="KH702" s="3"/>
      <c r="KI702" s="3"/>
      <c r="KJ702" s="3"/>
      <c r="KK702" s="3"/>
      <c r="KL702" s="3"/>
      <c r="KM702" s="3"/>
      <c r="KN702" s="3"/>
      <c r="KO702" s="3"/>
      <c r="KP702" s="3"/>
      <c r="KQ702" s="3"/>
      <c r="KR702" s="3"/>
      <c r="KS702" s="3"/>
      <c r="KT702" s="3"/>
      <c r="KU702" s="3"/>
      <c r="KV702" s="3"/>
      <c r="KW702" s="3"/>
      <c r="KX702" s="3"/>
      <c r="KY702" s="3"/>
      <c r="KZ702" s="3"/>
      <c r="LA702" s="3"/>
      <c r="LB702" s="3"/>
      <c r="LC702" s="3"/>
      <c r="LD702" s="3"/>
      <c r="LE702" s="3"/>
      <c r="LF702" s="3"/>
      <c r="LG702" s="3"/>
      <c r="LH702" s="3"/>
      <c r="LI702" s="3"/>
      <c r="LJ702" s="3"/>
      <c r="LK702" s="3"/>
      <c r="LL702" s="3"/>
      <c r="LM702" s="3"/>
      <c r="LN702" s="3"/>
      <c r="LO702" s="3"/>
      <c r="LP702" s="3"/>
      <c r="LQ702" s="3"/>
      <c r="LR702" s="3"/>
      <c r="LS702" s="3"/>
      <c r="LT702" s="3"/>
      <c r="LU702" s="3"/>
      <c r="LV702" s="3"/>
      <c r="LW702" s="3"/>
      <c r="LX702" s="3"/>
      <c r="LY702" s="3"/>
      <c r="LZ702" s="3"/>
      <c r="MA702" s="3"/>
      <c r="MB702" s="3"/>
      <c r="MC702" s="3"/>
      <c r="MD702" s="3"/>
      <c r="ME702" s="3"/>
      <c r="MF702" s="3"/>
      <c r="MG702" s="3"/>
      <c r="MH702" s="3"/>
      <c r="MI702" s="3"/>
      <c r="MJ702" s="3"/>
      <c r="MK702" s="3"/>
      <c r="ML702" s="3"/>
      <c r="MM702" s="3"/>
      <c r="MN702" s="3"/>
      <c r="MO702" s="3"/>
      <c r="MP702" s="3"/>
      <c r="MQ702" s="3"/>
      <c r="MR702" s="3"/>
      <c r="MS702" s="3"/>
      <c r="MT702" s="3"/>
      <c r="MU702" s="3"/>
      <c r="MV702" s="3"/>
      <c r="MW702" s="3"/>
      <c r="MX702" s="3"/>
      <c r="MY702" s="3"/>
      <c r="MZ702" s="3"/>
      <c r="NA702" s="3"/>
      <c r="NB702" s="3"/>
      <c r="NC702" s="3"/>
      <c r="ND702" s="3"/>
      <c r="NE702" s="3"/>
      <c r="NF702" s="3"/>
      <c r="NG702" s="3"/>
      <c r="NH702" s="3"/>
      <c r="NI702" s="3"/>
      <c r="NJ702" s="3"/>
      <c r="NK702" s="3"/>
      <c r="NL702" s="3"/>
      <c r="NM702" s="3"/>
      <c r="NN702" s="3"/>
      <c r="NO702" s="3"/>
      <c r="NP702" s="3"/>
      <c r="NQ702" s="3"/>
      <c r="NR702" s="3"/>
      <c r="NS702" s="3"/>
      <c r="NT702" s="3"/>
      <c r="NU702" s="3"/>
      <c r="NV702" s="3"/>
      <c r="NW702" s="3"/>
      <c r="NX702" s="3"/>
      <c r="NY702" s="3"/>
      <c r="NZ702" s="3"/>
      <c r="OA702" s="3"/>
      <c r="OB702" s="3"/>
      <c r="OC702" s="3"/>
      <c r="OD702" s="3"/>
      <c r="OE702" s="3"/>
      <c r="OF702" s="3"/>
      <c r="OG702" s="3"/>
      <c r="OH702" s="3"/>
      <c r="OI702" s="3"/>
      <c r="OJ702" s="3"/>
      <c r="OK702" s="3"/>
      <c r="OL702" s="3"/>
      <c r="OM702" s="3"/>
      <c r="ON702" s="3"/>
      <c r="OO702" s="3"/>
      <c r="OP702" s="3"/>
      <c r="OQ702" s="3"/>
      <c r="OR702" s="3"/>
      <c r="OS702" s="3"/>
      <c r="OT702" s="3"/>
      <c r="OU702" s="3"/>
      <c r="OV702" s="3"/>
      <c r="OW702" s="3"/>
      <c r="OX702" s="3"/>
      <c r="OY702" s="3"/>
      <c r="OZ702" s="3"/>
      <c r="PA702" s="3"/>
      <c r="PB702" s="1"/>
      <c r="PC702" s="1"/>
      <c r="PD702" s="1"/>
      <c r="PE702" s="1"/>
      <c r="PF702" s="1"/>
      <c r="PG702" s="1"/>
      <c r="PH702" s="1"/>
      <c r="PI702" s="1"/>
      <c r="PJ702" s="1"/>
      <c r="PK702" s="1"/>
      <c r="PL702" s="1"/>
      <c r="PM702" s="1"/>
      <c r="PN702" s="1"/>
      <c r="PO702" s="1"/>
      <c r="PP702" s="1"/>
      <c r="PQ702" s="1"/>
      <c r="PR702" s="1"/>
      <c r="PS702" s="1"/>
      <c r="PT702" s="1"/>
      <c r="PU702" s="1"/>
      <c r="PV702" s="1"/>
      <c r="PW702" s="1"/>
      <c r="PX702" s="1"/>
      <c r="PY702" s="1"/>
      <c r="PZ702" s="1"/>
      <c r="QA702" s="1"/>
      <c r="QB702" s="1"/>
      <c r="QC702" s="1"/>
      <c r="QD702" s="1"/>
      <c r="QE702" s="1"/>
      <c r="QF702" s="1"/>
      <c r="QG702" s="1"/>
      <c r="QH702" s="1"/>
      <c r="QI702" s="1"/>
      <c r="QJ702" s="1"/>
      <c r="QK702" s="1"/>
      <c r="QL702" s="1"/>
      <c r="QM702" s="1"/>
      <c r="QN702" s="1"/>
      <c r="QO702" s="1"/>
      <c r="QP702" s="1"/>
      <c r="QQ702" s="1"/>
      <c r="QR702" s="1"/>
      <c r="QS702" s="1"/>
      <c r="QT702" s="1"/>
      <c r="QU702" s="1"/>
      <c r="QV702" s="1"/>
      <c r="QW702" s="1"/>
      <c r="QX702" s="1"/>
      <c r="QY702" s="1"/>
      <c r="QZ702" s="1"/>
      <c r="RA702" s="1"/>
      <c r="RB702" s="1"/>
      <c r="RC702" s="1"/>
      <c r="RD702" s="1"/>
      <c r="RE702" s="1"/>
      <c r="RF702" s="1"/>
      <c r="RG702" s="1"/>
      <c r="RH702" s="1"/>
      <c r="RI702" s="1"/>
      <c r="RJ702" s="1"/>
      <c r="RK702" s="1"/>
      <c r="RL702" s="1"/>
      <c r="RM702" s="1"/>
      <c r="RN702" s="1"/>
      <c r="RO702" s="1"/>
      <c r="RP702" s="1"/>
      <c r="RQ702" s="1"/>
      <c r="RR702" s="1"/>
      <c r="RS702" s="1"/>
      <c r="RT702" s="1"/>
      <c r="RU702" s="1"/>
      <c r="RV702" s="1"/>
      <c r="RW702" s="1"/>
      <c r="RX702" s="1"/>
      <c r="RY702" s="1"/>
      <c r="RZ702" s="1"/>
      <c r="SA702" s="1"/>
      <c r="SB702" s="1"/>
      <c r="SC702" s="1"/>
      <c r="SD702" s="1"/>
      <c r="SE702" s="1"/>
      <c r="SF702" s="1"/>
      <c r="SG702" s="1"/>
      <c r="SH702" s="1"/>
      <c r="SI702" s="1"/>
      <c r="SJ702" s="1"/>
      <c r="SK702" s="1"/>
      <c r="SL702" s="1"/>
      <c r="SM702" s="1"/>
      <c r="SN702" s="1"/>
      <c r="SO702" s="1"/>
      <c r="SP702" s="1"/>
      <c r="SQ702" s="1"/>
      <c r="SR702" s="1"/>
      <c r="SS702" s="1"/>
      <c r="ST702" s="1"/>
      <c r="SU702" s="1"/>
      <c r="SV702" s="1"/>
      <c r="SW702" s="1"/>
      <c r="SX702" s="1"/>
      <c r="SY702" s="1"/>
      <c r="SZ702" s="1"/>
      <c r="TA702" s="1"/>
      <c r="TB702" s="1"/>
      <c r="TC702" s="1"/>
      <c r="TD702" s="1"/>
      <c r="TE702" s="1"/>
      <c r="TF702" s="1"/>
      <c r="TG702" s="1"/>
      <c r="TH702" s="1"/>
      <c r="TI702" s="1"/>
      <c r="TJ702" s="1"/>
      <c r="TK702" s="1"/>
      <c r="TL702" s="1"/>
      <c r="TM702" s="1"/>
      <c r="TN702" s="1"/>
      <c r="TO702" s="1"/>
      <c r="TP702" s="1"/>
      <c r="TQ702" s="1"/>
      <c r="TR702" s="1"/>
      <c r="TS702" s="1"/>
      <c r="TT702" s="1"/>
      <c r="TU702" s="1"/>
      <c r="TV702" s="1"/>
      <c r="TW702" s="1"/>
      <c r="TX702" s="1"/>
      <c r="TY702" s="1"/>
      <c r="TZ702" s="1"/>
      <c r="UA702" s="1"/>
      <c r="UB702" s="1"/>
      <c r="UC702" s="1"/>
      <c r="UD702" s="1"/>
      <c r="UE702" s="1"/>
      <c r="UF702" s="1"/>
      <c r="UG702" s="1"/>
      <c r="UH702" s="1"/>
      <c r="UI702" s="1"/>
      <c r="UJ702" s="1"/>
      <c r="UK702" s="1"/>
      <c r="UL702" s="1"/>
      <c r="UM702" s="1"/>
      <c r="UN702" s="1"/>
      <c r="UO702" s="1"/>
      <c r="UP702" s="1"/>
      <c r="UQ702" s="1"/>
      <c r="UR702" s="1"/>
      <c r="US702" s="1"/>
      <c r="UT702" s="1"/>
      <c r="UU702" s="1"/>
      <c r="UV702" s="1"/>
      <c r="UW702" s="1"/>
      <c r="UX702" s="1"/>
      <c r="UY702" s="1"/>
      <c r="UZ702" s="1"/>
      <c r="VA702" s="1"/>
      <c r="VB702" s="1"/>
      <c r="VC702" s="1"/>
      <c r="VD702" s="1"/>
      <c r="VE702" s="1"/>
      <c r="VF702" s="1"/>
      <c r="VG702" s="1"/>
      <c r="VH702" s="1"/>
      <c r="VI702" s="1"/>
      <c r="VJ702" s="1"/>
      <c r="VK702" s="1"/>
      <c r="VL702" s="1"/>
      <c r="VM702" s="1"/>
      <c r="VN702" s="1"/>
      <c r="VO702" s="1"/>
      <c r="VP702" s="1"/>
      <c r="VQ702" s="1"/>
      <c r="VR702" s="1"/>
      <c r="VS702" s="1"/>
      <c r="VT702" s="1"/>
      <c r="VU702" s="1"/>
      <c r="VV702" s="1"/>
      <c r="VW702" s="1"/>
      <c r="VX702" s="1"/>
      <c r="VY702" s="1"/>
      <c r="VZ702" s="1"/>
      <c r="WA702" s="1"/>
      <c r="WB702" s="1"/>
      <c r="WC702" s="1"/>
      <c r="WD702" s="1"/>
      <c r="WE702" s="1"/>
      <c r="WF702" s="1"/>
      <c r="WG702" s="1"/>
      <c r="WH702" s="1"/>
      <c r="WI702" s="1"/>
      <c r="WJ702" s="1"/>
      <c r="WK702" s="1"/>
      <c r="WL702" s="1"/>
      <c r="WM702" s="1"/>
      <c r="WN702" s="1"/>
      <c r="WO702" s="1"/>
      <c r="WP702" s="1"/>
      <c r="WQ702" s="1"/>
      <c r="WR702" s="1"/>
      <c r="WS702" s="1"/>
      <c r="WT702" s="1"/>
      <c r="WU702" s="1"/>
      <c r="WV702" s="1"/>
      <c r="WW702" s="1"/>
      <c r="WX702" s="1"/>
      <c r="WY702" s="1"/>
      <c r="WZ702" s="1"/>
      <c r="XA702" s="1"/>
      <c r="XB702" s="1"/>
      <c r="XC702" s="1"/>
      <c r="XD702" s="1"/>
      <c r="XE702" s="1"/>
      <c r="XF702" s="1"/>
      <c r="XG702" s="1"/>
      <c r="XH702" s="1"/>
      <c r="XI702" s="1"/>
      <c r="XJ702" s="1"/>
      <c r="XK702" s="1"/>
      <c r="XL702" s="1"/>
      <c r="XM702" s="1"/>
      <c r="XN702" s="1"/>
      <c r="XO702" s="1"/>
      <c r="XP702" s="1"/>
      <c r="XQ702" s="1"/>
      <c r="XR702" s="1"/>
      <c r="XS702" s="1"/>
      <c r="XT702" s="1"/>
      <c r="XU702" s="1"/>
      <c r="XV702" s="1"/>
      <c r="XW702" s="1"/>
      <c r="XX702" s="1"/>
      <c r="XY702" s="1"/>
      <c r="XZ702" s="1"/>
      <c r="YA702" s="1"/>
      <c r="YB702" s="1"/>
      <c r="YC702" s="1"/>
      <c r="YD702" s="1"/>
      <c r="YE702" s="1"/>
      <c r="YF702" s="1"/>
      <c r="YG702" s="1"/>
      <c r="YH702" s="1"/>
      <c r="YI702" s="1"/>
      <c r="YJ702" s="1"/>
      <c r="YK702" s="1"/>
      <c r="YL702" s="1"/>
      <c r="YM702" s="1"/>
      <c r="YN702" s="1"/>
      <c r="YO702" s="1"/>
      <c r="YP702" s="1"/>
      <c r="YQ702" s="1"/>
      <c r="YR702" s="1"/>
      <c r="YS702" s="1"/>
      <c r="YT702" s="1"/>
      <c r="YU702" s="1"/>
      <c r="YV702" s="1"/>
      <c r="YW702" s="1"/>
      <c r="YX702" s="1"/>
      <c r="YY702" s="1"/>
      <c r="YZ702" s="1"/>
      <c r="ZA702" s="1"/>
      <c r="ZB702" s="1"/>
      <c r="ZC702" s="1"/>
      <c r="ZD702" s="1"/>
      <c r="ZE702" s="1"/>
      <c r="ZF702" s="1"/>
      <c r="ZG702" s="1"/>
      <c r="ZH702" s="1"/>
      <c r="ZI702" s="1"/>
      <c r="ZJ702" s="1"/>
      <c r="ZK702" s="1"/>
      <c r="ZL702" s="1"/>
      <c r="ZM702" s="1"/>
      <c r="ZN702" s="1"/>
      <c r="ZO702" s="1"/>
      <c r="ZP702" s="1"/>
      <c r="ZQ702" s="1"/>
      <c r="ZR702" s="1"/>
      <c r="ZS702" s="1"/>
      <c r="ZT702" s="1"/>
      <c r="ZU702" s="1"/>
      <c r="ZV702" s="1"/>
      <c r="ZW702" s="1"/>
      <c r="ZX702" s="1"/>
      <c r="ZY702" s="1"/>
      <c r="ZZ702" s="1"/>
      <c r="AAA702" s="1"/>
      <c r="AAB702" s="1"/>
      <c r="AAC702" s="1"/>
      <c r="AAD702" s="1"/>
      <c r="AAE702" s="1"/>
      <c r="AAF702" s="1"/>
      <c r="AAG702" s="1"/>
      <c r="AAH702" s="1"/>
      <c r="AAI702" s="1"/>
      <c r="AAJ702" s="1"/>
      <c r="AAK702" s="1"/>
      <c r="AAL702" s="1"/>
      <c r="AAM702" s="1"/>
      <c r="AAN702" s="1"/>
      <c r="AAO702" s="1"/>
      <c r="AAP702" s="1"/>
      <c r="AAQ702" s="1"/>
      <c r="AAR702" s="1"/>
      <c r="AAS702" s="1"/>
      <c r="AAT702" s="1"/>
      <c r="AAU702" s="1"/>
      <c r="AAV702" s="1"/>
      <c r="AAW702" s="1"/>
      <c r="AAX702" s="1"/>
      <c r="AAY702" s="1"/>
      <c r="AAZ702" s="1"/>
      <c r="ABA702" s="1"/>
      <c r="ABB702" s="1"/>
      <c r="ABC702" s="1"/>
      <c r="ABD702" s="1"/>
      <c r="ABE702" s="1"/>
      <c r="ABF702" s="1"/>
      <c r="ABG702" s="1"/>
      <c r="ABH702" s="1"/>
      <c r="ABI702" s="1"/>
      <c r="ABJ702" s="1"/>
      <c r="ABK702" s="1"/>
      <c r="ABL702" s="1"/>
      <c r="ABM702" s="1"/>
      <c r="ABN702" s="1"/>
      <c r="ABO702" s="1"/>
    </row>
    <row r="703" spans="2:743" x14ac:dyDescent="0.25">
      <c r="B703" s="1"/>
      <c r="C703" s="1"/>
      <c r="D703" s="1"/>
      <c r="E703" s="1"/>
      <c r="F703" s="1"/>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c r="GO703" s="3"/>
      <c r="GP703" s="3"/>
      <c r="GQ703" s="3"/>
      <c r="GR703" s="3"/>
      <c r="GS703" s="3"/>
      <c r="GT703" s="3"/>
      <c r="GU703" s="3"/>
      <c r="GV703" s="3"/>
      <c r="GW703" s="3"/>
      <c r="GX703" s="3"/>
      <c r="GY703" s="3"/>
      <c r="GZ703" s="3"/>
      <c r="HA703" s="3"/>
      <c r="HB703" s="3"/>
      <c r="HC703" s="3"/>
      <c r="HD703" s="3"/>
      <c r="HE703" s="3"/>
      <c r="HF703" s="3"/>
      <c r="HG703" s="3"/>
      <c r="HH703" s="3"/>
      <c r="HI703" s="3"/>
      <c r="HJ703" s="3"/>
      <c r="HK703" s="3"/>
      <c r="HL703" s="3"/>
      <c r="HM703" s="3"/>
      <c r="HN703" s="3"/>
      <c r="HO703" s="3"/>
      <c r="HP703" s="3"/>
      <c r="HQ703" s="3"/>
      <c r="HR703" s="3"/>
      <c r="HS703" s="3"/>
      <c r="HT703" s="3"/>
      <c r="HU703" s="3"/>
      <c r="HV703" s="3"/>
      <c r="HW703" s="3"/>
      <c r="HX703" s="3"/>
      <c r="HY703" s="3"/>
      <c r="HZ703" s="3"/>
      <c r="IA703" s="3"/>
      <c r="IB703" s="3"/>
      <c r="IC703" s="3"/>
      <c r="ID703" s="3"/>
      <c r="IE703" s="3"/>
      <c r="IF703" s="3"/>
      <c r="IG703" s="3"/>
      <c r="IH703" s="3"/>
      <c r="II703" s="3"/>
      <c r="IJ703" s="3"/>
      <c r="IK703" s="3"/>
      <c r="IL703" s="3"/>
      <c r="IM703" s="3"/>
      <c r="IN703" s="3"/>
      <c r="IO703" s="3"/>
      <c r="IP703" s="3"/>
      <c r="IQ703" s="3"/>
      <c r="IR703" s="3"/>
      <c r="IS703" s="3"/>
      <c r="IT703" s="3"/>
      <c r="IU703" s="3"/>
      <c r="IV703" s="3"/>
      <c r="IW703" s="3"/>
      <c r="IX703" s="3"/>
      <c r="IY703" s="3"/>
      <c r="IZ703" s="3"/>
      <c r="JA703" s="3"/>
      <c r="JB703" s="3"/>
      <c r="JC703" s="3"/>
      <c r="JD703" s="3"/>
      <c r="JE703" s="3"/>
      <c r="JF703" s="3"/>
      <c r="JG703" s="3"/>
      <c r="JH703" s="3"/>
      <c r="JI703" s="3"/>
      <c r="JJ703" s="3"/>
      <c r="JK703" s="3"/>
      <c r="JL703" s="3"/>
      <c r="JM703" s="3"/>
      <c r="JN703" s="3"/>
      <c r="JO703" s="3"/>
      <c r="JP703" s="3"/>
      <c r="JQ703" s="3"/>
      <c r="JR703" s="3"/>
      <c r="JS703" s="3"/>
      <c r="JT703" s="3"/>
      <c r="JU703" s="3"/>
      <c r="JV703" s="3"/>
      <c r="JW703" s="3"/>
      <c r="JX703" s="3"/>
      <c r="JY703" s="3"/>
      <c r="JZ703" s="3"/>
      <c r="KA703" s="3"/>
      <c r="KB703" s="3"/>
      <c r="KC703" s="3"/>
      <c r="KD703" s="3"/>
      <c r="KE703" s="3"/>
      <c r="KF703" s="3"/>
      <c r="KG703" s="3"/>
      <c r="KH703" s="3"/>
      <c r="KI703" s="3"/>
      <c r="KJ703" s="3"/>
      <c r="KK703" s="3"/>
      <c r="KL703" s="3"/>
      <c r="KM703" s="3"/>
      <c r="KN703" s="3"/>
      <c r="KO703" s="3"/>
      <c r="KP703" s="3"/>
      <c r="KQ703" s="3"/>
      <c r="KR703" s="3"/>
      <c r="KS703" s="3"/>
      <c r="KT703" s="3"/>
      <c r="KU703" s="3"/>
      <c r="KV703" s="3"/>
      <c r="KW703" s="3"/>
      <c r="KX703" s="3"/>
      <c r="KY703" s="3"/>
      <c r="KZ703" s="3"/>
      <c r="LA703" s="3"/>
      <c r="LB703" s="3"/>
      <c r="LC703" s="3"/>
      <c r="LD703" s="3"/>
      <c r="LE703" s="3"/>
      <c r="LF703" s="3"/>
      <c r="LG703" s="3"/>
      <c r="LH703" s="3"/>
      <c r="LI703" s="3"/>
      <c r="LJ703" s="3"/>
      <c r="LK703" s="3"/>
      <c r="LL703" s="3"/>
      <c r="LM703" s="3"/>
      <c r="LN703" s="3"/>
      <c r="LO703" s="3"/>
      <c r="LP703" s="3"/>
      <c r="LQ703" s="3"/>
      <c r="LR703" s="3"/>
      <c r="LS703" s="3"/>
      <c r="LT703" s="3"/>
      <c r="LU703" s="3"/>
      <c r="LV703" s="3"/>
      <c r="LW703" s="3"/>
      <c r="LX703" s="3"/>
      <c r="LY703" s="3"/>
      <c r="LZ703" s="3"/>
      <c r="MA703" s="3"/>
      <c r="MB703" s="3"/>
      <c r="MC703" s="3"/>
      <c r="MD703" s="3"/>
      <c r="ME703" s="3"/>
      <c r="MF703" s="3"/>
      <c r="MG703" s="3"/>
      <c r="MH703" s="3"/>
      <c r="MI703" s="3"/>
      <c r="MJ703" s="3"/>
      <c r="MK703" s="3"/>
      <c r="ML703" s="3"/>
      <c r="MM703" s="3"/>
      <c r="MN703" s="3"/>
      <c r="MO703" s="3"/>
      <c r="MP703" s="3"/>
      <c r="MQ703" s="3"/>
      <c r="MR703" s="3"/>
      <c r="MS703" s="3"/>
      <c r="MT703" s="3"/>
      <c r="MU703" s="3"/>
      <c r="MV703" s="3"/>
      <c r="MW703" s="3"/>
      <c r="MX703" s="3"/>
      <c r="MY703" s="3"/>
      <c r="MZ703" s="3"/>
      <c r="NA703" s="3"/>
      <c r="NB703" s="3"/>
      <c r="NC703" s="3"/>
      <c r="ND703" s="3"/>
      <c r="NE703" s="3"/>
      <c r="NF703" s="3"/>
      <c r="NG703" s="3"/>
      <c r="NH703" s="3"/>
      <c r="NI703" s="3"/>
      <c r="NJ703" s="3"/>
      <c r="NK703" s="3"/>
      <c r="NL703" s="3"/>
      <c r="NM703" s="3"/>
      <c r="NN703" s="3"/>
      <c r="NO703" s="3"/>
      <c r="NP703" s="3"/>
      <c r="NQ703" s="3"/>
      <c r="NR703" s="3"/>
      <c r="NS703" s="3"/>
      <c r="NT703" s="3"/>
      <c r="NU703" s="3"/>
      <c r="NV703" s="3"/>
      <c r="NW703" s="3"/>
      <c r="NX703" s="3"/>
      <c r="NY703" s="3"/>
      <c r="NZ703" s="3"/>
      <c r="OA703" s="3"/>
      <c r="OB703" s="3"/>
      <c r="OC703" s="3"/>
      <c r="OD703" s="3"/>
      <c r="OE703" s="3"/>
      <c r="OF703" s="3"/>
      <c r="OG703" s="3"/>
      <c r="OH703" s="3"/>
      <c r="OI703" s="3"/>
      <c r="OJ703" s="3"/>
      <c r="OK703" s="3"/>
      <c r="OL703" s="3"/>
      <c r="OM703" s="3"/>
      <c r="ON703" s="3"/>
      <c r="OO703" s="3"/>
      <c r="OP703" s="3"/>
      <c r="OQ703" s="3"/>
      <c r="OR703" s="3"/>
      <c r="OS703" s="3"/>
      <c r="OT703" s="3"/>
      <c r="OU703" s="3"/>
      <c r="OV703" s="3"/>
      <c r="OW703" s="3"/>
      <c r="OX703" s="3"/>
      <c r="OY703" s="3"/>
      <c r="OZ703" s="3"/>
      <c r="PA703" s="3"/>
      <c r="PB703" s="1"/>
      <c r="PC703" s="1"/>
      <c r="PD703" s="1"/>
      <c r="PE703" s="1"/>
      <c r="PF703" s="1"/>
      <c r="PG703" s="1"/>
      <c r="PH703" s="1"/>
      <c r="PI703" s="1"/>
      <c r="PJ703" s="1"/>
      <c r="PK703" s="1"/>
      <c r="PL703" s="1"/>
      <c r="PM703" s="1"/>
      <c r="PN703" s="1"/>
      <c r="PO703" s="1"/>
      <c r="PP703" s="1"/>
      <c r="PQ703" s="1"/>
      <c r="PR703" s="1"/>
      <c r="PS703" s="1"/>
      <c r="PT703" s="1"/>
      <c r="PU703" s="1"/>
      <c r="PV703" s="1"/>
      <c r="PW703" s="1"/>
      <c r="PX703" s="1"/>
      <c r="PY703" s="1"/>
      <c r="PZ703" s="1"/>
      <c r="QA703" s="1"/>
      <c r="QB703" s="1"/>
      <c r="QC703" s="1"/>
      <c r="QD703" s="1"/>
      <c r="QE703" s="1"/>
      <c r="QF703" s="1"/>
      <c r="QG703" s="1"/>
      <c r="QH703" s="1"/>
      <c r="QI703" s="1"/>
      <c r="QJ703" s="1"/>
      <c r="QK703" s="1"/>
      <c r="QL703" s="1"/>
      <c r="QM703" s="1"/>
      <c r="QN703" s="1"/>
      <c r="QO703" s="1"/>
      <c r="QP703" s="1"/>
      <c r="QQ703" s="1"/>
      <c r="QR703" s="1"/>
      <c r="QS703" s="1"/>
      <c r="QT703" s="1"/>
      <c r="QU703" s="1"/>
      <c r="QV703" s="1"/>
      <c r="QW703" s="1"/>
      <c r="QX703" s="1"/>
      <c r="QY703" s="1"/>
      <c r="QZ703" s="1"/>
      <c r="RA703" s="1"/>
      <c r="RB703" s="1"/>
      <c r="RC703" s="1"/>
      <c r="RD703" s="1"/>
      <c r="RE703" s="1"/>
      <c r="RF703" s="1"/>
      <c r="RG703" s="1"/>
      <c r="RH703" s="1"/>
      <c r="RI703" s="1"/>
      <c r="RJ703" s="1"/>
      <c r="RK703" s="1"/>
      <c r="RL703" s="1"/>
      <c r="RM703" s="1"/>
      <c r="RN703" s="1"/>
      <c r="RO703" s="1"/>
      <c r="RP703" s="1"/>
      <c r="RQ703" s="1"/>
      <c r="RR703" s="1"/>
      <c r="RS703" s="1"/>
      <c r="RT703" s="1"/>
      <c r="RU703" s="1"/>
      <c r="RV703" s="1"/>
      <c r="RW703" s="1"/>
      <c r="RX703" s="1"/>
      <c r="RY703" s="1"/>
      <c r="RZ703" s="1"/>
      <c r="SA703" s="1"/>
      <c r="SB703" s="1"/>
      <c r="SC703" s="1"/>
      <c r="SD703" s="1"/>
      <c r="SE703" s="1"/>
      <c r="SF703" s="1"/>
      <c r="SG703" s="1"/>
      <c r="SH703" s="1"/>
      <c r="SI703" s="1"/>
      <c r="SJ703" s="1"/>
      <c r="SK703" s="1"/>
      <c r="SL703" s="1"/>
      <c r="SM703" s="1"/>
      <c r="SN703" s="1"/>
      <c r="SO703" s="1"/>
      <c r="SP703" s="1"/>
      <c r="SQ703" s="1"/>
      <c r="SR703" s="1"/>
      <c r="SS703" s="1"/>
      <c r="ST703" s="1"/>
      <c r="SU703" s="1"/>
      <c r="SV703" s="1"/>
      <c r="SW703" s="1"/>
      <c r="SX703" s="1"/>
      <c r="SY703" s="1"/>
      <c r="SZ703" s="1"/>
      <c r="TA703" s="1"/>
      <c r="TB703" s="1"/>
      <c r="TC703" s="1"/>
      <c r="TD703" s="1"/>
      <c r="TE703" s="1"/>
      <c r="TF703" s="1"/>
      <c r="TG703" s="1"/>
      <c r="TH703" s="1"/>
      <c r="TI703" s="1"/>
      <c r="TJ703" s="1"/>
      <c r="TK703" s="1"/>
      <c r="TL703" s="1"/>
      <c r="TM703" s="1"/>
      <c r="TN703" s="1"/>
      <c r="TO703" s="1"/>
      <c r="TP703" s="1"/>
      <c r="TQ703" s="1"/>
      <c r="TR703" s="1"/>
      <c r="TS703" s="1"/>
      <c r="TT703" s="1"/>
      <c r="TU703" s="1"/>
      <c r="TV703" s="1"/>
      <c r="TW703" s="1"/>
      <c r="TX703" s="1"/>
      <c r="TY703" s="1"/>
      <c r="TZ703" s="1"/>
      <c r="UA703" s="1"/>
      <c r="UB703" s="1"/>
      <c r="UC703" s="1"/>
      <c r="UD703" s="1"/>
      <c r="UE703" s="1"/>
      <c r="UF703" s="1"/>
      <c r="UG703" s="1"/>
      <c r="UH703" s="1"/>
      <c r="UI703" s="1"/>
      <c r="UJ703" s="1"/>
      <c r="UK703" s="1"/>
      <c r="UL703" s="1"/>
      <c r="UM703" s="1"/>
      <c r="UN703" s="1"/>
      <c r="UO703" s="1"/>
      <c r="UP703" s="1"/>
      <c r="UQ703" s="1"/>
      <c r="UR703" s="1"/>
      <c r="US703" s="1"/>
      <c r="UT703" s="1"/>
      <c r="UU703" s="1"/>
      <c r="UV703" s="1"/>
      <c r="UW703" s="1"/>
      <c r="UX703" s="1"/>
      <c r="UY703" s="1"/>
      <c r="UZ703" s="1"/>
      <c r="VA703" s="1"/>
      <c r="VB703" s="1"/>
      <c r="VC703" s="1"/>
      <c r="VD703" s="1"/>
      <c r="VE703" s="1"/>
      <c r="VF703" s="1"/>
      <c r="VG703" s="1"/>
      <c r="VH703" s="1"/>
      <c r="VI703" s="1"/>
      <c r="VJ703" s="1"/>
      <c r="VK703" s="1"/>
      <c r="VL703" s="1"/>
      <c r="VM703" s="1"/>
      <c r="VN703" s="1"/>
      <c r="VO703" s="1"/>
      <c r="VP703" s="1"/>
      <c r="VQ703" s="1"/>
      <c r="VR703" s="1"/>
      <c r="VS703" s="1"/>
      <c r="VT703" s="1"/>
      <c r="VU703" s="1"/>
      <c r="VV703" s="1"/>
      <c r="VW703" s="1"/>
      <c r="VX703" s="1"/>
      <c r="VY703" s="1"/>
      <c r="VZ703" s="1"/>
      <c r="WA703" s="1"/>
      <c r="WB703" s="1"/>
      <c r="WC703" s="1"/>
      <c r="WD703" s="1"/>
      <c r="WE703" s="1"/>
      <c r="WF703" s="1"/>
      <c r="WG703" s="1"/>
      <c r="WH703" s="1"/>
      <c r="WI703" s="1"/>
      <c r="WJ703" s="1"/>
      <c r="WK703" s="1"/>
      <c r="WL703" s="1"/>
      <c r="WM703" s="1"/>
      <c r="WN703" s="1"/>
      <c r="WO703" s="1"/>
      <c r="WP703" s="1"/>
      <c r="WQ703" s="1"/>
      <c r="WR703" s="1"/>
      <c r="WS703" s="1"/>
      <c r="WT703" s="1"/>
      <c r="WU703" s="1"/>
      <c r="WV703" s="1"/>
      <c r="WW703" s="1"/>
      <c r="WX703" s="1"/>
      <c r="WY703" s="1"/>
      <c r="WZ703" s="1"/>
      <c r="XA703" s="1"/>
      <c r="XB703" s="1"/>
      <c r="XC703" s="1"/>
      <c r="XD703" s="1"/>
      <c r="XE703" s="1"/>
      <c r="XF703" s="1"/>
      <c r="XG703" s="1"/>
      <c r="XH703" s="1"/>
      <c r="XI703" s="1"/>
      <c r="XJ703" s="1"/>
      <c r="XK703" s="1"/>
      <c r="XL703" s="1"/>
      <c r="XM703" s="1"/>
      <c r="XN703" s="1"/>
      <c r="XO703" s="1"/>
      <c r="XP703" s="1"/>
      <c r="XQ703" s="1"/>
      <c r="XR703" s="1"/>
      <c r="XS703" s="1"/>
      <c r="XT703" s="1"/>
      <c r="XU703" s="1"/>
      <c r="XV703" s="1"/>
      <c r="XW703" s="1"/>
      <c r="XX703" s="1"/>
      <c r="XY703" s="1"/>
      <c r="XZ703" s="1"/>
      <c r="YA703" s="1"/>
      <c r="YB703" s="1"/>
      <c r="YC703" s="1"/>
      <c r="YD703" s="1"/>
      <c r="YE703" s="1"/>
      <c r="YF703" s="1"/>
      <c r="YG703" s="1"/>
      <c r="YH703" s="1"/>
      <c r="YI703" s="1"/>
      <c r="YJ703" s="1"/>
      <c r="YK703" s="1"/>
      <c r="YL703" s="1"/>
      <c r="YM703" s="1"/>
      <c r="YN703" s="1"/>
      <c r="YO703" s="1"/>
      <c r="YP703" s="1"/>
      <c r="YQ703" s="1"/>
      <c r="YR703" s="1"/>
      <c r="YS703" s="1"/>
      <c r="YT703" s="1"/>
      <c r="YU703" s="1"/>
      <c r="YV703" s="1"/>
      <c r="YW703" s="1"/>
      <c r="YX703" s="1"/>
      <c r="YY703" s="1"/>
      <c r="YZ703" s="1"/>
      <c r="ZA703" s="1"/>
      <c r="ZB703" s="1"/>
      <c r="ZC703" s="1"/>
      <c r="ZD703" s="1"/>
      <c r="ZE703" s="1"/>
      <c r="ZF703" s="1"/>
      <c r="ZG703" s="1"/>
      <c r="ZH703" s="1"/>
      <c r="ZI703" s="1"/>
      <c r="ZJ703" s="1"/>
      <c r="ZK703" s="1"/>
      <c r="ZL703" s="1"/>
      <c r="ZM703" s="1"/>
      <c r="ZN703" s="1"/>
      <c r="ZO703" s="1"/>
      <c r="ZP703" s="1"/>
      <c r="ZQ703" s="1"/>
      <c r="ZR703" s="1"/>
      <c r="ZS703" s="1"/>
      <c r="ZT703" s="1"/>
      <c r="ZU703" s="1"/>
      <c r="ZV703" s="1"/>
      <c r="ZW703" s="1"/>
      <c r="ZX703" s="1"/>
      <c r="ZY703" s="1"/>
      <c r="ZZ703" s="1"/>
      <c r="AAA703" s="1"/>
      <c r="AAB703" s="1"/>
      <c r="AAC703" s="1"/>
      <c r="AAD703" s="1"/>
      <c r="AAE703" s="1"/>
      <c r="AAF703" s="1"/>
      <c r="AAG703" s="1"/>
      <c r="AAH703" s="1"/>
      <c r="AAI703" s="1"/>
      <c r="AAJ703" s="1"/>
      <c r="AAK703" s="1"/>
      <c r="AAL703" s="1"/>
      <c r="AAM703" s="1"/>
      <c r="AAN703" s="1"/>
      <c r="AAO703" s="1"/>
      <c r="AAP703" s="1"/>
      <c r="AAQ703" s="1"/>
      <c r="AAR703" s="1"/>
      <c r="AAS703" s="1"/>
      <c r="AAT703" s="1"/>
      <c r="AAU703" s="1"/>
      <c r="AAV703" s="1"/>
      <c r="AAW703" s="1"/>
      <c r="AAX703" s="1"/>
      <c r="AAY703" s="1"/>
      <c r="AAZ703" s="1"/>
      <c r="ABA703" s="1"/>
      <c r="ABB703" s="1"/>
      <c r="ABC703" s="1"/>
      <c r="ABD703" s="1"/>
      <c r="ABE703" s="1"/>
      <c r="ABF703" s="1"/>
      <c r="ABG703" s="1"/>
      <c r="ABH703" s="1"/>
      <c r="ABI703" s="1"/>
      <c r="ABJ703" s="1"/>
      <c r="ABK703" s="1"/>
      <c r="ABL703" s="1"/>
      <c r="ABM703" s="1"/>
      <c r="ABN703" s="1"/>
      <c r="ABO703" s="1"/>
    </row>
    <row r="704" spans="2:743" x14ac:dyDescent="0.25">
      <c r="B704" s="1"/>
      <c r="C704" s="1"/>
      <c r="D704" s="1"/>
      <c r="E704" s="1"/>
      <c r="F704" s="1"/>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3"/>
      <c r="GU704" s="3"/>
      <c r="GV704" s="3"/>
      <c r="GW704" s="3"/>
      <c r="GX704" s="3"/>
      <c r="GY704" s="3"/>
      <c r="GZ704" s="3"/>
      <c r="HA704" s="3"/>
      <c r="HB704" s="3"/>
      <c r="HC704" s="3"/>
      <c r="HD704" s="3"/>
      <c r="HE704" s="3"/>
      <c r="HF704" s="3"/>
      <c r="HG704" s="3"/>
      <c r="HH704" s="3"/>
      <c r="HI704" s="3"/>
      <c r="HJ704" s="3"/>
      <c r="HK704" s="3"/>
      <c r="HL704" s="3"/>
      <c r="HM704" s="3"/>
      <c r="HN704" s="3"/>
      <c r="HO704" s="3"/>
      <c r="HP704" s="3"/>
      <c r="HQ704" s="3"/>
      <c r="HR704" s="3"/>
      <c r="HS704" s="3"/>
      <c r="HT704" s="3"/>
      <c r="HU704" s="3"/>
      <c r="HV704" s="3"/>
      <c r="HW704" s="3"/>
      <c r="HX704" s="3"/>
      <c r="HY704" s="3"/>
      <c r="HZ704" s="3"/>
      <c r="IA704" s="3"/>
      <c r="IB704" s="3"/>
      <c r="IC704" s="3"/>
      <c r="ID704" s="3"/>
      <c r="IE704" s="3"/>
      <c r="IF704" s="3"/>
      <c r="IG704" s="3"/>
      <c r="IH704" s="3"/>
      <c r="II704" s="3"/>
      <c r="IJ704" s="3"/>
      <c r="IK704" s="3"/>
      <c r="IL704" s="3"/>
      <c r="IM704" s="3"/>
      <c r="IN704" s="3"/>
      <c r="IO704" s="3"/>
      <c r="IP704" s="3"/>
      <c r="IQ704" s="3"/>
      <c r="IR704" s="3"/>
      <c r="IS704" s="3"/>
      <c r="IT704" s="3"/>
      <c r="IU704" s="3"/>
      <c r="IV704" s="3"/>
      <c r="IW704" s="3"/>
      <c r="IX704" s="3"/>
      <c r="IY704" s="3"/>
      <c r="IZ704" s="3"/>
      <c r="JA704" s="3"/>
      <c r="JB704" s="3"/>
      <c r="JC704" s="3"/>
      <c r="JD704" s="3"/>
      <c r="JE704" s="3"/>
      <c r="JF704" s="3"/>
      <c r="JG704" s="3"/>
      <c r="JH704" s="3"/>
      <c r="JI704" s="3"/>
      <c r="JJ704" s="3"/>
      <c r="JK704" s="3"/>
      <c r="JL704" s="3"/>
      <c r="JM704" s="3"/>
      <c r="JN704" s="3"/>
      <c r="JO704" s="3"/>
      <c r="JP704" s="3"/>
      <c r="JQ704" s="3"/>
      <c r="JR704" s="3"/>
      <c r="JS704" s="3"/>
      <c r="JT704" s="3"/>
      <c r="JU704" s="3"/>
      <c r="JV704" s="3"/>
      <c r="JW704" s="3"/>
      <c r="JX704" s="3"/>
      <c r="JY704" s="3"/>
      <c r="JZ704" s="3"/>
      <c r="KA704" s="3"/>
      <c r="KB704" s="3"/>
      <c r="KC704" s="3"/>
      <c r="KD704" s="3"/>
      <c r="KE704" s="3"/>
      <c r="KF704" s="3"/>
      <c r="KG704" s="3"/>
      <c r="KH704" s="3"/>
      <c r="KI704" s="3"/>
      <c r="KJ704" s="3"/>
      <c r="KK704" s="3"/>
      <c r="KL704" s="3"/>
      <c r="KM704" s="3"/>
      <c r="KN704" s="3"/>
      <c r="KO704" s="3"/>
      <c r="KP704" s="3"/>
      <c r="KQ704" s="3"/>
      <c r="KR704" s="3"/>
      <c r="KS704" s="3"/>
      <c r="KT704" s="3"/>
      <c r="KU704" s="3"/>
      <c r="KV704" s="3"/>
      <c r="KW704" s="3"/>
      <c r="KX704" s="3"/>
      <c r="KY704" s="3"/>
      <c r="KZ704" s="3"/>
      <c r="LA704" s="3"/>
      <c r="LB704" s="3"/>
      <c r="LC704" s="3"/>
      <c r="LD704" s="3"/>
      <c r="LE704" s="3"/>
      <c r="LF704" s="3"/>
      <c r="LG704" s="3"/>
      <c r="LH704" s="3"/>
      <c r="LI704" s="3"/>
      <c r="LJ704" s="3"/>
      <c r="LK704" s="3"/>
      <c r="LL704" s="3"/>
      <c r="LM704" s="3"/>
      <c r="LN704" s="3"/>
      <c r="LO704" s="3"/>
      <c r="LP704" s="3"/>
      <c r="LQ704" s="3"/>
      <c r="LR704" s="3"/>
      <c r="LS704" s="3"/>
      <c r="LT704" s="3"/>
      <c r="LU704" s="3"/>
      <c r="LV704" s="3"/>
      <c r="LW704" s="3"/>
      <c r="LX704" s="3"/>
      <c r="LY704" s="3"/>
      <c r="LZ704" s="3"/>
      <c r="MA704" s="3"/>
      <c r="MB704" s="3"/>
      <c r="MC704" s="3"/>
      <c r="MD704" s="3"/>
      <c r="ME704" s="3"/>
      <c r="MF704" s="3"/>
      <c r="MG704" s="3"/>
      <c r="MH704" s="3"/>
      <c r="MI704" s="3"/>
      <c r="MJ704" s="3"/>
      <c r="MK704" s="3"/>
      <c r="ML704" s="3"/>
      <c r="MM704" s="3"/>
      <c r="MN704" s="3"/>
      <c r="MO704" s="3"/>
      <c r="MP704" s="3"/>
      <c r="MQ704" s="3"/>
      <c r="MR704" s="3"/>
      <c r="MS704" s="3"/>
      <c r="MT704" s="3"/>
      <c r="MU704" s="3"/>
      <c r="MV704" s="3"/>
      <c r="MW704" s="3"/>
      <c r="MX704" s="3"/>
      <c r="MY704" s="3"/>
      <c r="MZ704" s="3"/>
      <c r="NA704" s="3"/>
      <c r="NB704" s="3"/>
      <c r="NC704" s="3"/>
      <c r="ND704" s="3"/>
      <c r="NE704" s="3"/>
      <c r="NF704" s="3"/>
      <c r="NG704" s="3"/>
      <c r="NH704" s="3"/>
      <c r="NI704" s="3"/>
      <c r="NJ704" s="3"/>
      <c r="NK704" s="3"/>
      <c r="NL704" s="3"/>
      <c r="NM704" s="3"/>
      <c r="NN704" s="3"/>
      <c r="NO704" s="3"/>
      <c r="NP704" s="3"/>
      <c r="NQ704" s="3"/>
      <c r="NR704" s="3"/>
      <c r="NS704" s="3"/>
      <c r="NT704" s="3"/>
      <c r="NU704" s="3"/>
      <c r="NV704" s="3"/>
      <c r="NW704" s="3"/>
      <c r="NX704" s="3"/>
      <c r="NY704" s="3"/>
      <c r="NZ704" s="3"/>
      <c r="OA704" s="3"/>
      <c r="OB704" s="3"/>
      <c r="OC704" s="3"/>
      <c r="OD704" s="3"/>
      <c r="OE704" s="3"/>
      <c r="OF704" s="3"/>
      <c r="OG704" s="3"/>
      <c r="OH704" s="3"/>
      <c r="OI704" s="3"/>
      <c r="OJ704" s="3"/>
      <c r="OK704" s="3"/>
      <c r="OL704" s="3"/>
      <c r="OM704" s="3"/>
      <c r="ON704" s="3"/>
      <c r="OO704" s="3"/>
      <c r="OP704" s="3"/>
      <c r="OQ704" s="3"/>
      <c r="OR704" s="3"/>
      <c r="OS704" s="3"/>
      <c r="OT704" s="3"/>
      <c r="OU704" s="3"/>
      <c r="OV704" s="3"/>
      <c r="OW704" s="3"/>
      <c r="OX704" s="3"/>
      <c r="OY704" s="3"/>
      <c r="OZ704" s="3"/>
      <c r="PA704" s="3"/>
      <c r="PB704" s="1"/>
      <c r="PC704" s="1"/>
      <c r="PD704" s="1"/>
      <c r="PE704" s="1"/>
      <c r="PF704" s="1"/>
      <c r="PG704" s="1"/>
      <c r="PH704" s="1"/>
      <c r="PI704" s="1"/>
      <c r="PJ704" s="1"/>
      <c r="PK704" s="1"/>
      <c r="PL704" s="1"/>
      <c r="PM704" s="1"/>
      <c r="PN704" s="1"/>
      <c r="PO704" s="1"/>
      <c r="PP704" s="1"/>
      <c r="PQ704" s="1"/>
      <c r="PR704" s="1"/>
      <c r="PS704" s="1"/>
      <c r="PT704" s="1"/>
      <c r="PU704" s="1"/>
      <c r="PV704" s="1"/>
      <c r="PW704" s="1"/>
      <c r="PX704" s="1"/>
      <c r="PY704" s="1"/>
      <c r="PZ704" s="1"/>
      <c r="QA704" s="1"/>
      <c r="QB704" s="1"/>
      <c r="QC704" s="1"/>
      <c r="QD704" s="1"/>
      <c r="QE704" s="1"/>
      <c r="QF704" s="1"/>
      <c r="QG704" s="1"/>
      <c r="QH704" s="1"/>
      <c r="QI704" s="1"/>
      <c r="QJ704" s="1"/>
      <c r="QK704" s="1"/>
      <c r="QL704" s="1"/>
      <c r="QM704" s="1"/>
      <c r="QN704" s="1"/>
      <c r="QO704" s="1"/>
      <c r="QP704" s="1"/>
      <c r="QQ704" s="1"/>
      <c r="QR704" s="1"/>
      <c r="QS704" s="1"/>
      <c r="QT704" s="1"/>
      <c r="QU704" s="1"/>
      <c r="QV704" s="1"/>
      <c r="QW704" s="1"/>
      <c r="QX704" s="1"/>
      <c r="QY704" s="1"/>
      <c r="QZ704" s="1"/>
      <c r="RA704" s="1"/>
      <c r="RB704" s="1"/>
      <c r="RC704" s="1"/>
      <c r="RD704" s="1"/>
      <c r="RE704" s="1"/>
      <c r="RF704" s="1"/>
      <c r="RG704" s="1"/>
      <c r="RH704" s="1"/>
      <c r="RI704" s="1"/>
      <c r="RJ704" s="1"/>
      <c r="RK704" s="1"/>
      <c r="RL704" s="1"/>
      <c r="RM704" s="1"/>
      <c r="RN704" s="1"/>
      <c r="RO704" s="1"/>
      <c r="RP704" s="1"/>
      <c r="RQ704" s="1"/>
      <c r="RR704" s="1"/>
      <c r="RS704" s="1"/>
      <c r="RT704" s="1"/>
      <c r="RU704" s="1"/>
      <c r="RV704" s="1"/>
      <c r="RW704" s="1"/>
      <c r="RX704" s="1"/>
      <c r="RY704" s="1"/>
      <c r="RZ704" s="1"/>
      <c r="SA704" s="1"/>
      <c r="SB704" s="1"/>
      <c r="SC704" s="1"/>
      <c r="SD704" s="1"/>
      <c r="SE704" s="1"/>
      <c r="SF704" s="1"/>
      <c r="SG704" s="1"/>
      <c r="SH704" s="1"/>
      <c r="SI704" s="1"/>
      <c r="SJ704" s="1"/>
      <c r="SK704" s="1"/>
      <c r="SL704" s="1"/>
      <c r="SM704" s="1"/>
      <c r="SN704" s="1"/>
      <c r="SO704" s="1"/>
      <c r="SP704" s="1"/>
      <c r="SQ704" s="1"/>
      <c r="SR704" s="1"/>
      <c r="SS704" s="1"/>
      <c r="ST704" s="1"/>
      <c r="SU704" s="1"/>
      <c r="SV704" s="1"/>
      <c r="SW704" s="1"/>
      <c r="SX704" s="1"/>
      <c r="SY704" s="1"/>
      <c r="SZ704" s="1"/>
      <c r="TA704" s="1"/>
      <c r="TB704" s="1"/>
      <c r="TC704" s="1"/>
      <c r="TD704" s="1"/>
      <c r="TE704" s="1"/>
      <c r="TF704" s="1"/>
      <c r="TG704" s="1"/>
      <c r="TH704" s="1"/>
      <c r="TI704" s="1"/>
      <c r="TJ704" s="1"/>
      <c r="TK704" s="1"/>
      <c r="TL704" s="1"/>
      <c r="TM704" s="1"/>
      <c r="TN704" s="1"/>
      <c r="TO704" s="1"/>
      <c r="TP704" s="1"/>
      <c r="TQ704" s="1"/>
      <c r="TR704" s="1"/>
      <c r="TS704" s="1"/>
      <c r="TT704" s="1"/>
      <c r="TU704" s="1"/>
      <c r="TV704" s="1"/>
      <c r="TW704" s="1"/>
      <c r="TX704" s="1"/>
      <c r="TY704" s="1"/>
      <c r="TZ704" s="1"/>
      <c r="UA704" s="1"/>
      <c r="UB704" s="1"/>
      <c r="UC704" s="1"/>
      <c r="UD704" s="1"/>
      <c r="UE704" s="1"/>
      <c r="UF704" s="1"/>
      <c r="UG704" s="1"/>
      <c r="UH704" s="1"/>
      <c r="UI704" s="1"/>
      <c r="UJ704" s="1"/>
      <c r="UK704" s="1"/>
      <c r="UL704" s="1"/>
      <c r="UM704" s="1"/>
      <c r="UN704" s="1"/>
      <c r="UO704" s="1"/>
      <c r="UP704" s="1"/>
      <c r="UQ704" s="1"/>
      <c r="UR704" s="1"/>
      <c r="US704" s="1"/>
      <c r="UT704" s="1"/>
      <c r="UU704" s="1"/>
      <c r="UV704" s="1"/>
      <c r="UW704" s="1"/>
      <c r="UX704" s="1"/>
      <c r="UY704" s="1"/>
      <c r="UZ704" s="1"/>
      <c r="VA704" s="1"/>
      <c r="VB704" s="1"/>
      <c r="VC704" s="1"/>
      <c r="VD704" s="1"/>
      <c r="VE704" s="1"/>
      <c r="VF704" s="1"/>
      <c r="VG704" s="1"/>
      <c r="VH704" s="1"/>
      <c r="VI704" s="1"/>
      <c r="VJ704" s="1"/>
      <c r="VK704" s="1"/>
      <c r="VL704" s="1"/>
      <c r="VM704" s="1"/>
      <c r="VN704" s="1"/>
      <c r="VO704" s="1"/>
      <c r="VP704" s="1"/>
      <c r="VQ704" s="1"/>
      <c r="VR704" s="1"/>
      <c r="VS704" s="1"/>
      <c r="VT704" s="1"/>
      <c r="VU704" s="1"/>
      <c r="VV704" s="1"/>
      <c r="VW704" s="1"/>
      <c r="VX704" s="1"/>
      <c r="VY704" s="1"/>
      <c r="VZ704" s="1"/>
      <c r="WA704" s="1"/>
      <c r="WB704" s="1"/>
      <c r="WC704" s="1"/>
      <c r="WD704" s="1"/>
      <c r="WE704" s="1"/>
      <c r="WF704" s="1"/>
      <c r="WG704" s="1"/>
      <c r="WH704" s="1"/>
      <c r="WI704" s="1"/>
      <c r="WJ704" s="1"/>
      <c r="WK704" s="1"/>
      <c r="WL704" s="1"/>
      <c r="WM704" s="1"/>
      <c r="WN704" s="1"/>
      <c r="WO704" s="1"/>
      <c r="WP704" s="1"/>
      <c r="WQ704" s="1"/>
      <c r="WR704" s="1"/>
      <c r="WS704" s="1"/>
      <c r="WT704" s="1"/>
      <c r="WU704" s="1"/>
      <c r="WV704" s="1"/>
      <c r="WW704" s="1"/>
      <c r="WX704" s="1"/>
      <c r="WY704" s="1"/>
      <c r="WZ704" s="1"/>
      <c r="XA704" s="1"/>
      <c r="XB704" s="1"/>
      <c r="XC704" s="1"/>
      <c r="XD704" s="1"/>
      <c r="XE704" s="1"/>
      <c r="XF704" s="1"/>
      <c r="XG704" s="1"/>
      <c r="XH704" s="1"/>
      <c r="XI704" s="1"/>
      <c r="XJ704" s="1"/>
      <c r="XK704" s="1"/>
      <c r="XL704" s="1"/>
      <c r="XM704" s="1"/>
      <c r="XN704" s="1"/>
      <c r="XO704" s="1"/>
      <c r="XP704" s="1"/>
      <c r="XQ704" s="1"/>
      <c r="XR704" s="1"/>
      <c r="XS704" s="1"/>
      <c r="XT704" s="1"/>
      <c r="XU704" s="1"/>
      <c r="XV704" s="1"/>
      <c r="XW704" s="1"/>
      <c r="XX704" s="1"/>
      <c r="XY704" s="1"/>
      <c r="XZ704" s="1"/>
      <c r="YA704" s="1"/>
      <c r="YB704" s="1"/>
      <c r="YC704" s="1"/>
      <c r="YD704" s="1"/>
      <c r="YE704" s="1"/>
      <c r="YF704" s="1"/>
      <c r="YG704" s="1"/>
      <c r="YH704" s="1"/>
      <c r="YI704" s="1"/>
      <c r="YJ704" s="1"/>
      <c r="YK704" s="1"/>
      <c r="YL704" s="1"/>
      <c r="YM704" s="1"/>
      <c r="YN704" s="1"/>
      <c r="YO704" s="1"/>
      <c r="YP704" s="1"/>
      <c r="YQ704" s="1"/>
      <c r="YR704" s="1"/>
      <c r="YS704" s="1"/>
      <c r="YT704" s="1"/>
      <c r="YU704" s="1"/>
      <c r="YV704" s="1"/>
      <c r="YW704" s="1"/>
      <c r="YX704" s="1"/>
      <c r="YY704" s="1"/>
      <c r="YZ704" s="1"/>
      <c r="ZA704" s="1"/>
      <c r="ZB704" s="1"/>
      <c r="ZC704" s="1"/>
      <c r="ZD704" s="1"/>
      <c r="ZE704" s="1"/>
      <c r="ZF704" s="1"/>
      <c r="ZG704" s="1"/>
      <c r="ZH704" s="1"/>
      <c r="ZI704" s="1"/>
      <c r="ZJ704" s="1"/>
      <c r="ZK704" s="1"/>
      <c r="ZL704" s="1"/>
      <c r="ZM704" s="1"/>
      <c r="ZN704" s="1"/>
      <c r="ZO704" s="1"/>
      <c r="ZP704" s="1"/>
      <c r="ZQ704" s="1"/>
      <c r="ZR704" s="1"/>
      <c r="ZS704" s="1"/>
      <c r="ZT704" s="1"/>
      <c r="ZU704" s="1"/>
      <c r="ZV704" s="1"/>
      <c r="ZW704" s="1"/>
      <c r="ZX704" s="1"/>
      <c r="ZY704" s="1"/>
      <c r="ZZ704" s="1"/>
      <c r="AAA704" s="1"/>
      <c r="AAB704" s="1"/>
      <c r="AAC704" s="1"/>
      <c r="AAD704" s="1"/>
      <c r="AAE704" s="1"/>
      <c r="AAF704" s="1"/>
      <c r="AAG704" s="1"/>
      <c r="AAH704" s="1"/>
      <c r="AAI704" s="1"/>
      <c r="AAJ704" s="1"/>
      <c r="AAK704" s="1"/>
      <c r="AAL704" s="1"/>
      <c r="AAM704" s="1"/>
      <c r="AAN704" s="1"/>
      <c r="AAO704" s="1"/>
      <c r="AAP704" s="1"/>
      <c r="AAQ704" s="1"/>
      <c r="AAR704" s="1"/>
      <c r="AAS704" s="1"/>
      <c r="AAT704" s="1"/>
      <c r="AAU704" s="1"/>
      <c r="AAV704" s="1"/>
      <c r="AAW704" s="1"/>
      <c r="AAX704" s="1"/>
      <c r="AAY704" s="1"/>
      <c r="AAZ704" s="1"/>
      <c r="ABA704" s="1"/>
      <c r="ABB704" s="1"/>
      <c r="ABC704" s="1"/>
      <c r="ABD704" s="1"/>
      <c r="ABE704" s="1"/>
      <c r="ABF704" s="1"/>
      <c r="ABG704" s="1"/>
      <c r="ABH704" s="1"/>
      <c r="ABI704" s="1"/>
      <c r="ABJ704" s="1"/>
      <c r="ABK704" s="1"/>
      <c r="ABL704" s="1"/>
      <c r="ABM704" s="1"/>
      <c r="ABN704" s="1"/>
      <c r="ABO704" s="1"/>
    </row>
    <row r="705" spans="2:743" x14ac:dyDescent="0.25">
      <c r="B705" s="1"/>
      <c r="C705" s="1"/>
      <c r="D705" s="1"/>
      <c r="E705" s="1"/>
      <c r="F705" s="1"/>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c r="IA705" s="3"/>
      <c r="IB705" s="3"/>
      <c r="IC705" s="3"/>
      <c r="ID705" s="3"/>
      <c r="IE705" s="3"/>
      <c r="IF705" s="3"/>
      <c r="IG705" s="3"/>
      <c r="IH705" s="3"/>
      <c r="II705" s="3"/>
      <c r="IJ705" s="3"/>
      <c r="IK705" s="3"/>
      <c r="IL705" s="3"/>
      <c r="IM705" s="3"/>
      <c r="IN705" s="3"/>
      <c r="IO705" s="3"/>
      <c r="IP705" s="3"/>
      <c r="IQ705" s="3"/>
      <c r="IR705" s="3"/>
      <c r="IS705" s="3"/>
      <c r="IT705" s="3"/>
      <c r="IU705" s="3"/>
      <c r="IV705" s="3"/>
      <c r="IW705" s="3"/>
      <c r="IX705" s="3"/>
      <c r="IY705" s="3"/>
      <c r="IZ705" s="3"/>
      <c r="JA705" s="3"/>
      <c r="JB705" s="3"/>
      <c r="JC705" s="3"/>
      <c r="JD705" s="3"/>
      <c r="JE705" s="3"/>
      <c r="JF705" s="3"/>
      <c r="JG705" s="3"/>
      <c r="JH705" s="3"/>
      <c r="JI705" s="3"/>
      <c r="JJ705" s="3"/>
      <c r="JK705" s="3"/>
      <c r="JL705" s="3"/>
      <c r="JM705" s="3"/>
      <c r="JN705" s="3"/>
      <c r="JO705" s="3"/>
      <c r="JP705" s="3"/>
      <c r="JQ705" s="3"/>
      <c r="JR705" s="3"/>
      <c r="JS705" s="3"/>
      <c r="JT705" s="3"/>
      <c r="JU705" s="3"/>
      <c r="JV705" s="3"/>
      <c r="JW705" s="3"/>
      <c r="JX705" s="3"/>
      <c r="JY705" s="3"/>
      <c r="JZ705" s="3"/>
      <c r="KA705" s="3"/>
      <c r="KB705" s="3"/>
      <c r="KC705" s="3"/>
      <c r="KD705" s="3"/>
      <c r="KE705" s="3"/>
      <c r="KF705" s="3"/>
      <c r="KG705" s="3"/>
      <c r="KH705" s="3"/>
      <c r="KI705" s="3"/>
      <c r="KJ705" s="3"/>
      <c r="KK705" s="3"/>
      <c r="KL705" s="3"/>
      <c r="KM705" s="3"/>
      <c r="KN705" s="3"/>
      <c r="KO705" s="3"/>
      <c r="KP705" s="3"/>
      <c r="KQ705" s="3"/>
      <c r="KR705" s="3"/>
      <c r="KS705" s="3"/>
      <c r="KT705" s="3"/>
      <c r="KU705" s="3"/>
      <c r="KV705" s="3"/>
      <c r="KW705" s="3"/>
      <c r="KX705" s="3"/>
      <c r="KY705" s="3"/>
      <c r="KZ705" s="3"/>
      <c r="LA705" s="3"/>
      <c r="LB705" s="3"/>
      <c r="LC705" s="3"/>
      <c r="LD705" s="3"/>
      <c r="LE705" s="3"/>
      <c r="LF705" s="3"/>
      <c r="LG705" s="3"/>
      <c r="LH705" s="3"/>
      <c r="LI705" s="3"/>
      <c r="LJ705" s="3"/>
      <c r="LK705" s="3"/>
      <c r="LL705" s="3"/>
      <c r="LM705" s="3"/>
      <c r="LN705" s="3"/>
      <c r="LO705" s="3"/>
      <c r="LP705" s="3"/>
      <c r="LQ705" s="3"/>
      <c r="LR705" s="3"/>
      <c r="LS705" s="3"/>
      <c r="LT705" s="3"/>
      <c r="LU705" s="3"/>
      <c r="LV705" s="3"/>
      <c r="LW705" s="3"/>
      <c r="LX705" s="3"/>
      <c r="LY705" s="3"/>
      <c r="LZ705" s="3"/>
      <c r="MA705" s="3"/>
      <c r="MB705" s="3"/>
      <c r="MC705" s="3"/>
      <c r="MD705" s="3"/>
      <c r="ME705" s="3"/>
      <c r="MF705" s="3"/>
      <c r="MG705" s="3"/>
      <c r="MH705" s="3"/>
      <c r="MI705" s="3"/>
      <c r="MJ705" s="3"/>
      <c r="MK705" s="3"/>
      <c r="ML705" s="3"/>
      <c r="MM705" s="3"/>
      <c r="MN705" s="3"/>
      <c r="MO705" s="3"/>
      <c r="MP705" s="3"/>
      <c r="MQ705" s="3"/>
      <c r="MR705" s="3"/>
      <c r="MS705" s="3"/>
      <c r="MT705" s="3"/>
      <c r="MU705" s="3"/>
      <c r="MV705" s="3"/>
      <c r="MW705" s="3"/>
      <c r="MX705" s="3"/>
      <c r="MY705" s="3"/>
      <c r="MZ705" s="3"/>
      <c r="NA705" s="3"/>
      <c r="NB705" s="3"/>
      <c r="NC705" s="3"/>
      <c r="ND705" s="3"/>
      <c r="NE705" s="3"/>
      <c r="NF705" s="3"/>
      <c r="NG705" s="3"/>
      <c r="NH705" s="3"/>
      <c r="NI705" s="3"/>
      <c r="NJ705" s="3"/>
      <c r="NK705" s="3"/>
      <c r="NL705" s="3"/>
      <c r="NM705" s="3"/>
      <c r="NN705" s="3"/>
      <c r="NO705" s="3"/>
      <c r="NP705" s="3"/>
      <c r="NQ705" s="3"/>
      <c r="NR705" s="3"/>
      <c r="NS705" s="3"/>
      <c r="NT705" s="3"/>
      <c r="NU705" s="3"/>
      <c r="NV705" s="3"/>
      <c r="NW705" s="3"/>
      <c r="NX705" s="3"/>
      <c r="NY705" s="3"/>
      <c r="NZ705" s="3"/>
      <c r="OA705" s="3"/>
      <c r="OB705" s="3"/>
      <c r="OC705" s="3"/>
      <c r="OD705" s="3"/>
      <c r="OE705" s="3"/>
      <c r="OF705" s="3"/>
      <c r="OG705" s="3"/>
      <c r="OH705" s="3"/>
      <c r="OI705" s="3"/>
      <c r="OJ705" s="3"/>
      <c r="OK705" s="3"/>
      <c r="OL705" s="3"/>
      <c r="OM705" s="3"/>
      <c r="ON705" s="3"/>
      <c r="OO705" s="3"/>
      <c r="OP705" s="3"/>
      <c r="OQ705" s="3"/>
      <c r="OR705" s="3"/>
      <c r="OS705" s="3"/>
      <c r="OT705" s="3"/>
      <c r="OU705" s="3"/>
      <c r="OV705" s="3"/>
      <c r="OW705" s="3"/>
      <c r="OX705" s="3"/>
      <c r="OY705" s="3"/>
      <c r="OZ705" s="3"/>
      <c r="PA705" s="3"/>
      <c r="PB705" s="1"/>
      <c r="PC705" s="1"/>
      <c r="PD705" s="1"/>
      <c r="PE705" s="1"/>
      <c r="PF705" s="1"/>
      <c r="PG705" s="1"/>
      <c r="PH705" s="1"/>
      <c r="PI705" s="1"/>
      <c r="PJ705" s="1"/>
      <c r="PK705" s="1"/>
      <c r="PL705" s="1"/>
      <c r="PM705" s="1"/>
      <c r="PN705" s="1"/>
      <c r="PO705" s="1"/>
      <c r="PP705" s="1"/>
      <c r="PQ705" s="1"/>
      <c r="PR705" s="1"/>
      <c r="PS705" s="1"/>
      <c r="PT705" s="1"/>
      <c r="PU705" s="1"/>
      <c r="PV705" s="1"/>
      <c r="PW705" s="1"/>
      <c r="PX705" s="1"/>
      <c r="PY705" s="1"/>
      <c r="PZ705" s="1"/>
      <c r="QA705" s="1"/>
      <c r="QB705" s="1"/>
      <c r="QC705" s="1"/>
      <c r="QD705" s="1"/>
      <c r="QE705" s="1"/>
      <c r="QF705" s="1"/>
      <c r="QG705" s="1"/>
      <c r="QH705" s="1"/>
      <c r="QI705" s="1"/>
      <c r="QJ705" s="1"/>
      <c r="QK705" s="1"/>
      <c r="QL705" s="1"/>
      <c r="QM705" s="1"/>
      <c r="QN705" s="1"/>
      <c r="QO705" s="1"/>
      <c r="QP705" s="1"/>
      <c r="QQ705" s="1"/>
      <c r="QR705" s="1"/>
      <c r="QS705" s="1"/>
      <c r="QT705" s="1"/>
      <c r="QU705" s="1"/>
      <c r="QV705" s="1"/>
      <c r="QW705" s="1"/>
      <c r="QX705" s="1"/>
      <c r="QY705" s="1"/>
      <c r="QZ705" s="1"/>
      <c r="RA705" s="1"/>
      <c r="RB705" s="1"/>
      <c r="RC705" s="1"/>
      <c r="RD705" s="1"/>
      <c r="RE705" s="1"/>
      <c r="RF705" s="1"/>
      <c r="RG705" s="1"/>
      <c r="RH705" s="1"/>
      <c r="RI705" s="1"/>
      <c r="RJ705" s="1"/>
      <c r="RK705" s="1"/>
      <c r="RL705" s="1"/>
      <c r="RM705" s="1"/>
      <c r="RN705" s="1"/>
      <c r="RO705" s="1"/>
      <c r="RP705" s="1"/>
      <c r="RQ705" s="1"/>
      <c r="RR705" s="1"/>
      <c r="RS705" s="1"/>
      <c r="RT705" s="1"/>
      <c r="RU705" s="1"/>
      <c r="RV705" s="1"/>
      <c r="RW705" s="1"/>
      <c r="RX705" s="1"/>
      <c r="RY705" s="1"/>
      <c r="RZ705" s="1"/>
      <c r="SA705" s="1"/>
      <c r="SB705" s="1"/>
      <c r="SC705" s="1"/>
      <c r="SD705" s="1"/>
      <c r="SE705" s="1"/>
      <c r="SF705" s="1"/>
      <c r="SG705" s="1"/>
      <c r="SH705" s="1"/>
      <c r="SI705" s="1"/>
      <c r="SJ705" s="1"/>
      <c r="SK705" s="1"/>
      <c r="SL705" s="1"/>
      <c r="SM705" s="1"/>
      <c r="SN705" s="1"/>
      <c r="SO705" s="1"/>
      <c r="SP705" s="1"/>
      <c r="SQ705" s="1"/>
      <c r="SR705" s="1"/>
      <c r="SS705" s="1"/>
      <c r="ST705" s="1"/>
      <c r="SU705" s="1"/>
      <c r="SV705" s="1"/>
      <c r="SW705" s="1"/>
      <c r="SX705" s="1"/>
      <c r="SY705" s="1"/>
      <c r="SZ705" s="1"/>
      <c r="TA705" s="1"/>
      <c r="TB705" s="1"/>
      <c r="TC705" s="1"/>
      <c r="TD705" s="1"/>
      <c r="TE705" s="1"/>
      <c r="TF705" s="1"/>
      <c r="TG705" s="1"/>
      <c r="TH705" s="1"/>
      <c r="TI705" s="1"/>
      <c r="TJ705" s="1"/>
      <c r="TK705" s="1"/>
      <c r="TL705" s="1"/>
      <c r="TM705" s="1"/>
      <c r="TN705" s="1"/>
      <c r="TO705" s="1"/>
      <c r="TP705" s="1"/>
      <c r="TQ705" s="1"/>
      <c r="TR705" s="1"/>
      <c r="TS705" s="1"/>
      <c r="TT705" s="1"/>
      <c r="TU705" s="1"/>
      <c r="TV705" s="1"/>
      <c r="TW705" s="1"/>
      <c r="TX705" s="1"/>
      <c r="TY705" s="1"/>
      <c r="TZ705" s="1"/>
      <c r="UA705" s="1"/>
      <c r="UB705" s="1"/>
      <c r="UC705" s="1"/>
      <c r="UD705" s="1"/>
      <c r="UE705" s="1"/>
      <c r="UF705" s="1"/>
      <c r="UG705" s="1"/>
      <c r="UH705" s="1"/>
      <c r="UI705" s="1"/>
      <c r="UJ705" s="1"/>
      <c r="UK705" s="1"/>
      <c r="UL705" s="1"/>
      <c r="UM705" s="1"/>
      <c r="UN705" s="1"/>
      <c r="UO705" s="1"/>
      <c r="UP705" s="1"/>
      <c r="UQ705" s="1"/>
      <c r="UR705" s="1"/>
      <c r="US705" s="1"/>
      <c r="UT705" s="1"/>
      <c r="UU705" s="1"/>
      <c r="UV705" s="1"/>
      <c r="UW705" s="1"/>
      <c r="UX705" s="1"/>
      <c r="UY705" s="1"/>
      <c r="UZ705" s="1"/>
      <c r="VA705" s="1"/>
      <c r="VB705" s="1"/>
      <c r="VC705" s="1"/>
      <c r="VD705" s="1"/>
      <c r="VE705" s="1"/>
      <c r="VF705" s="1"/>
      <c r="VG705" s="1"/>
      <c r="VH705" s="1"/>
      <c r="VI705" s="1"/>
      <c r="VJ705" s="1"/>
      <c r="VK705" s="1"/>
      <c r="VL705" s="1"/>
      <c r="VM705" s="1"/>
      <c r="VN705" s="1"/>
      <c r="VO705" s="1"/>
      <c r="VP705" s="1"/>
      <c r="VQ705" s="1"/>
      <c r="VR705" s="1"/>
      <c r="VS705" s="1"/>
      <c r="VT705" s="1"/>
      <c r="VU705" s="1"/>
      <c r="VV705" s="1"/>
      <c r="VW705" s="1"/>
      <c r="VX705" s="1"/>
      <c r="VY705" s="1"/>
      <c r="VZ705" s="1"/>
      <c r="WA705" s="1"/>
      <c r="WB705" s="1"/>
      <c r="WC705" s="1"/>
      <c r="WD705" s="1"/>
      <c r="WE705" s="1"/>
      <c r="WF705" s="1"/>
      <c r="WG705" s="1"/>
      <c r="WH705" s="1"/>
      <c r="WI705" s="1"/>
      <c r="WJ705" s="1"/>
      <c r="WK705" s="1"/>
      <c r="WL705" s="1"/>
      <c r="WM705" s="1"/>
      <c r="WN705" s="1"/>
      <c r="WO705" s="1"/>
      <c r="WP705" s="1"/>
      <c r="WQ705" s="1"/>
      <c r="WR705" s="1"/>
      <c r="WS705" s="1"/>
      <c r="WT705" s="1"/>
      <c r="WU705" s="1"/>
      <c r="WV705" s="1"/>
      <c r="WW705" s="1"/>
      <c r="WX705" s="1"/>
      <c r="WY705" s="1"/>
      <c r="WZ705" s="1"/>
      <c r="XA705" s="1"/>
      <c r="XB705" s="1"/>
      <c r="XC705" s="1"/>
      <c r="XD705" s="1"/>
      <c r="XE705" s="1"/>
      <c r="XF705" s="1"/>
      <c r="XG705" s="1"/>
      <c r="XH705" s="1"/>
      <c r="XI705" s="1"/>
      <c r="XJ705" s="1"/>
      <c r="XK705" s="1"/>
      <c r="XL705" s="1"/>
      <c r="XM705" s="1"/>
      <c r="XN705" s="1"/>
      <c r="XO705" s="1"/>
      <c r="XP705" s="1"/>
      <c r="XQ705" s="1"/>
      <c r="XR705" s="1"/>
      <c r="XS705" s="1"/>
      <c r="XT705" s="1"/>
      <c r="XU705" s="1"/>
      <c r="XV705" s="1"/>
      <c r="XW705" s="1"/>
      <c r="XX705" s="1"/>
      <c r="XY705" s="1"/>
      <c r="XZ705" s="1"/>
      <c r="YA705" s="1"/>
      <c r="YB705" s="1"/>
      <c r="YC705" s="1"/>
      <c r="YD705" s="1"/>
      <c r="YE705" s="1"/>
      <c r="YF705" s="1"/>
      <c r="YG705" s="1"/>
      <c r="YH705" s="1"/>
      <c r="YI705" s="1"/>
      <c r="YJ705" s="1"/>
      <c r="YK705" s="1"/>
      <c r="YL705" s="1"/>
      <c r="YM705" s="1"/>
      <c r="YN705" s="1"/>
      <c r="YO705" s="1"/>
      <c r="YP705" s="1"/>
      <c r="YQ705" s="1"/>
      <c r="YR705" s="1"/>
      <c r="YS705" s="1"/>
      <c r="YT705" s="1"/>
      <c r="YU705" s="1"/>
      <c r="YV705" s="1"/>
      <c r="YW705" s="1"/>
      <c r="YX705" s="1"/>
      <c r="YY705" s="1"/>
      <c r="YZ705" s="1"/>
      <c r="ZA705" s="1"/>
      <c r="ZB705" s="1"/>
      <c r="ZC705" s="1"/>
      <c r="ZD705" s="1"/>
      <c r="ZE705" s="1"/>
      <c r="ZF705" s="1"/>
      <c r="ZG705" s="1"/>
      <c r="ZH705" s="1"/>
      <c r="ZI705" s="1"/>
      <c r="ZJ705" s="1"/>
      <c r="ZK705" s="1"/>
      <c r="ZL705" s="1"/>
      <c r="ZM705" s="1"/>
      <c r="ZN705" s="1"/>
      <c r="ZO705" s="1"/>
      <c r="ZP705" s="1"/>
      <c r="ZQ705" s="1"/>
      <c r="ZR705" s="1"/>
      <c r="ZS705" s="1"/>
      <c r="ZT705" s="1"/>
      <c r="ZU705" s="1"/>
      <c r="ZV705" s="1"/>
      <c r="ZW705" s="1"/>
      <c r="ZX705" s="1"/>
      <c r="ZY705" s="1"/>
      <c r="ZZ705" s="1"/>
      <c r="AAA705" s="1"/>
      <c r="AAB705" s="1"/>
      <c r="AAC705" s="1"/>
      <c r="AAD705" s="1"/>
      <c r="AAE705" s="1"/>
      <c r="AAF705" s="1"/>
      <c r="AAG705" s="1"/>
      <c r="AAH705" s="1"/>
      <c r="AAI705" s="1"/>
      <c r="AAJ705" s="1"/>
      <c r="AAK705" s="1"/>
      <c r="AAL705" s="1"/>
      <c r="AAM705" s="1"/>
      <c r="AAN705" s="1"/>
      <c r="AAO705" s="1"/>
      <c r="AAP705" s="1"/>
      <c r="AAQ705" s="1"/>
      <c r="AAR705" s="1"/>
      <c r="AAS705" s="1"/>
      <c r="AAT705" s="1"/>
      <c r="AAU705" s="1"/>
      <c r="AAV705" s="1"/>
      <c r="AAW705" s="1"/>
      <c r="AAX705" s="1"/>
      <c r="AAY705" s="1"/>
      <c r="AAZ705" s="1"/>
      <c r="ABA705" s="1"/>
      <c r="ABB705" s="1"/>
      <c r="ABC705" s="1"/>
      <c r="ABD705" s="1"/>
      <c r="ABE705" s="1"/>
      <c r="ABF705" s="1"/>
      <c r="ABG705" s="1"/>
      <c r="ABH705" s="1"/>
      <c r="ABI705" s="1"/>
      <c r="ABJ705" s="1"/>
      <c r="ABK705" s="1"/>
      <c r="ABL705" s="1"/>
      <c r="ABM705" s="1"/>
      <c r="ABN705" s="1"/>
      <c r="ABO705" s="1"/>
    </row>
    <row r="706" spans="2:743" x14ac:dyDescent="0.25">
      <c r="B706" s="1"/>
      <c r="C706" s="1"/>
      <c r="D706" s="1"/>
      <c r="E706" s="1"/>
      <c r="F706" s="1"/>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3"/>
      <c r="GU706" s="3"/>
      <c r="GV706" s="3"/>
      <c r="GW706" s="3"/>
      <c r="GX706" s="3"/>
      <c r="GY706" s="3"/>
      <c r="GZ706" s="3"/>
      <c r="HA706" s="3"/>
      <c r="HB706" s="3"/>
      <c r="HC706" s="3"/>
      <c r="HD706" s="3"/>
      <c r="HE706" s="3"/>
      <c r="HF706" s="3"/>
      <c r="HG706" s="3"/>
      <c r="HH706" s="3"/>
      <c r="HI706" s="3"/>
      <c r="HJ706" s="3"/>
      <c r="HK706" s="3"/>
      <c r="HL706" s="3"/>
      <c r="HM706" s="3"/>
      <c r="HN706" s="3"/>
      <c r="HO706" s="3"/>
      <c r="HP706" s="3"/>
      <c r="HQ706" s="3"/>
      <c r="HR706" s="3"/>
      <c r="HS706" s="3"/>
      <c r="HT706" s="3"/>
      <c r="HU706" s="3"/>
      <c r="HV706" s="3"/>
      <c r="HW706" s="3"/>
      <c r="HX706" s="3"/>
      <c r="HY706" s="3"/>
      <c r="HZ706" s="3"/>
      <c r="IA706" s="3"/>
      <c r="IB706" s="3"/>
      <c r="IC706" s="3"/>
      <c r="ID706" s="3"/>
      <c r="IE706" s="3"/>
      <c r="IF706" s="3"/>
      <c r="IG706" s="3"/>
      <c r="IH706" s="3"/>
      <c r="II706" s="3"/>
      <c r="IJ706" s="3"/>
      <c r="IK706" s="3"/>
      <c r="IL706" s="3"/>
      <c r="IM706" s="3"/>
      <c r="IN706" s="3"/>
      <c r="IO706" s="3"/>
      <c r="IP706" s="3"/>
      <c r="IQ706" s="3"/>
      <c r="IR706" s="3"/>
      <c r="IS706" s="3"/>
      <c r="IT706" s="3"/>
      <c r="IU706" s="3"/>
      <c r="IV706" s="3"/>
      <c r="IW706" s="3"/>
      <c r="IX706" s="3"/>
      <c r="IY706" s="3"/>
      <c r="IZ706" s="3"/>
      <c r="JA706" s="3"/>
      <c r="JB706" s="3"/>
      <c r="JC706" s="3"/>
      <c r="JD706" s="3"/>
      <c r="JE706" s="3"/>
      <c r="JF706" s="3"/>
      <c r="JG706" s="3"/>
      <c r="JH706" s="3"/>
      <c r="JI706" s="3"/>
      <c r="JJ706" s="3"/>
      <c r="JK706" s="3"/>
      <c r="JL706" s="3"/>
      <c r="JM706" s="3"/>
      <c r="JN706" s="3"/>
      <c r="JO706" s="3"/>
      <c r="JP706" s="3"/>
      <c r="JQ706" s="3"/>
      <c r="JR706" s="3"/>
      <c r="JS706" s="3"/>
      <c r="JT706" s="3"/>
      <c r="JU706" s="3"/>
      <c r="JV706" s="3"/>
      <c r="JW706" s="3"/>
      <c r="JX706" s="3"/>
      <c r="JY706" s="3"/>
      <c r="JZ706" s="3"/>
      <c r="KA706" s="3"/>
      <c r="KB706" s="3"/>
      <c r="KC706" s="3"/>
      <c r="KD706" s="3"/>
      <c r="KE706" s="3"/>
      <c r="KF706" s="3"/>
      <c r="KG706" s="3"/>
      <c r="KH706" s="3"/>
      <c r="KI706" s="3"/>
      <c r="KJ706" s="3"/>
      <c r="KK706" s="3"/>
      <c r="KL706" s="3"/>
      <c r="KM706" s="3"/>
      <c r="KN706" s="3"/>
      <c r="KO706" s="3"/>
      <c r="KP706" s="3"/>
      <c r="KQ706" s="3"/>
      <c r="KR706" s="3"/>
      <c r="KS706" s="3"/>
      <c r="KT706" s="3"/>
      <c r="KU706" s="3"/>
      <c r="KV706" s="3"/>
      <c r="KW706" s="3"/>
      <c r="KX706" s="3"/>
      <c r="KY706" s="3"/>
      <c r="KZ706" s="3"/>
      <c r="LA706" s="3"/>
      <c r="LB706" s="3"/>
      <c r="LC706" s="3"/>
      <c r="LD706" s="3"/>
      <c r="LE706" s="3"/>
      <c r="LF706" s="3"/>
      <c r="LG706" s="3"/>
      <c r="LH706" s="3"/>
      <c r="LI706" s="3"/>
      <c r="LJ706" s="3"/>
      <c r="LK706" s="3"/>
      <c r="LL706" s="3"/>
      <c r="LM706" s="3"/>
      <c r="LN706" s="3"/>
      <c r="LO706" s="3"/>
      <c r="LP706" s="3"/>
      <c r="LQ706" s="3"/>
      <c r="LR706" s="3"/>
      <c r="LS706" s="3"/>
      <c r="LT706" s="3"/>
      <c r="LU706" s="3"/>
      <c r="LV706" s="3"/>
      <c r="LW706" s="3"/>
      <c r="LX706" s="3"/>
      <c r="LY706" s="3"/>
      <c r="LZ706" s="3"/>
      <c r="MA706" s="3"/>
      <c r="MB706" s="3"/>
      <c r="MC706" s="3"/>
      <c r="MD706" s="3"/>
      <c r="ME706" s="3"/>
      <c r="MF706" s="3"/>
      <c r="MG706" s="3"/>
      <c r="MH706" s="3"/>
      <c r="MI706" s="3"/>
      <c r="MJ706" s="3"/>
      <c r="MK706" s="3"/>
      <c r="ML706" s="3"/>
      <c r="MM706" s="3"/>
      <c r="MN706" s="3"/>
      <c r="MO706" s="3"/>
      <c r="MP706" s="3"/>
      <c r="MQ706" s="3"/>
      <c r="MR706" s="3"/>
      <c r="MS706" s="3"/>
      <c r="MT706" s="3"/>
      <c r="MU706" s="3"/>
      <c r="MV706" s="3"/>
      <c r="MW706" s="3"/>
      <c r="MX706" s="3"/>
      <c r="MY706" s="3"/>
      <c r="MZ706" s="3"/>
      <c r="NA706" s="3"/>
      <c r="NB706" s="3"/>
      <c r="NC706" s="3"/>
      <c r="ND706" s="3"/>
      <c r="NE706" s="3"/>
      <c r="NF706" s="3"/>
      <c r="NG706" s="3"/>
      <c r="NH706" s="3"/>
      <c r="NI706" s="3"/>
      <c r="NJ706" s="3"/>
      <c r="NK706" s="3"/>
      <c r="NL706" s="3"/>
      <c r="NM706" s="3"/>
      <c r="NN706" s="3"/>
      <c r="NO706" s="3"/>
      <c r="NP706" s="3"/>
      <c r="NQ706" s="3"/>
      <c r="NR706" s="3"/>
      <c r="NS706" s="3"/>
      <c r="NT706" s="3"/>
      <c r="NU706" s="3"/>
      <c r="NV706" s="3"/>
      <c r="NW706" s="3"/>
      <c r="NX706" s="3"/>
      <c r="NY706" s="3"/>
      <c r="NZ706" s="3"/>
      <c r="OA706" s="3"/>
      <c r="OB706" s="3"/>
      <c r="OC706" s="3"/>
      <c r="OD706" s="3"/>
      <c r="OE706" s="3"/>
      <c r="OF706" s="3"/>
      <c r="OG706" s="3"/>
      <c r="OH706" s="3"/>
      <c r="OI706" s="3"/>
      <c r="OJ706" s="3"/>
      <c r="OK706" s="3"/>
      <c r="OL706" s="3"/>
      <c r="OM706" s="3"/>
      <c r="ON706" s="3"/>
      <c r="OO706" s="3"/>
      <c r="OP706" s="3"/>
      <c r="OQ706" s="3"/>
      <c r="OR706" s="3"/>
      <c r="OS706" s="3"/>
      <c r="OT706" s="3"/>
      <c r="OU706" s="3"/>
      <c r="OV706" s="3"/>
      <c r="OW706" s="3"/>
      <c r="OX706" s="3"/>
      <c r="OY706" s="3"/>
      <c r="OZ706" s="3"/>
      <c r="PA706" s="3"/>
      <c r="PB706" s="1"/>
      <c r="PC706" s="1"/>
      <c r="PD706" s="1"/>
      <c r="PE706" s="1"/>
      <c r="PF706" s="1"/>
      <c r="PG706" s="1"/>
      <c r="PH706" s="1"/>
      <c r="PI706" s="1"/>
      <c r="PJ706" s="1"/>
      <c r="PK706" s="1"/>
      <c r="PL706" s="1"/>
      <c r="PM706" s="1"/>
      <c r="PN706" s="1"/>
      <c r="PO706" s="1"/>
      <c r="PP706" s="1"/>
      <c r="PQ706" s="1"/>
      <c r="PR706" s="1"/>
      <c r="PS706" s="1"/>
      <c r="PT706" s="1"/>
      <c r="PU706" s="1"/>
      <c r="PV706" s="1"/>
      <c r="PW706" s="1"/>
      <c r="PX706" s="1"/>
      <c r="PY706" s="1"/>
      <c r="PZ706" s="1"/>
      <c r="QA706" s="1"/>
      <c r="QB706" s="1"/>
      <c r="QC706" s="1"/>
      <c r="QD706" s="1"/>
      <c r="QE706" s="1"/>
      <c r="QF706" s="1"/>
      <c r="QG706" s="1"/>
      <c r="QH706" s="1"/>
      <c r="QI706" s="1"/>
      <c r="QJ706" s="1"/>
      <c r="QK706" s="1"/>
      <c r="QL706" s="1"/>
      <c r="QM706" s="1"/>
      <c r="QN706" s="1"/>
      <c r="QO706" s="1"/>
      <c r="QP706" s="1"/>
      <c r="QQ706" s="1"/>
      <c r="QR706" s="1"/>
      <c r="QS706" s="1"/>
      <c r="QT706" s="1"/>
      <c r="QU706" s="1"/>
      <c r="QV706" s="1"/>
      <c r="QW706" s="1"/>
      <c r="QX706" s="1"/>
      <c r="QY706" s="1"/>
      <c r="QZ706" s="1"/>
      <c r="RA706" s="1"/>
      <c r="RB706" s="1"/>
      <c r="RC706" s="1"/>
      <c r="RD706" s="1"/>
      <c r="RE706" s="1"/>
      <c r="RF706" s="1"/>
      <c r="RG706" s="1"/>
      <c r="RH706" s="1"/>
      <c r="RI706" s="1"/>
      <c r="RJ706" s="1"/>
      <c r="RK706" s="1"/>
      <c r="RL706" s="1"/>
      <c r="RM706" s="1"/>
      <c r="RN706" s="1"/>
      <c r="RO706" s="1"/>
      <c r="RP706" s="1"/>
      <c r="RQ706" s="1"/>
      <c r="RR706" s="1"/>
      <c r="RS706" s="1"/>
      <c r="RT706" s="1"/>
      <c r="RU706" s="1"/>
      <c r="RV706" s="1"/>
      <c r="RW706" s="1"/>
      <c r="RX706" s="1"/>
      <c r="RY706" s="1"/>
      <c r="RZ706" s="1"/>
      <c r="SA706" s="1"/>
      <c r="SB706" s="1"/>
      <c r="SC706" s="1"/>
      <c r="SD706" s="1"/>
      <c r="SE706" s="1"/>
      <c r="SF706" s="1"/>
      <c r="SG706" s="1"/>
      <c r="SH706" s="1"/>
      <c r="SI706" s="1"/>
      <c r="SJ706" s="1"/>
      <c r="SK706" s="1"/>
      <c r="SL706" s="1"/>
      <c r="SM706" s="1"/>
      <c r="SN706" s="1"/>
      <c r="SO706" s="1"/>
      <c r="SP706" s="1"/>
      <c r="SQ706" s="1"/>
      <c r="SR706" s="1"/>
      <c r="SS706" s="1"/>
      <c r="ST706" s="1"/>
      <c r="SU706" s="1"/>
      <c r="SV706" s="1"/>
      <c r="SW706" s="1"/>
      <c r="SX706" s="1"/>
      <c r="SY706" s="1"/>
      <c r="SZ706" s="1"/>
      <c r="TA706" s="1"/>
      <c r="TB706" s="1"/>
      <c r="TC706" s="1"/>
      <c r="TD706" s="1"/>
      <c r="TE706" s="1"/>
      <c r="TF706" s="1"/>
      <c r="TG706" s="1"/>
      <c r="TH706" s="1"/>
      <c r="TI706" s="1"/>
      <c r="TJ706" s="1"/>
      <c r="TK706" s="1"/>
      <c r="TL706" s="1"/>
      <c r="TM706" s="1"/>
      <c r="TN706" s="1"/>
      <c r="TO706" s="1"/>
      <c r="TP706" s="1"/>
      <c r="TQ706" s="1"/>
      <c r="TR706" s="1"/>
      <c r="TS706" s="1"/>
      <c r="TT706" s="1"/>
      <c r="TU706" s="1"/>
      <c r="TV706" s="1"/>
      <c r="TW706" s="1"/>
      <c r="TX706" s="1"/>
      <c r="TY706" s="1"/>
      <c r="TZ706" s="1"/>
      <c r="UA706" s="1"/>
      <c r="UB706" s="1"/>
      <c r="UC706" s="1"/>
      <c r="UD706" s="1"/>
      <c r="UE706" s="1"/>
      <c r="UF706" s="1"/>
      <c r="UG706" s="1"/>
      <c r="UH706" s="1"/>
      <c r="UI706" s="1"/>
      <c r="UJ706" s="1"/>
      <c r="UK706" s="1"/>
      <c r="UL706" s="1"/>
      <c r="UM706" s="1"/>
      <c r="UN706" s="1"/>
      <c r="UO706" s="1"/>
      <c r="UP706" s="1"/>
      <c r="UQ706" s="1"/>
      <c r="UR706" s="1"/>
      <c r="US706" s="1"/>
      <c r="UT706" s="1"/>
      <c r="UU706" s="1"/>
      <c r="UV706" s="1"/>
      <c r="UW706" s="1"/>
      <c r="UX706" s="1"/>
      <c r="UY706" s="1"/>
      <c r="UZ706" s="1"/>
      <c r="VA706" s="1"/>
      <c r="VB706" s="1"/>
      <c r="VC706" s="1"/>
      <c r="VD706" s="1"/>
      <c r="VE706" s="1"/>
      <c r="VF706" s="1"/>
      <c r="VG706" s="1"/>
      <c r="VH706" s="1"/>
      <c r="VI706" s="1"/>
      <c r="VJ706" s="1"/>
      <c r="VK706" s="1"/>
      <c r="VL706" s="1"/>
      <c r="VM706" s="1"/>
      <c r="VN706" s="1"/>
      <c r="VO706" s="1"/>
      <c r="VP706" s="1"/>
      <c r="VQ706" s="1"/>
      <c r="VR706" s="1"/>
      <c r="VS706" s="1"/>
      <c r="VT706" s="1"/>
      <c r="VU706" s="1"/>
      <c r="VV706" s="1"/>
      <c r="VW706" s="1"/>
      <c r="VX706" s="1"/>
      <c r="VY706" s="1"/>
      <c r="VZ706" s="1"/>
      <c r="WA706" s="1"/>
      <c r="WB706" s="1"/>
      <c r="WC706" s="1"/>
      <c r="WD706" s="1"/>
      <c r="WE706" s="1"/>
      <c r="WF706" s="1"/>
      <c r="WG706" s="1"/>
      <c r="WH706" s="1"/>
      <c r="WI706" s="1"/>
      <c r="WJ706" s="1"/>
      <c r="WK706" s="1"/>
      <c r="WL706" s="1"/>
      <c r="WM706" s="1"/>
      <c r="WN706" s="1"/>
      <c r="WO706" s="1"/>
      <c r="WP706" s="1"/>
      <c r="WQ706" s="1"/>
      <c r="WR706" s="1"/>
      <c r="WS706" s="1"/>
      <c r="WT706" s="1"/>
      <c r="WU706" s="1"/>
      <c r="WV706" s="1"/>
      <c r="WW706" s="1"/>
      <c r="WX706" s="1"/>
      <c r="WY706" s="1"/>
      <c r="WZ706" s="1"/>
      <c r="XA706" s="1"/>
      <c r="XB706" s="1"/>
      <c r="XC706" s="1"/>
      <c r="XD706" s="1"/>
      <c r="XE706" s="1"/>
      <c r="XF706" s="1"/>
      <c r="XG706" s="1"/>
      <c r="XH706" s="1"/>
      <c r="XI706" s="1"/>
      <c r="XJ706" s="1"/>
      <c r="XK706" s="1"/>
      <c r="XL706" s="1"/>
      <c r="XM706" s="1"/>
      <c r="XN706" s="1"/>
      <c r="XO706" s="1"/>
      <c r="XP706" s="1"/>
      <c r="XQ706" s="1"/>
      <c r="XR706" s="1"/>
      <c r="XS706" s="1"/>
      <c r="XT706" s="1"/>
      <c r="XU706" s="1"/>
      <c r="XV706" s="1"/>
      <c r="XW706" s="1"/>
      <c r="XX706" s="1"/>
      <c r="XY706" s="1"/>
      <c r="XZ706" s="1"/>
      <c r="YA706" s="1"/>
      <c r="YB706" s="1"/>
      <c r="YC706" s="1"/>
      <c r="YD706" s="1"/>
      <c r="YE706" s="1"/>
      <c r="YF706" s="1"/>
      <c r="YG706" s="1"/>
      <c r="YH706" s="1"/>
      <c r="YI706" s="1"/>
      <c r="YJ706" s="1"/>
      <c r="YK706" s="1"/>
      <c r="YL706" s="1"/>
      <c r="YM706" s="1"/>
      <c r="YN706" s="1"/>
      <c r="YO706" s="1"/>
      <c r="YP706" s="1"/>
      <c r="YQ706" s="1"/>
      <c r="YR706" s="1"/>
      <c r="YS706" s="1"/>
      <c r="YT706" s="1"/>
      <c r="YU706" s="1"/>
      <c r="YV706" s="1"/>
      <c r="YW706" s="1"/>
      <c r="YX706" s="1"/>
      <c r="YY706" s="1"/>
      <c r="YZ706" s="1"/>
      <c r="ZA706" s="1"/>
      <c r="ZB706" s="1"/>
      <c r="ZC706" s="1"/>
      <c r="ZD706" s="1"/>
      <c r="ZE706" s="1"/>
      <c r="ZF706" s="1"/>
      <c r="ZG706" s="1"/>
      <c r="ZH706" s="1"/>
      <c r="ZI706" s="1"/>
      <c r="ZJ706" s="1"/>
      <c r="ZK706" s="1"/>
      <c r="ZL706" s="1"/>
      <c r="ZM706" s="1"/>
      <c r="ZN706" s="1"/>
      <c r="ZO706" s="1"/>
      <c r="ZP706" s="1"/>
      <c r="ZQ706" s="1"/>
      <c r="ZR706" s="1"/>
      <c r="ZS706" s="1"/>
      <c r="ZT706" s="1"/>
      <c r="ZU706" s="1"/>
      <c r="ZV706" s="1"/>
      <c r="ZW706" s="1"/>
      <c r="ZX706" s="1"/>
      <c r="ZY706" s="1"/>
      <c r="ZZ706" s="1"/>
      <c r="AAA706" s="1"/>
      <c r="AAB706" s="1"/>
      <c r="AAC706" s="1"/>
      <c r="AAD706" s="1"/>
      <c r="AAE706" s="1"/>
      <c r="AAF706" s="1"/>
      <c r="AAG706" s="1"/>
      <c r="AAH706" s="1"/>
      <c r="AAI706" s="1"/>
      <c r="AAJ706" s="1"/>
      <c r="AAK706" s="1"/>
      <c r="AAL706" s="1"/>
      <c r="AAM706" s="1"/>
      <c r="AAN706" s="1"/>
      <c r="AAO706" s="1"/>
      <c r="AAP706" s="1"/>
      <c r="AAQ706" s="1"/>
      <c r="AAR706" s="1"/>
      <c r="AAS706" s="1"/>
      <c r="AAT706" s="1"/>
      <c r="AAU706" s="1"/>
      <c r="AAV706" s="1"/>
      <c r="AAW706" s="1"/>
      <c r="AAX706" s="1"/>
      <c r="AAY706" s="1"/>
      <c r="AAZ706" s="1"/>
      <c r="ABA706" s="1"/>
      <c r="ABB706" s="1"/>
      <c r="ABC706" s="1"/>
      <c r="ABD706" s="1"/>
      <c r="ABE706" s="1"/>
      <c r="ABF706" s="1"/>
      <c r="ABG706" s="1"/>
      <c r="ABH706" s="1"/>
      <c r="ABI706" s="1"/>
      <c r="ABJ706" s="1"/>
      <c r="ABK706" s="1"/>
      <c r="ABL706" s="1"/>
      <c r="ABM706" s="1"/>
      <c r="ABN706" s="1"/>
      <c r="ABO706" s="1"/>
    </row>
    <row r="707" spans="2:743" x14ac:dyDescent="0.25">
      <c r="B707" s="1"/>
      <c r="C707" s="1"/>
      <c r="D707" s="1"/>
      <c r="E707" s="1"/>
      <c r="F707" s="1"/>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c r="IA707" s="3"/>
      <c r="IB707" s="3"/>
      <c r="IC707" s="3"/>
      <c r="ID707" s="3"/>
      <c r="IE707" s="3"/>
      <c r="IF707" s="3"/>
      <c r="IG707" s="3"/>
      <c r="IH707" s="3"/>
      <c r="II707" s="3"/>
      <c r="IJ707" s="3"/>
      <c r="IK707" s="3"/>
      <c r="IL707" s="3"/>
      <c r="IM707" s="3"/>
      <c r="IN707" s="3"/>
      <c r="IO707" s="3"/>
      <c r="IP707" s="3"/>
      <c r="IQ707" s="3"/>
      <c r="IR707" s="3"/>
      <c r="IS707" s="3"/>
      <c r="IT707" s="3"/>
      <c r="IU707" s="3"/>
      <c r="IV707" s="3"/>
      <c r="IW707" s="3"/>
      <c r="IX707" s="3"/>
      <c r="IY707" s="3"/>
      <c r="IZ707" s="3"/>
      <c r="JA707" s="3"/>
      <c r="JB707" s="3"/>
      <c r="JC707" s="3"/>
      <c r="JD707" s="3"/>
      <c r="JE707" s="3"/>
      <c r="JF707" s="3"/>
      <c r="JG707" s="3"/>
      <c r="JH707" s="3"/>
      <c r="JI707" s="3"/>
      <c r="JJ707" s="3"/>
      <c r="JK707" s="3"/>
      <c r="JL707" s="3"/>
      <c r="JM707" s="3"/>
      <c r="JN707" s="3"/>
      <c r="JO707" s="3"/>
      <c r="JP707" s="3"/>
      <c r="JQ707" s="3"/>
      <c r="JR707" s="3"/>
      <c r="JS707" s="3"/>
      <c r="JT707" s="3"/>
      <c r="JU707" s="3"/>
      <c r="JV707" s="3"/>
      <c r="JW707" s="3"/>
      <c r="JX707" s="3"/>
      <c r="JY707" s="3"/>
      <c r="JZ707" s="3"/>
      <c r="KA707" s="3"/>
      <c r="KB707" s="3"/>
      <c r="KC707" s="3"/>
      <c r="KD707" s="3"/>
      <c r="KE707" s="3"/>
      <c r="KF707" s="3"/>
      <c r="KG707" s="3"/>
      <c r="KH707" s="3"/>
      <c r="KI707" s="3"/>
      <c r="KJ707" s="3"/>
      <c r="KK707" s="3"/>
      <c r="KL707" s="3"/>
      <c r="KM707" s="3"/>
      <c r="KN707" s="3"/>
      <c r="KO707" s="3"/>
      <c r="KP707" s="3"/>
      <c r="KQ707" s="3"/>
      <c r="KR707" s="3"/>
      <c r="KS707" s="3"/>
      <c r="KT707" s="3"/>
      <c r="KU707" s="3"/>
      <c r="KV707" s="3"/>
      <c r="KW707" s="3"/>
      <c r="KX707" s="3"/>
      <c r="KY707" s="3"/>
      <c r="KZ707" s="3"/>
      <c r="LA707" s="3"/>
      <c r="LB707" s="3"/>
      <c r="LC707" s="3"/>
      <c r="LD707" s="3"/>
      <c r="LE707" s="3"/>
      <c r="LF707" s="3"/>
      <c r="LG707" s="3"/>
      <c r="LH707" s="3"/>
      <c r="LI707" s="3"/>
      <c r="LJ707" s="3"/>
      <c r="LK707" s="3"/>
      <c r="LL707" s="3"/>
      <c r="LM707" s="3"/>
      <c r="LN707" s="3"/>
      <c r="LO707" s="3"/>
      <c r="LP707" s="3"/>
      <c r="LQ707" s="3"/>
      <c r="LR707" s="3"/>
      <c r="LS707" s="3"/>
      <c r="LT707" s="3"/>
      <c r="LU707" s="3"/>
      <c r="LV707" s="3"/>
      <c r="LW707" s="3"/>
      <c r="LX707" s="3"/>
      <c r="LY707" s="3"/>
      <c r="LZ707" s="3"/>
      <c r="MA707" s="3"/>
      <c r="MB707" s="3"/>
      <c r="MC707" s="3"/>
      <c r="MD707" s="3"/>
      <c r="ME707" s="3"/>
      <c r="MF707" s="3"/>
      <c r="MG707" s="3"/>
      <c r="MH707" s="3"/>
      <c r="MI707" s="3"/>
      <c r="MJ707" s="3"/>
      <c r="MK707" s="3"/>
      <c r="ML707" s="3"/>
      <c r="MM707" s="3"/>
      <c r="MN707" s="3"/>
      <c r="MO707" s="3"/>
      <c r="MP707" s="3"/>
      <c r="MQ707" s="3"/>
      <c r="MR707" s="3"/>
      <c r="MS707" s="3"/>
      <c r="MT707" s="3"/>
      <c r="MU707" s="3"/>
      <c r="MV707" s="3"/>
      <c r="MW707" s="3"/>
      <c r="MX707" s="3"/>
      <c r="MY707" s="3"/>
      <c r="MZ707" s="3"/>
      <c r="NA707" s="3"/>
      <c r="NB707" s="3"/>
      <c r="NC707" s="3"/>
      <c r="ND707" s="3"/>
      <c r="NE707" s="3"/>
      <c r="NF707" s="3"/>
      <c r="NG707" s="3"/>
      <c r="NH707" s="3"/>
      <c r="NI707" s="3"/>
      <c r="NJ707" s="3"/>
      <c r="NK707" s="3"/>
      <c r="NL707" s="3"/>
      <c r="NM707" s="3"/>
      <c r="NN707" s="3"/>
      <c r="NO707" s="3"/>
      <c r="NP707" s="3"/>
      <c r="NQ707" s="3"/>
      <c r="NR707" s="3"/>
      <c r="NS707" s="3"/>
      <c r="NT707" s="3"/>
      <c r="NU707" s="3"/>
      <c r="NV707" s="3"/>
      <c r="NW707" s="3"/>
      <c r="NX707" s="3"/>
      <c r="NY707" s="3"/>
      <c r="NZ707" s="3"/>
      <c r="OA707" s="3"/>
      <c r="OB707" s="3"/>
      <c r="OC707" s="3"/>
      <c r="OD707" s="3"/>
      <c r="OE707" s="3"/>
      <c r="OF707" s="3"/>
      <c r="OG707" s="3"/>
      <c r="OH707" s="3"/>
      <c r="OI707" s="3"/>
      <c r="OJ707" s="3"/>
      <c r="OK707" s="3"/>
      <c r="OL707" s="3"/>
      <c r="OM707" s="3"/>
      <c r="ON707" s="3"/>
      <c r="OO707" s="3"/>
      <c r="OP707" s="3"/>
      <c r="OQ707" s="3"/>
      <c r="OR707" s="3"/>
      <c r="OS707" s="3"/>
      <c r="OT707" s="3"/>
      <c r="OU707" s="3"/>
      <c r="OV707" s="3"/>
      <c r="OW707" s="3"/>
      <c r="OX707" s="3"/>
      <c r="OY707" s="3"/>
      <c r="OZ707" s="3"/>
      <c r="PA707" s="3"/>
      <c r="PB707" s="1"/>
      <c r="PC707" s="1"/>
      <c r="PD707" s="1"/>
      <c r="PE707" s="1"/>
      <c r="PF707" s="1"/>
      <c r="PG707" s="1"/>
      <c r="PH707" s="1"/>
      <c r="PI707" s="1"/>
      <c r="PJ707" s="1"/>
      <c r="PK707" s="1"/>
      <c r="PL707" s="1"/>
      <c r="PM707" s="1"/>
      <c r="PN707" s="1"/>
      <c r="PO707" s="1"/>
      <c r="PP707" s="1"/>
      <c r="PQ707" s="1"/>
      <c r="PR707" s="1"/>
      <c r="PS707" s="1"/>
      <c r="PT707" s="1"/>
      <c r="PU707" s="1"/>
      <c r="PV707" s="1"/>
      <c r="PW707" s="1"/>
      <c r="PX707" s="1"/>
      <c r="PY707" s="1"/>
      <c r="PZ707" s="1"/>
      <c r="QA707" s="1"/>
      <c r="QB707" s="1"/>
      <c r="QC707" s="1"/>
      <c r="QD707" s="1"/>
      <c r="QE707" s="1"/>
      <c r="QF707" s="1"/>
      <c r="QG707" s="1"/>
      <c r="QH707" s="1"/>
      <c r="QI707" s="1"/>
      <c r="QJ707" s="1"/>
      <c r="QK707" s="1"/>
      <c r="QL707" s="1"/>
      <c r="QM707" s="1"/>
      <c r="QN707" s="1"/>
      <c r="QO707" s="1"/>
      <c r="QP707" s="1"/>
      <c r="QQ707" s="1"/>
      <c r="QR707" s="1"/>
      <c r="QS707" s="1"/>
      <c r="QT707" s="1"/>
      <c r="QU707" s="1"/>
      <c r="QV707" s="1"/>
      <c r="QW707" s="1"/>
      <c r="QX707" s="1"/>
      <c r="QY707" s="1"/>
      <c r="QZ707" s="1"/>
      <c r="RA707" s="1"/>
      <c r="RB707" s="1"/>
      <c r="RC707" s="1"/>
      <c r="RD707" s="1"/>
      <c r="RE707" s="1"/>
      <c r="RF707" s="1"/>
      <c r="RG707" s="1"/>
      <c r="RH707" s="1"/>
      <c r="RI707" s="1"/>
      <c r="RJ707" s="1"/>
      <c r="RK707" s="1"/>
      <c r="RL707" s="1"/>
      <c r="RM707" s="1"/>
      <c r="RN707" s="1"/>
      <c r="RO707" s="1"/>
      <c r="RP707" s="1"/>
      <c r="RQ707" s="1"/>
      <c r="RR707" s="1"/>
      <c r="RS707" s="1"/>
      <c r="RT707" s="1"/>
      <c r="RU707" s="1"/>
      <c r="RV707" s="1"/>
      <c r="RW707" s="1"/>
      <c r="RX707" s="1"/>
      <c r="RY707" s="1"/>
      <c r="RZ707" s="1"/>
      <c r="SA707" s="1"/>
      <c r="SB707" s="1"/>
      <c r="SC707" s="1"/>
      <c r="SD707" s="1"/>
      <c r="SE707" s="1"/>
      <c r="SF707" s="1"/>
      <c r="SG707" s="1"/>
      <c r="SH707" s="1"/>
      <c r="SI707" s="1"/>
      <c r="SJ707" s="1"/>
      <c r="SK707" s="1"/>
      <c r="SL707" s="1"/>
      <c r="SM707" s="1"/>
      <c r="SN707" s="1"/>
      <c r="SO707" s="1"/>
      <c r="SP707" s="1"/>
      <c r="SQ707" s="1"/>
      <c r="SR707" s="1"/>
      <c r="SS707" s="1"/>
      <c r="ST707" s="1"/>
      <c r="SU707" s="1"/>
      <c r="SV707" s="1"/>
      <c r="SW707" s="1"/>
      <c r="SX707" s="1"/>
      <c r="SY707" s="1"/>
      <c r="SZ707" s="1"/>
      <c r="TA707" s="1"/>
      <c r="TB707" s="1"/>
      <c r="TC707" s="1"/>
      <c r="TD707" s="1"/>
      <c r="TE707" s="1"/>
      <c r="TF707" s="1"/>
      <c r="TG707" s="1"/>
      <c r="TH707" s="1"/>
      <c r="TI707" s="1"/>
      <c r="TJ707" s="1"/>
      <c r="TK707" s="1"/>
      <c r="TL707" s="1"/>
      <c r="TM707" s="1"/>
      <c r="TN707" s="1"/>
      <c r="TO707" s="1"/>
      <c r="TP707" s="1"/>
      <c r="TQ707" s="1"/>
      <c r="TR707" s="1"/>
      <c r="TS707" s="1"/>
      <c r="TT707" s="1"/>
      <c r="TU707" s="1"/>
      <c r="TV707" s="1"/>
      <c r="TW707" s="1"/>
      <c r="TX707" s="1"/>
      <c r="TY707" s="1"/>
      <c r="TZ707" s="1"/>
      <c r="UA707" s="1"/>
      <c r="UB707" s="1"/>
      <c r="UC707" s="1"/>
      <c r="UD707" s="1"/>
      <c r="UE707" s="1"/>
      <c r="UF707" s="1"/>
      <c r="UG707" s="1"/>
      <c r="UH707" s="1"/>
      <c r="UI707" s="1"/>
      <c r="UJ707" s="1"/>
      <c r="UK707" s="1"/>
      <c r="UL707" s="1"/>
      <c r="UM707" s="1"/>
      <c r="UN707" s="1"/>
      <c r="UO707" s="1"/>
      <c r="UP707" s="1"/>
      <c r="UQ707" s="1"/>
      <c r="UR707" s="1"/>
      <c r="US707" s="1"/>
      <c r="UT707" s="1"/>
      <c r="UU707" s="1"/>
      <c r="UV707" s="1"/>
      <c r="UW707" s="1"/>
      <c r="UX707" s="1"/>
      <c r="UY707" s="1"/>
      <c r="UZ707" s="1"/>
      <c r="VA707" s="1"/>
      <c r="VB707" s="1"/>
      <c r="VC707" s="1"/>
      <c r="VD707" s="1"/>
      <c r="VE707" s="1"/>
      <c r="VF707" s="1"/>
      <c r="VG707" s="1"/>
      <c r="VH707" s="1"/>
      <c r="VI707" s="1"/>
      <c r="VJ707" s="1"/>
      <c r="VK707" s="1"/>
      <c r="VL707" s="1"/>
      <c r="VM707" s="1"/>
      <c r="VN707" s="1"/>
      <c r="VO707" s="1"/>
      <c r="VP707" s="1"/>
      <c r="VQ707" s="1"/>
      <c r="VR707" s="1"/>
      <c r="VS707" s="1"/>
      <c r="VT707" s="1"/>
      <c r="VU707" s="1"/>
      <c r="VV707" s="1"/>
      <c r="VW707" s="1"/>
      <c r="VX707" s="1"/>
      <c r="VY707" s="1"/>
      <c r="VZ707" s="1"/>
      <c r="WA707" s="1"/>
      <c r="WB707" s="1"/>
      <c r="WC707" s="1"/>
      <c r="WD707" s="1"/>
      <c r="WE707" s="1"/>
      <c r="WF707" s="1"/>
      <c r="WG707" s="1"/>
      <c r="WH707" s="1"/>
      <c r="WI707" s="1"/>
      <c r="WJ707" s="1"/>
      <c r="WK707" s="1"/>
      <c r="WL707" s="1"/>
      <c r="WM707" s="1"/>
      <c r="WN707" s="1"/>
      <c r="WO707" s="1"/>
      <c r="WP707" s="1"/>
      <c r="WQ707" s="1"/>
      <c r="WR707" s="1"/>
      <c r="WS707" s="1"/>
      <c r="WT707" s="1"/>
      <c r="WU707" s="1"/>
      <c r="WV707" s="1"/>
      <c r="WW707" s="1"/>
      <c r="WX707" s="1"/>
      <c r="WY707" s="1"/>
      <c r="WZ707" s="1"/>
      <c r="XA707" s="1"/>
      <c r="XB707" s="1"/>
      <c r="XC707" s="1"/>
      <c r="XD707" s="1"/>
      <c r="XE707" s="1"/>
      <c r="XF707" s="1"/>
      <c r="XG707" s="1"/>
      <c r="XH707" s="1"/>
      <c r="XI707" s="1"/>
      <c r="XJ707" s="1"/>
      <c r="XK707" s="1"/>
      <c r="XL707" s="1"/>
      <c r="XM707" s="1"/>
      <c r="XN707" s="1"/>
      <c r="XO707" s="1"/>
      <c r="XP707" s="1"/>
      <c r="XQ707" s="1"/>
      <c r="XR707" s="1"/>
      <c r="XS707" s="1"/>
      <c r="XT707" s="1"/>
      <c r="XU707" s="1"/>
      <c r="XV707" s="1"/>
      <c r="XW707" s="1"/>
      <c r="XX707" s="1"/>
      <c r="XY707" s="1"/>
      <c r="XZ707" s="1"/>
      <c r="YA707" s="1"/>
      <c r="YB707" s="1"/>
      <c r="YC707" s="1"/>
      <c r="YD707" s="1"/>
      <c r="YE707" s="1"/>
      <c r="YF707" s="1"/>
      <c r="YG707" s="1"/>
      <c r="YH707" s="1"/>
      <c r="YI707" s="1"/>
      <c r="YJ707" s="1"/>
      <c r="YK707" s="1"/>
      <c r="YL707" s="1"/>
      <c r="YM707" s="1"/>
      <c r="YN707" s="1"/>
      <c r="YO707" s="1"/>
      <c r="YP707" s="1"/>
      <c r="YQ707" s="1"/>
      <c r="YR707" s="1"/>
      <c r="YS707" s="1"/>
      <c r="YT707" s="1"/>
      <c r="YU707" s="1"/>
      <c r="YV707" s="1"/>
      <c r="YW707" s="1"/>
      <c r="YX707" s="1"/>
      <c r="YY707" s="1"/>
      <c r="YZ707" s="1"/>
      <c r="ZA707" s="1"/>
      <c r="ZB707" s="1"/>
      <c r="ZC707" s="1"/>
      <c r="ZD707" s="1"/>
      <c r="ZE707" s="1"/>
      <c r="ZF707" s="1"/>
      <c r="ZG707" s="1"/>
      <c r="ZH707" s="1"/>
      <c r="ZI707" s="1"/>
      <c r="ZJ707" s="1"/>
      <c r="ZK707" s="1"/>
      <c r="ZL707" s="1"/>
      <c r="ZM707" s="1"/>
      <c r="ZN707" s="1"/>
      <c r="ZO707" s="1"/>
      <c r="ZP707" s="1"/>
      <c r="ZQ707" s="1"/>
      <c r="ZR707" s="1"/>
      <c r="ZS707" s="1"/>
      <c r="ZT707" s="1"/>
      <c r="ZU707" s="1"/>
      <c r="ZV707" s="1"/>
      <c r="ZW707" s="1"/>
      <c r="ZX707" s="1"/>
      <c r="ZY707" s="1"/>
      <c r="ZZ707" s="1"/>
      <c r="AAA707" s="1"/>
      <c r="AAB707" s="1"/>
      <c r="AAC707" s="1"/>
      <c r="AAD707" s="1"/>
      <c r="AAE707" s="1"/>
      <c r="AAF707" s="1"/>
      <c r="AAG707" s="1"/>
      <c r="AAH707" s="1"/>
      <c r="AAI707" s="1"/>
      <c r="AAJ707" s="1"/>
      <c r="AAK707" s="1"/>
      <c r="AAL707" s="1"/>
      <c r="AAM707" s="1"/>
      <c r="AAN707" s="1"/>
      <c r="AAO707" s="1"/>
      <c r="AAP707" s="1"/>
      <c r="AAQ707" s="1"/>
      <c r="AAR707" s="1"/>
      <c r="AAS707" s="1"/>
      <c r="AAT707" s="1"/>
      <c r="AAU707" s="1"/>
      <c r="AAV707" s="1"/>
      <c r="AAW707" s="1"/>
      <c r="AAX707" s="1"/>
      <c r="AAY707" s="1"/>
      <c r="AAZ707" s="1"/>
      <c r="ABA707" s="1"/>
      <c r="ABB707" s="1"/>
      <c r="ABC707" s="1"/>
      <c r="ABD707" s="1"/>
      <c r="ABE707" s="1"/>
      <c r="ABF707" s="1"/>
      <c r="ABG707" s="1"/>
      <c r="ABH707" s="1"/>
      <c r="ABI707" s="1"/>
      <c r="ABJ707" s="1"/>
      <c r="ABK707" s="1"/>
      <c r="ABL707" s="1"/>
      <c r="ABM707" s="1"/>
      <c r="ABN707" s="1"/>
      <c r="ABO707" s="1"/>
    </row>
    <row r="708" spans="2:743" x14ac:dyDescent="0.25">
      <c r="B708" s="1"/>
      <c r="C708" s="1"/>
      <c r="D708" s="1"/>
      <c r="E708" s="1"/>
      <c r="F708" s="1"/>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c r="GO708" s="3"/>
      <c r="GP708" s="3"/>
      <c r="GQ708" s="3"/>
      <c r="GR708" s="3"/>
      <c r="GS708" s="3"/>
      <c r="GT708" s="3"/>
      <c r="GU708" s="3"/>
      <c r="GV708" s="3"/>
      <c r="GW708" s="3"/>
      <c r="GX708" s="3"/>
      <c r="GY708" s="3"/>
      <c r="GZ708" s="3"/>
      <c r="HA708" s="3"/>
      <c r="HB708" s="3"/>
      <c r="HC708" s="3"/>
      <c r="HD708" s="3"/>
      <c r="HE708" s="3"/>
      <c r="HF708" s="3"/>
      <c r="HG708" s="3"/>
      <c r="HH708" s="3"/>
      <c r="HI708" s="3"/>
      <c r="HJ708" s="3"/>
      <c r="HK708" s="3"/>
      <c r="HL708" s="3"/>
      <c r="HM708" s="3"/>
      <c r="HN708" s="3"/>
      <c r="HO708" s="3"/>
      <c r="HP708" s="3"/>
      <c r="HQ708" s="3"/>
      <c r="HR708" s="3"/>
      <c r="HS708" s="3"/>
      <c r="HT708" s="3"/>
      <c r="HU708" s="3"/>
      <c r="HV708" s="3"/>
      <c r="HW708" s="3"/>
      <c r="HX708" s="3"/>
      <c r="HY708" s="3"/>
      <c r="HZ708" s="3"/>
      <c r="IA708" s="3"/>
      <c r="IB708" s="3"/>
      <c r="IC708" s="3"/>
      <c r="ID708" s="3"/>
      <c r="IE708" s="3"/>
      <c r="IF708" s="3"/>
      <c r="IG708" s="3"/>
      <c r="IH708" s="3"/>
      <c r="II708" s="3"/>
      <c r="IJ708" s="3"/>
      <c r="IK708" s="3"/>
      <c r="IL708" s="3"/>
      <c r="IM708" s="3"/>
      <c r="IN708" s="3"/>
      <c r="IO708" s="3"/>
      <c r="IP708" s="3"/>
      <c r="IQ708" s="3"/>
      <c r="IR708" s="3"/>
      <c r="IS708" s="3"/>
      <c r="IT708" s="3"/>
      <c r="IU708" s="3"/>
      <c r="IV708" s="3"/>
      <c r="IW708" s="3"/>
      <c r="IX708" s="3"/>
      <c r="IY708" s="3"/>
      <c r="IZ708" s="3"/>
      <c r="JA708" s="3"/>
      <c r="JB708" s="3"/>
      <c r="JC708" s="3"/>
      <c r="JD708" s="3"/>
      <c r="JE708" s="3"/>
      <c r="JF708" s="3"/>
      <c r="JG708" s="3"/>
      <c r="JH708" s="3"/>
      <c r="JI708" s="3"/>
      <c r="JJ708" s="3"/>
      <c r="JK708" s="3"/>
      <c r="JL708" s="3"/>
      <c r="JM708" s="3"/>
      <c r="JN708" s="3"/>
      <c r="JO708" s="3"/>
      <c r="JP708" s="3"/>
      <c r="JQ708" s="3"/>
      <c r="JR708" s="3"/>
      <c r="JS708" s="3"/>
      <c r="JT708" s="3"/>
      <c r="JU708" s="3"/>
      <c r="JV708" s="3"/>
      <c r="JW708" s="3"/>
      <c r="JX708" s="3"/>
      <c r="JY708" s="3"/>
      <c r="JZ708" s="3"/>
      <c r="KA708" s="3"/>
      <c r="KB708" s="3"/>
      <c r="KC708" s="3"/>
      <c r="KD708" s="3"/>
      <c r="KE708" s="3"/>
      <c r="KF708" s="3"/>
      <c r="KG708" s="3"/>
      <c r="KH708" s="3"/>
      <c r="KI708" s="3"/>
      <c r="KJ708" s="3"/>
      <c r="KK708" s="3"/>
      <c r="KL708" s="3"/>
      <c r="KM708" s="3"/>
      <c r="KN708" s="3"/>
      <c r="KO708" s="3"/>
      <c r="KP708" s="3"/>
      <c r="KQ708" s="3"/>
      <c r="KR708" s="3"/>
      <c r="KS708" s="3"/>
      <c r="KT708" s="3"/>
      <c r="KU708" s="3"/>
      <c r="KV708" s="3"/>
      <c r="KW708" s="3"/>
      <c r="KX708" s="3"/>
      <c r="KY708" s="3"/>
      <c r="KZ708" s="3"/>
      <c r="LA708" s="3"/>
      <c r="LB708" s="3"/>
      <c r="LC708" s="3"/>
      <c r="LD708" s="3"/>
      <c r="LE708" s="3"/>
      <c r="LF708" s="3"/>
      <c r="LG708" s="3"/>
      <c r="LH708" s="3"/>
      <c r="LI708" s="3"/>
      <c r="LJ708" s="3"/>
      <c r="LK708" s="3"/>
      <c r="LL708" s="3"/>
      <c r="LM708" s="3"/>
      <c r="LN708" s="3"/>
      <c r="LO708" s="3"/>
      <c r="LP708" s="3"/>
      <c r="LQ708" s="3"/>
      <c r="LR708" s="3"/>
      <c r="LS708" s="3"/>
      <c r="LT708" s="3"/>
      <c r="LU708" s="3"/>
      <c r="LV708" s="3"/>
      <c r="LW708" s="3"/>
      <c r="LX708" s="3"/>
      <c r="LY708" s="3"/>
      <c r="LZ708" s="3"/>
      <c r="MA708" s="3"/>
      <c r="MB708" s="3"/>
      <c r="MC708" s="3"/>
      <c r="MD708" s="3"/>
      <c r="ME708" s="3"/>
      <c r="MF708" s="3"/>
      <c r="MG708" s="3"/>
      <c r="MH708" s="3"/>
      <c r="MI708" s="3"/>
      <c r="MJ708" s="3"/>
      <c r="MK708" s="3"/>
      <c r="ML708" s="3"/>
      <c r="MM708" s="3"/>
      <c r="MN708" s="3"/>
      <c r="MO708" s="3"/>
      <c r="MP708" s="3"/>
      <c r="MQ708" s="3"/>
      <c r="MR708" s="3"/>
      <c r="MS708" s="3"/>
      <c r="MT708" s="3"/>
      <c r="MU708" s="3"/>
      <c r="MV708" s="3"/>
      <c r="MW708" s="3"/>
      <c r="MX708" s="3"/>
      <c r="MY708" s="3"/>
      <c r="MZ708" s="3"/>
      <c r="NA708" s="3"/>
      <c r="NB708" s="3"/>
      <c r="NC708" s="3"/>
      <c r="ND708" s="3"/>
      <c r="NE708" s="3"/>
      <c r="NF708" s="3"/>
      <c r="NG708" s="3"/>
      <c r="NH708" s="3"/>
      <c r="NI708" s="3"/>
      <c r="NJ708" s="3"/>
      <c r="NK708" s="3"/>
      <c r="NL708" s="3"/>
      <c r="NM708" s="3"/>
      <c r="NN708" s="3"/>
      <c r="NO708" s="3"/>
      <c r="NP708" s="3"/>
      <c r="NQ708" s="3"/>
      <c r="NR708" s="3"/>
      <c r="NS708" s="3"/>
      <c r="NT708" s="3"/>
      <c r="NU708" s="3"/>
      <c r="NV708" s="3"/>
      <c r="NW708" s="3"/>
      <c r="NX708" s="3"/>
      <c r="NY708" s="3"/>
      <c r="NZ708" s="3"/>
      <c r="OA708" s="3"/>
      <c r="OB708" s="3"/>
      <c r="OC708" s="3"/>
      <c r="OD708" s="3"/>
      <c r="OE708" s="3"/>
      <c r="OF708" s="3"/>
      <c r="OG708" s="3"/>
      <c r="OH708" s="3"/>
      <c r="OI708" s="3"/>
      <c r="OJ708" s="3"/>
      <c r="OK708" s="3"/>
      <c r="OL708" s="3"/>
      <c r="OM708" s="3"/>
      <c r="ON708" s="3"/>
      <c r="OO708" s="3"/>
      <c r="OP708" s="3"/>
      <c r="OQ708" s="3"/>
      <c r="OR708" s="3"/>
      <c r="OS708" s="3"/>
      <c r="OT708" s="3"/>
      <c r="OU708" s="3"/>
      <c r="OV708" s="3"/>
      <c r="OW708" s="3"/>
      <c r="OX708" s="3"/>
      <c r="OY708" s="3"/>
      <c r="OZ708" s="3"/>
      <c r="PA708" s="3"/>
      <c r="PB708" s="1"/>
      <c r="PC708" s="1"/>
      <c r="PD708" s="1"/>
      <c r="PE708" s="1"/>
      <c r="PF708" s="1"/>
      <c r="PG708" s="1"/>
      <c r="PH708" s="1"/>
      <c r="PI708" s="1"/>
      <c r="PJ708" s="1"/>
      <c r="PK708" s="1"/>
      <c r="PL708" s="1"/>
      <c r="PM708" s="1"/>
      <c r="PN708" s="1"/>
      <c r="PO708" s="1"/>
      <c r="PP708" s="1"/>
      <c r="PQ708" s="1"/>
      <c r="PR708" s="1"/>
      <c r="PS708" s="1"/>
      <c r="PT708" s="1"/>
      <c r="PU708" s="1"/>
      <c r="PV708" s="1"/>
      <c r="PW708" s="1"/>
      <c r="PX708" s="1"/>
      <c r="PY708" s="1"/>
      <c r="PZ708" s="1"/>
      <c r="QA708" s="1"/>
      <c r="QB708" s="1"/>
      <c r="QC708" s="1"/>
      <c r="QD708" s="1"/>
      <c r="QE708" s="1"/>
      <c r="QF708" s="1"/>
      <c r="QG708" s="1"/>
      <c r="QH708" s="1"/>
      <c r="QI708" s="1"/>
      <c r="QJ708" s="1"/>
      <c r="QK708" s="1"/>
      <c r="QL708" s="1"/>
      <c r="QM708" s="1"/>
      <c r="QN708" s="1"/>
      <c r="QO708" s="1"/>
      <c r="QP708" s="1"/>
      <c r="QQ708" s="1"/>
      <c r="QR708" s="1"/>
      <c r="QS708" s="1"/>
      <c r="QT708" s="1"/>
      <c r="QU708" s="1"/>
      <c r="QV708" s="1"/>
      <c r="QW708" s="1"/>
      <c r="QX708" s="1"/>
      <c r="QY708" s="1"/>
      <c r="QZ708" s="1"/>
      <c r="RA708" s="1"/>
      <c r="RB708" s="1"/>
      <c r="RC708" s="1"/>
      <c r="RD708" s="1"/>
      <c r="RE708" s="1"/>
      <c r="RF708" s="1"/>
      <c r="RG708" s="1"/>
      <c r="RH708" s="1"/>
      <c r="RI708" s="1"/>
      <c r="RJ708" s="1"/>
      <c r="RK708" s="1"/>
      <c r="RL708" s="1"/>
      <c r="RM708" s="1"/>
      <c r="RN708" s="1"/>
      <c r="RO708" s="1"/>
      <c r="RP708" s="1"/>
      <c r="RQ708" s="1"/>
      <c r="RR708" s="1"/>
      <c r="RS708" s="1"/>
      <c r="RT708" s="1"/>
      <c r="RU708" s="1"/>
      <c r="RV708" s="1"/>
      <c r="RW708" s="1"/>
      <c r="RX708" s="1"/>
      <c r="RY708" s="1"/>
      <c r="RZ708" s="1"/>
      <c r="SA708" s="1"/>
      <c r="SB708" s="1"/>
      <c r="SC708" s="1"/>
      <c r="SD708" s="1"/>
      <c r="SE708" s="1"/>
      <c r="SF708" s="1"/>
      <c r="SG708" s="1"/>
      <c r="SH708" s="1"/>
      <c r="SI708" s="1"/>
      <c r="SJ708" s="1"/>
      <c r="SK708" s="1"/>
      <c r="SL708" s="1"/>
      <c r="SM708" s="1"/>
      <c r="SN708" s="1"/>
      <c r="SO708" s="1"/>
      <c r="SP708" s="1"/>
      <c r="SQ708" s="1"/>
      <c r="SR708" s="1"/>
      <c r="SS708" s="1"/>
      <c r="ST708" s="1"/>
      <c r="SU708" s="1"/>
      <c r="SV708" s="1"/>
      <c r="SW708" s="1"/>
      <c r="SX708" s="1"/>
      <c r="SY708" s="1"/>
      <c r="SZ708" s="1"/>
      <c r="TA708" s="1"/>
      <c r="TB708" s="1"/>
      <c r="TC708" s="1"/>
      <c r="TD708" s="1"/>
      <c r="TE708" s="1"/>
      <c r="TF708" s="1"/>
      <c r="TG708" s="1"/>
      <c r="TH708" s="1"/>
      <c r="TI708" s="1"/>
      <c r="TJ708" s="1"/>
      <c r="TK708" s="1"/>
      <c r="TL708" s="1"/>
      <c r="TM708" s="1"/>
      <c r="TN708" s="1"/>
      <c r="TO708" s="1"/>
      <c r="TP708" s="1"/>
      <c r="TQ708" s="1"/>
      <c r="TR708" s="1"/>
      <c r="TS708" s="1"/>
      <c r="TT708" s="1"/>
      <c r="TU708" s="1"/>
      <c r="TV708" s="1"/>
      <c r="TW708" s="1"/>
      <c r="TX708" s="1"/>
      <c r="TY708" s="1"/>
      <c r="TZ708" s="1"/>
      <c r="UA708" s="1"/>
      <c r="UB708" s="1"/>
      <c r="UC708" s="1"/>
      <c r="UD708" s="1"/>
      <c r="UE708" s="1"/>
      <c r="UF708" s="1"/>
      <c r="UG708" s="1"/>
      <c r="UH708" s="1"/>
      <c r="UI708" s="1"/>
      <c r="UJ708" s="1"/>
      <c r="UK708" s="1"/>
      <c r="UL708" s="1"/>
      <c r="UM708" s="1"/>
      <c r="UN708" s="1"/>
      <c r="UO708" s="1"/>
      <c r="UP708" s="1"/>
      <c r="UQ708" s="1"/>
      <c r="UR708" s="1"/>
      <c r="US708" s="1"/>
      <c r="UT708" s="1"/>
      <c r="UU708" s="1"/>
      <c r="UV708" s="1"/>
      <c r="UW708" s="1"/>
      <c r="UX708" s="1"/>
      <c r="UY708" s="1"/>
      <c r="UZ708" s="1"/>
      <c r="VA708" s="1"/>
      <c r="VB708" s="1"/>
      <c r="VC708" s="1"/>
      <c r="VD708" s="1"/>
      <c r="VE708" s="1"/>
      <c r="VF708" s="1"/>
      <c r="VG708" s="1"/>
      <c r="VH708" s="1"/>
      <c r="VI708" s="1"/>
      <c r="VJ708" s="1"/>
      <c r="VK708" s="1"/>
      <c r="VL708" s="1"/>
      <c r="VM708" s="1"/>
      <c r="VN708" s="1"/>
      <c r="VO708" s="1"/>
      <c r="VP708" s="1"/>
      <c r="VQ708" s="1"/>
      <c r="VR708" s="1"/>
      <c r="VS708" s="1"/>
      <c r="VT708" s="1"/>
      <c r="VU708" s="1"/>
      <c r="VV708" s="1"/>
      <c r="VW708" s="1"/>
      <c r="VX708" s="1"/>
      <c r="VY708" s="1"/>
      <c r="VZ708" s="1"/>
      <c r="WA708" s="1"/>
      <c r="WB708" s="1"/>
      <c r="WC708" s="1"/>
      <c r="WD708" s="1"/>
      <c r="WE708" s="1"/>
      <c r="WF708" s="1"/>
      <c r="WG708" s="1"/>
      <c r="WH708" s="1"/>
      <c r="WI708" s="1"/>
      <c r="WJ708" s="1"/>
      <c r="WK708" s="1"/>
      <c r="WL708" s="1"/>
      <c r="WM708" s="1"/>
      <c r="WN708" s="1"/>
      <c r="WO708" s="1"/>
      <c r="WP708" s="1"/>
      <c r="WQ708" s="1"/>
      <c r="WR708" s="1"/>
      <c r="WS708" s="1"/>
      <c r="WT708" s="1"/>
      <c r="WU708" s="1"/>
      <c r="WV708" s="1"/>
      <c r="WW708" s="1"/>
      <c r="WX708" s="1"/>
      <c r="WY708" s="1"/>
      <c r="WZ708" s="1"/>
      <c r="XA708" s="1"/>
      <c r="XB708" s="1"/>
      <c r="XC708" s="1"/>
      <c r="XD708" s="1"/>
      <c r="XE708" s="1"/>
      <c r="XF708" s="1"/>
      <c r="XG708" s="1"/>
      <c r="XH708" s="1"/>
      <c r="XI708" s="1"/>
      <c r="XJ708" s="1"/>
      <c r="XK708" s="1"/>
      <c r="XL708" s="1"/>
      <c r="XM708" s="1"/>
      <c r="XN708" s="1"/>
      <c r="XO708" s="1"/>
      <c r="XP708" s="1"/>
      <c r="XQ708" s="1"/>
      <c r="XR708" s="1"/>
      <c r="XS708" s="1"/>
      <c r="XT708" s="1"/>
      <c r="XU708" s="1"/>
      <c r="XV708" s="1"/>
      <c r="XW708" s="1"/>
      <c r="XX708" s="1"/>
      <c r="XY708" s="1"/>
      <c r="XZ708" s="1"/>
      <c r="YA708" s="1"/>
      <c r="YB708" s="1"/>
      <c r="YC708" s="1"/>
      <c r="YD708" s="1"/>
      <c r="YE708" s="1"/>
      <c r="YF708" s="1"/>
      <c r="YG708" s="1"/>
      <c r="YH708" s="1"/>
      <c r="YI708" s="1"/>
      <c r="YJ708" s="1"/>
      <c r="YK708" s="1"/>
      <c r="YL708" s="1"/>
      <c r="YM708" s="1"/>
      <c r="YN708" s="1"/>
      <c r="YO708" s="1"/>
      <c r="YP708" s="1"/>
      <c r="YQ708" s="1"/>
      <c r="YR708" s="1"/>
      <c r="YS708" s="1"/>
      <c r="YT708" s="1"/>
      <c r="YU708" s="1"/>
      <c r="YV708" s="1"/>
      <c r="YW708" s="1"/>
      <c r="YX708" s="1"/>
      <c r="YY708" s="1"/>
      <c r="YZ708" s="1"/>
      <c r="ZA708" s="1"/>
      <c r="ZB708" s="1"/>
      <c r="ZC708" s="1"/>
      <c r="ZD708" s="1"/>
      <c r="ZE708" s="1"/>
      <c r="ZF708" s="1"/>
      <c r="ZG708" s="1"/>
      <c r="ZH708" s="1"/>
      <c r="ZI708" s="1"/>
      <c r="ZJ708" s="1"/>
      <c r="ZK708" s="1"/>
      <c r="ZL708" s="1"/>
      <c r="ZM708" s="1"/>
      <c r="ZN708" s="1"/>
      <c r="ZO708" s="1"/>
      <c r="ZP708" s="1"/>
      <c r="ZQ708" s="1"/>
      <c r="ZR708" s="1"/>
      <c r="ZS708" s="1"/>
      <c r="ZT708" s="1"/>
      <c r="ZU708" s="1"/>
      <c r="ZV708" s="1"/>
      <c r="ZW708" s="1"/>
      <c r="ZX708" s="1"/>
      <c r="ZY708" s="1"/>
      <c r="ZZ708" s="1"/>
      <c r="AAA708" s="1"/>
      <c r="AAB708" s="1"/>
      <c r="AAC708" s="1"/>
      <c r="AAD708" s="1"/>
      <c r="AAE708" s="1"/>
      <c r="AAF708" s="1"/>
      <c r="AAG708" s="1"/>
      <c r="AAH708" s="1"/>
      <c r="AAI708" s="1"/>
      <c r="AAJ708" s="1"/>
      <c r="AAK708" s="1"/>
      <c r="AAL708" s="1"/>
      <c r="AAM708" s="1"/>
      <c r="AAN708" s="1"/>
      <c r="AAO708" s="1"/>
      <c r="AAP708" s="1"/>
      <c r="AAQ708" s="1"/>
      <c r="AAR708" s="1"/>
      <c r="AAS708" s="1"/>
      <c r="AAT708" s="1"/>
      <c r="AAU708" s="1"/>
      <c r="AAV708" s="1"/>
      <c r="AAW708" s="1"/>
      <c r="AAX708" s="1"/>
      <c r="AAY708" s="1"/>
      <c r="AAZ708" s="1"/>
      <c r="ABA708" s="1"/>
      <c r="ABB708" s="1"/>
      <c r="ABC708" s="1"/>
      <c r="ABD708" s="1"/>
      <c r="ABE708" s="1"/>
      <c r="ABF708" s="1"/>
      <c r="ABG708" s="1"/>
      <c r="ABH708" s="1"/>
      <c r="ABI708" s="1"/>
      <c r="ABJ708" s="1"/>
      <c r="ABK708" s="1"/>
      <c r="ABL708" s="1"/>
      <c r="ABM708" s="1"/>
      <c r="ABN708" s="1"/>
      <c r="ABO708" s="1"/>
    </row>
    <row r="709" spans="2:743" x14ac:dyDescent="0.25">
      <c r="B709" s="1"/>
      <c r="C709" s="1"/>
      <c r="D709" s="1"/>
      <c r="E709" s="1"/>
      <c r="F709" s="1"/>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c r="GO709" s="3"/>
      <c r="GP709" s="3"/>
      <c r="GQ709" s="3"/>
      <c r="GR709" s="3"/>
      <c r="GS709" s="3"/>
      <c r="GT709" s="3"/>
      <c r="GU709" s="3"/>
      <c r="GV709" s="3"/>
      <c r="GW709" s="3"/>
      <c r="GX709" s="3"/>
      <c r="GY709" s="3"/>
      <c r="GZ709" s="3"/>
      <c r="HA709" s="3"/>
      <c r="HB709" s="3"/>
      <c r="HC709" s="3"/>
      <c r="HD709" s="3"/>
      <c r="HE709" s="3"/>
      <c r="HF709" s="3"/>
      <c r="HG709" s="3"/>
      <c r="HH709" s="3"/>
      <c r="HI709" s="3"/>
      <c r="HJ709" s="3"/>
      <c r="HK709" s="3"/>
      <c r="HL709" s="3"/>
      <c r="HM709" s="3"/>
      <c r="HN709" s="3"/>
      <c r="HO709" s="3"/>
      <c r="HP709" s="3"/>
      <c r="HQ709" s="3"/>
      <c r="HR709" s="3"/>
      <c r="HS709" s="3"/>
      <c r="HT709" s="3"/>
      <c r="HU709" s="3"/>
      <c r="HV709" s="3"/>
      <c r="HW709" s="3"/>
      <c r="HX709" s="3"/>
      <c r="HY709" s="3"/>
      <c r="HZ709" s="3"/>
      <c r="IA709" s="3"/>
      <c r="IB709" s="3"/>
      <c r="IC709" s="3"/>
      <c r="ID709" s="3"/>
      <c r="IE709" s="3"/>
      <c r="IF709" s="3"/>
      <c r="IG709" s="3"/>
      <c r="IH709" s="3"/>
      <c r="II709" s="3"/>
      <c r="IJ709" s="3"/>
      <c r="IK709" s="3"/>
      <c r="IL709" s="3"/>
      <c r="IM709" s="3"/>
      <c r="IN709" s="3"/>
      <c r="IO709" s="3"/>
      <c r="IP709" s="3"/>
      <c r="IQ709" s="3"/>
      <c r="IR709" s="3"/>
      <c r="IS709" s="3"/>
      <c r="IT709" s="3"/>
      <c r="IU709" s="3"/>
      <c r="IV709" s="3"/>
      <c r="IW709" s="3"/>
      <c r="IX709" s="3"/>
      <c r="IY709" s="3"/>
      <c r="IZ709" s="3"/>
      <c r="JA709" s="3"/>
      <c r="JB709" s="3"/>
      <c r="JC709" s="3"/>
      <c r="JD709" s="3"/>
      <c r="JE709" s="3"/>
      <c r="JF709" s="3"/>
      <c r="JG709" s="3"/>
      <c r="JH709" s="3"/>
      <c r="JI709" s="3"/>
      <c r="JJ709" s="3"/>
      <c r="JK709" s="3"/>
      <c r="JL709" s="3"/>
      <c r="JM709" s="3"/>
      <c r="JN709" s="3"/>
      <c r="JO709" s="3"/>
      <c r="JP709" s="3"/>
      <c r="JQ709" s="3"/>
      <c r="JR709" s="3"/>
      <c r="JS709" s="3"/>
      <c r="JT709" s="3"/>
      <c r="JU709" s="3"/>
      <c r="JV709" s="3"/>
      <c r="JW709" s="3"/>
      <c r="JX709" s="3"/>
      <c r="JY709" s="3"/>
      <c r="JZ709" s="3"/>
      <c r="KA709" s="3"/>
      <c r="KB709" s="3"/>
      <c r="KC709" s="3"/>
      <c r="KD709" s="3"/>
      <c r="KE709" s="3"/>
      <c r="KF709" s="3"/>
      <c r="KG709" s="3"/>
      <c r="KH709" s="3"/>
      <c r="KI709" s="3"/>
      <c r="KJ709" s="3"/>
      <c r="KK709" s="3"/>
      <c r="KL709" s="3"/>
      <c r="KM709" s="3"/>
      <c r="KN709" s="3"/>
      <c r="KO709" s="3"/>
      <c r="KP709" s="3"/>
      <c r="KQ709" s="3"/>
      <c r="KR709" s="3"/>
      <c r="KS709" s="3"/>
      <c r="KT709" s="3"/>
      <c r="KU709" s="3"/>
      <c r="KV709" s="3"/>
      <c r="KW709" s="3"/>
      <c r="KX709" s="3"/>
      <c r="KY709" s="3"/>
      <c r="KZ709" s="3"/>
      <c r="LA709" s="3"/>
      <c r="LB709" s="3"/>
      <c r="LC709" s="3"/>
      <c r="LD709" s="3"/>
      <c r="LE709" s="3"/>
      <c r="LF709" s="3"/>
      <c r="LG709" s="3"/>
      <c r="LH709" s="3"/>
      <c r="LI709" s="3"/>
      <c r="LJ709" s="3"/>
      <c r="LK709" s="3"/>
      <c r="LL709" s="3"/>
      <c r="LM709" s="3"/>
      <c r="LN709" s="3"/>
      <c r="LO709" s="3"/>
      <c r="LP709" s="3"/>
      <c r="LQ709" s="3"/>
      <c r="LR709" s="3"/>
      <c r="LS709" s="3"/>
      <c r="LT709" s="3"/>
      <c r="LU709" s="3"/>
      <c r="LV709" s="3"/>
      <c r="LW709" s="3"/>
      <c r="LX709" s="3"/>
      <c r="LY709" s="3"/>
      <c r="LZ709" s="3"/>
      <c r="MA709" s="3"/>
      <c r="MB709" s="3"/>
      <c r="MC709" s="3"/>
      <c r="MD709" s="3"/>
      <c r="ME709" s="3"/>
      <c r="MF709" s="3"/>
      <c r="MG709" s="3"/>
      <c r="MH709" s="3"/>
      <c r="MI709" s="3"/>
      <c r="MJ709" s="3"/>
      <c r="MK709" s="3"/>
      <c r="ML709" s="3"/>
      <c r="MM709" s="3"/>
      <c r="MN709" s="3"/>
      <c r="MO709" s="3"/>
      <c r="MP709" s="3"/>
      <c r="MQ709" s="3"/>
      <c r="MR709" s="3"/>
      <c r="MS709" s="3"/>
      <c r="MT709" s="3"/>
      <c r="MU709" s="3"/>
      <c r="MV709" s="3"/>
      <c r="MW709" s="3"/>
      <c r="MX709" s="3"/>
      <c r="MY709" s="3"/>
      <c r="MZ709" s="3"/>
      <c r="NA709" s="3"/>
      <c r="NB709" s="3"/>
      <c r="NC709" s="3"/>
      <c r="ND709" s="3"/>
      <c r="NE709" s="3"/>
      <c r="NF709" s="3"/>
      <c r="NG709" s="3"/>
      <c r="NH709" s="3"/>
      <c r="NI709" s="3"/>
      <c r="NJ709" s="3"/>
      <c r="NK709" s="3"/>
      <c r="NL709" s="3"/>
      <c r="NM709" s="3"/>
      <c r="NN709" s="3"/>
      <c r="NO709" s="3"/>
      <c r="NP709" s="3"/>
      <c r="NQ709" s="3"/>
      <c r="NR709" s="3"/>
      <c r="NS709" s="3"/>
      <c r="NT709" s="3"/>
      <c r="NU709" s="3"/>
      <c r="NV709" s="3"/>
      <c r="NW709" s="3"/>
      <c r="NX709" s="3"/>
      <c r="NY709" s="3"/>
      <c r="NZ709" s="3"/>
      <c r="OA709" s="3"/>
      <c r="OB709" s="3"/>
      <c r="OC709" s="3"/>
      <c r="OD709" s="3"/>
      <c r="OE709" s="3"/>
      <c r="OF709" s="3"/>
      <c r="OG709" s="3"/>
      <c r="OH709" s="3"/>
      <c r="OI709" s="3"/>
      <c r="OJ709" s="3"/>
      <c r="OK709" s="3"/>
      <c r="OL709" s="3"/>
      <c r="OM709" s="3"/>
      <c r="ON709" s="3"/>
      <c r="OO709" s="3"/>
      <c r="OP709" s="3"/>
      <c r="OQ709" s="3"/>
      <c r="OR709" s="3"/>
      <c r="OS709" s="3"/>
      <c r="OT709" s="3"/>
      <c r="OU709" s="3"/>
      <c r="OV709" s="3"/>
      <c r="OW709" s="3"/>
      <c r="OX709" s="3"/>
      <c r="OY709" s="3"/>
      <c r="OZ709" s="3"/>
      <c r="PA709" s="3"/>
      <c r="PB709" s="1"/>
      <c r="PC709" s="1"/>
      <c r="PD709" s="1"/>
      <c r="PE709" s="1"/>
      <c r="PF709" s="1"/>
      <c r="PG709" s="1"/>
      <c r="PH709" s="1"/>
      <c r="PI709" s="1"/>
      <c r="PJ709" s="1"/>
      <c r="PK709" s="1"/>
      <c r="PL709" s="1"/>
      <c r="PM709" s="1"/>
      <c r="PN709" s="1"/>
      <c r="PO709" s="1"/>
      <c r="PP709" s="1"/>
      <c r="PQ709" s="1"/>
      <c r="PR709" s="1"/>
      <c r="PS709" s="1"/>
      <c r="PT709" s="1"/>
      <c r="PU709" s="1"/>
      <c r="PV709" s="1"/>
      <c r="PW709" s="1"/>
      <c r="PX709" s="1"/>
      <c r="PY709" s="1"/>
      <c r="PZ709" s="1"/>
      <c r="QA709" s="1"/>
      <c r="QB709" s="1"/>
      <c r="QC709" s="1"/>
      <c r="QD709" s="1"/>
      <c r="QE709" s="1"/>
      <c r="QF709" s="1"/>
      <c r="QG709" s="1"/>
      <c r="QH709" s="1"/>
      <c r="QI709" s="1"/>
      <c r="QJ709" s="1"/>
      <c r="QK709" s="1"/>
      <c r="QL709" s="1"/>
      <c r="QM709" s="1"/>
      <c r="QN709" s="1"/>
      <c r="QO709" s="1"/>
      <c r="QP709" s="1"/>
      <c r="QQ709" s="1"/>
      <c r="QR709" s="1"/>
      <c r="QS709" s="1"/>
      <c r="QT709" s="1"/>
      <c r="QU709" s="1"/>
      <c r="QV709" s="1"/>
      <c r="QW709" s="1"/>
      <c r="QX709" s="1"/>
      <c r="QY709" s="1"/>
      <c r="QZ709" s="1"/>
      <c r="RA709" s="1"/>
      <c r="RB709" s="1"/>
      <c r="RC709" s="1"/>
      <c r="RD709" s="1"/>
      <c r="RE709" s="1"/>
      <c r="RF709" s="1"/>
      <c r="RG709" s="1"/>
      <c r="RH709" s="1"/>
      <c r="RI709" s="1"/>
      <c r="RJ709" s="1"/>
      <c r="RK709" s="1"/>
      <c r="RL709" s="1"/>
      <c r="RM709" s="1"/>
      <c r="RN709" s="1"/>
      <c r="RO709" s="1"/>
      <c r="RP709" s="1"/>
      <c r="RQ709" s="1"/>
      <c r="RR709" s="1"/>
      <c r="RS709" s="1"/>
      <c r="RT709" s="1"/>
      <c r="RU709" s="1"/>
      <c r="RV709" s="1"/>
      <c r="RW709" s="1"/>
      <c r="RX709" s="1"/>
      <c r="RY709" s="1"/>
      <c r="RZ709" s="1"/>
      <c r="SA709" s="1"/>
      <c r="SB709" s="1"/>
      <c r="SC709" s="1"/>
      <c r="SD709" s="1"/>
      <c r="SE709" s="1"/>
      <c r="SF709" s="1"/>
      <c r="SG709" s="1"/>
      <c r="SH709" s="1"/>
      <c r="SI709" s="1"/>
      <c r="SJ709" s="1"/>
      <c r="SK709" s="1"/>
      <c r="SL709" s="1"/>
      <c r="SM709" s="1"/>
      <c r="SN709" s="1"/>
      <c r="SO709" s="1"/>
      <c r="SP709" s="1"/>
      <c r="SQ709" s="1"/>
      <c r="SR709" s="1"/>
      <c r="SS709" s="1"/>
      <c r="ST709" s="1"/>
      <c r="SU709" s="1"/>
      <c r="SV709" s="1"/>
      <c r="SW709" s="1"/>
      <c r="SX709" s="1"/>
      <c r="SY709" s="1"/>
      <c r="SZ709" s="1"/>
      <c r="TA709" s="1"/>
      <c r="TB709" s="1"/>
      <c r="TC709" s="1"/>
      <c r="TD709" s="1"/>
      <c r="TE709" s="1"/>
      <c r="TF709" s="1"/>
      <c r="TG709" s="1"/>
      <c r="TH709" s="1"/>
      <c r="TI709" s="1"/>
      <c r="TJ709" s="1"/>
      <c r="TK709" s="1"/>
      <c r="TL709" s="1"/>
      <c r="TM709" s="1"/>
      <c r="TN709" s="1"/>
      <c r="TO709" s="1"/>
      <c r="TP709" s="1"/>
      <c r="TQ709" s="1"/>
      <c r="TR709" s="1"/>
      <c r="TS709" s="1"/>
      <c r="TT709" s="1"/>
      <c r="TU709" s="1"/>
      <c r="TV709" s="1"/>
      <c r="TW709" s="1"/>
      <c r="TX709" s="1"/>
      <c r="TY709" s="1"/>
      <c r="TZ709" s="1"/>
      <c r="UA709" s="1"/>
      <c r="UB709" s="1"/>
      <c r="UC709" s="1"/>
      <c r="UD709" s="1"/>
      <c r="UE709" s="1"/>
      <c r="UF709" s="1"/>
      <c r="UG709" s="1"/>
      <c r="UH709" s="1"/>
      <c r="UI709" s="1"/>
      <c r="UJ709" s="1"/>
      <c r="UK709" s="1"/>
      <c r="UL709" s="1"/>
      <c r="UM709" s="1"/>
      <c r="UN709" s="1"/>
      <c r="UO709" s="1"/>
      <c r="UP709" s="1"/>
      <c r="UQ709" s="1"/>
      <c r="UR709" s="1"/>
      <c r="US709" s="1"/>
      <c r="UT709" s="1"/>
      <c r="UU709" s="1"/>
      <c r="UV709" s="1"/>
      <c r="UW709" s="1"/>
      <c r="UX709" s="1"/>
      <c r="UY709" s="1"/>
      <c r="UZ709" s="1"/>
      <c r="VA709" s="1"/>
      <c r="VB709" s="1"/>
      <c r="VC709" s="1"/>
      <c r="VD709" s="1"/>
      <c r="VE709" s="1"/>
      <c r="VF709" s="1"/>
      <c r="VG709" s="1"/>
      <c r="VH709" s="1"/>
      <c r="VI709" s="1"/>
      <c r="VJ709" s="1"/>
      <c r="VK709" s="1"/>
      <c r="VL709" s="1"/>
      <c r="VM709" s="1"/>
      <c r="VN709" s="1"/>
      <c r="VO709" s="1"/>
      <c r="VP709" s="1"/>
      <c r="VQ709" s="1"/>
      <c r="VR709" s="1"/>
      <c r="VS709" s="1"/>
      <c r="VT709" s="1"/>
      <c r="VU709" s="1"/>
      <c r="VV709" s="1"/>
      <c r="VW709" s="1"/>
      <c r="VX709" s="1"/>
      <c r="VY709" s="1"/>
      <c r="VZ709" s="1"/>
      <c r="WA709" s="1"/>
      <c r="WB709" s="1"/>
      <c r="WC709" s="1"/>
      <c r="WD709" s="1"/>
      <c r="WE709" s="1"/>
      <c r="WF709" s="1"/>
      <c r="WG709" s="1"/>
      <c r="WH709" s="1"/>
      <c r="WI709" s="1"/>
      <c r="WJ709" s="1"/>
      <c r="WK709" s="1"/>
      <c r="WL709" s="1"/>
      <c r="WM709" s="1"/>
      <c r="WN709" s="1"/>
      <c r="WO709" s="1"/>
      <c r="WP709" s="1"/>
      <c r="WQ709" s="1"/>
      <c r="WR709" s="1"/>
      <c r="WS709" s="1"/>
      <c r="WT709" s="1"/>
      <c r="WU709" s="1"/>
      <c r="WV709" s="1"/>
      <c r="WW709" s="1"/>
      <c r="WX709" s="1"/>
      <c r="WY709" s="1"/>
      <c r="WZ709" s="1"/>
      <c r="XA709" s="1"/>
      <c r="XB709" s="1"/>
      <c r="XC709" s="1"/>
      <c r="XD709" s="1"/>
      <c r="XE709" s="1"/>
      <c r="XF709" s="1"/>
      <c r="XG709" s="1"/>
      <c r="XH709" s="1"/>
      <c r="XI709" s="1"/>
      <c r="XJ709" s="1"/>
      <c r="XK709" s="1"/>
      <c r="XL709" s="1"/>
      <c r="XM709" s="1"/>
      <c r="XN709" s="1"/>
      <c r="XO709" s="1"/>
      <c r="XP709" s="1"/>
      <c r="XQ709" s="1"/>
      <c r="XR709" s="1"/>
      <c r="XS709" s="1"/>
      <c r="XT709" s="1"/>
      <c r="XU709" s="1"/>
      <c r="XV709" s="1"/>
      <c r="XW709" s="1"/>
      <c r="XX709" s="1"/>
      <c r="XY709" s="1"/>
      <c r="XZ709" s="1"/>
      <c r="YA709" s="1"/>
      <c r="YB709" s="1"/>
      <c r="YC709" s="1"/>
      <c r="YD709" s="1"/>
      <c r="YE709" s="1"/>
      <c r="YF709" s="1"/>
      <c r="YG709" s="1"/>
      <c r="YH709" s="1"/>
      <c r="YI709" s="1"/>
      <c r="YJ709" s="1"/>
      <c r="YK709" s="1"/>
      <c r="YL709" s="1"/>
      <c r="YM709" s="1"/>
      <c r="YN709" s="1"/>
      <c r="YO709" s="1"/>
      <c r="YP709" s="1"/>
      <c r="YQ709" s="1"/>
      <c r="YR709" s="1"/>
      <c r="YS709" s="1"/>
      <c r="YT709" s="1"/>
      <c r="YU709" s="1"/>
      <c r="YV709" s="1"/>
      <c r="YW709" s="1"/>
      <c r="YX709" s="1"/>
      <c r="YY709" s="1"/>
      <c r="YZ709" s="1"/>
      <c r="ZA709" s="1"/>
      <c r="ZB709" s="1"/>
      <c r="ZC709" s="1"/>
      <c r="ZD709" s="1"/>
      <c r="ZE709" s="1"/>
      <c r="ZF709" s="1"/>
      <c r="ZG709" s="1"/>
      <c r="ZH709" s="1"/>
      <c r="ZI709" s="1"/>
      <c r="ZJ709" s="1"/>
      <c r="ZK709" s="1"/>
      <c r="ZL709" s="1"/>
      <c r="ZM709" s="1"/>
      <c r="ZN709" s="1"/>
      <c r="ZO709" s="1"/>
      <c r="ZP709" s="1"/>
      <c r="ZQ709" s="1"/>
      <c r="ZR709" s="1"/>
      <c r="ZS709" s="1"/>
      <c r="ZT709" s="1"/>
      <c r="ZU709" s="1"/>
      <c r="ZV709" s="1"/>
      <c r="ZW709" s="1"/>
      <c r="ZX709" s="1"/>
      <c r="ZY709" s="1"/>
      <c r="ZZ709" s="1"/>
      <c r="AAA709" s="1"/>
      <c r="AAB709" s="1"/>
      <c r="AAC709" s="1"/>
      <c r="AAD709" s="1"/>
      <c r="AAE709" s="1"/>
      <c r="AAF709" s="1"/>
      <c r="AAG709" s="1"/>
      <c r="AAH709" s="1"/>
      <c r="AAI709" s="1"/>
      <c r="AAJ709" s="1"/>
      <c r="AAK709" s="1"/>
      <c r="AAL709" s="1"/>
      <c r="AAM709" s="1"/>
      <c r="AAN709" s="1"/>
      <c r="AAO709" s="1"/>
      <c r="AAP709" s="1"/>
      <c r="AAQ709" s="1"/>
      <c r="AAR709" s="1"/>
      <c r="AAS709" s="1"/>
      <c r="AAT709" s="1"/>
      <c r="AAU709" s="1"/>
      <c r="AAV709" s="1"/>
      <c r="AAW709" s="1"/>
      <c r="AAX709" s="1"/>
      <c r="AAY709" s="1"/>
      <c r="AAZ709" s="1"/>
      <c r="ABA709" s="1"/>
      <c r="ABB709" s="1"/>
      <c r="ABC709" s="1"/>
      <c r="ABD709" s="1"/>
      <c r="ABE709" s="1"/>
      <c r="ABF709" s="1"/>
      <c r="ABG709" s="1"/>
      <c r="ABH709" s="1"/>
      <c r="ABI709" s="1"/>
      <c r="ABJ709" s="1"/>
      <c r="ABK709" s="1"/>
      <c r="ABL709" s="1"/>
      <c r="ABM709" s="1"/>
      <c r="ABN709" s="1"/>
      <c r="ABO709" s="1"/>
    </row>
    <row r="710" spans="2:743" x14ac:dyDescent="0.25">
      <c r="B710" s="1"/>
      <c r="C710" s="1"/>
      <c r="D710" s="1"/>
      <c r="E710" s="1"/>
      <c r="F710" s="1"/>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3"/>
      <c r="GU710" s="3"/>
      <c r="GV710" s="3"/>
      <c r="GW710" s="3"/>
      <c r="GX710" s="3"/>
      <c r="GY710" s="3"/>
      <c r="GZ710" s="3"/>
      <c r="HA710" s="3"/>
      <c r="HB710" s="3"/>
      <c r="HC710" s="3"/>
      <c r="HD710" s="3"/>
      <c r="HE710" s="3"/>
      <c r="HF710" s="3"/>
      <c r="HG710" s="3"/>
      <c r="HH710" s="3"/>
      <c r="HI710" s="3"/>
      <c r="HJ710" s="3"/>
      <c r="HK710" s="3"/>
      <c r="HL710" s="3"/>
      <c r="HM710" s="3"/>
      <c r="HN710" s="3"/>
      <c r="HO710" s="3"/>
      <c r="HP710" s="3"/>
      <c r="HQ710" s="3"/>
      <c r="HR710" s="3"/>
      <c r="HS710" s="3"/>
      <c r="HT710" s="3"/>
      <c r="HU710" s="3"/>
      <c r="HV710" s="3"/>
      <c r="HW710" s="3"/>
      <c r="HX710" s="3"/>
      <c r="HY710" s="3"/>
      <c r="HZ710" s="3"/>
      <c r="IA710" s="3"/>
      <c r="IB710" s="3"/>
      <c r="IC710" s="3"/>
      <c r="ID710" s="3"/>
      <c r="IE710" s="3"/>
      <c r="IF710" s="3"/>
      <c r="IG710" s="3"/>
      <c r="IH710" s="3"/>
      <c r="II710" s="3"/>
      <c r="IJ710" s="3"/>
      <c r="IK710" s="3"/>
      <c r="IL710" s="3"/>
      <c r="IM710" s="3"/>
      <c r="IN710" s="3"/>
      <c r="IO710" s="3"/>
      <c r="IP710" s="3"/>
      <c r="IQ710" s="3"/>
      <c r="IR710" s="3"/>
      <c r="IS710" s="3"/>
      <c r="IT710" s="3"/>
      <c r="IU710" s="3"/>
      <c r="IV710" s="3"/>
      <c r="IW710" s="3"/>
      <c r="IX710" s="3"/>
      <c r="IY710" s="3"/>
      <c r="IZ710" s="3"/>
      <c r="JA710" s="3"/>
      <c r="JB710" s="3"/>
      <c r="JC710" s="3"/>
      <c r="JD710" s="3"/>
      <c r="JE710" s="3"/>
      <c r="JF710" s="3"/>
      <c r="JG710" s="3"/>
      <c r="JH710" s="3"/>
      <c r="JI710" s="3"/>
      <c r="JJ710" s="3"/>
      <c r="JK710" s="3"/>
      <c r="JL710" s="3"/>
      <c r="JM710" s="3"/>
      <c r="JN710" s="3"/>
      <c r="JO710" s="3"/>
      <c r="JP710" s="3"/>
      <c r="JQ710" s="3"/>
      <c r="JR710" s="3"/>
      <c r="JS710" s="3"/>
      <c r="JT710" s="3"/>
      <c r="JU710" s="3"/>
      <c r="JV710" s="3"/>
      <c r="JW710" s="3"/>
      <c r="JX710" s="3"/>
      <c r="JY710" s="3"/>
      <c r="JZ710" s="3"/>
      <c r="KA710" s="3"/>
      <c r="KB710" s="3"/>
      <c r="KC710" s="3"/>
      <c r="KD710" s="3"/>
      <c r="KE710" s="3"/>
      <c r="KF710" s="3"/>
      <c r="KG710" s="3"/>
      <c r="KH710" s="3"/>
      <c r="KI710" s="3"/>
      <c r="KJ710" s="3"/>
      <c r="KK710" s="3"/>
      <c r="KL710" s="3"/>
      <c r="KM710" s="3"/>
      <c r="KN710" s="3"/>
      <c r="KO710" s="3"/>
      <c r="KP710" s="3"/>
      <c r="KQ710" s="3"/>
      <c r="KR710" s="3"/>
      <c r="KS710" s="3"/>
      <c r="KT710" s="3"/>
      <c r="KU710" s="3"/>
      <c r="KV710" s="3"/>
      <c r="KW710" s="3"/>
      <c r="KX710" s="3"/>
      <c r="KY710" s="3"/>
      <c r="KZ710" s="3"/>
      <c r="LA710" s="3"/>
      <c r="LB710" s="3"/>
      <c r="LC710" s="3"/>
      <c r="LD710" s="3"/>
      <c r="LE710" s="3"/>
      <c r="LF710" s="3"/>
      <c r="LG710" s="3"/>
      <c r="LH710" s="3"/>
      <c r="LI710" s="3"/>
      <c r="LJ710" s="3"/>
      <c r="LK710" s="3"/>
      <c r="LL710" s="3"/>
      <c r="LM710" s="3"/>
      <c r="LN710" s="3"/>
      <c r="LO710" s="3"/>
      <c r="LP710" s="3"/>
      <c r="LQ710" s="3"/>
      <c r="LR710" s="3"/>
      <c r="LS710" s="3"/>
      <c r="LT710" s="3"/>
      <c r="LU710" s="3"/>
      <c r="LV710" s="3"/>
      <c r="LW710" s="3"/>
      <c r="LX710" s="3"/>
      <c r="LY710" s="3"/>
      <c r="LZ710" s="3"/>
      <c r="MA710" s="3"/>
      <c r="MB710" s="3"/>
      <c r="MC710" s="3"/>
      <c r="MD710" s="3"/>
      <c r="ME710" s="3"/>
      <c r="MF710" s="3"/>
      <c r="MG710" s="3"/>
      <c r="MH710" s="3"/>
      <c r="MI710" s="3"/>
      <c r="MJ710" s="3"/>
      <c r="MK710" s="3"/>
      <c r="ML710" s="3"/>
      <c r="MM710" s="3"/>
      <c r="MN710" s="3"/>
      <c r="MO710" s="3"/>
      <c r="MP710" s="3"/>
      <c r="MQ710" s="3"/>
      <c r="MR710" s="3"/>
      <c r="MS710" s="3"/>
      <c r="MT710" s="3"/>
      <c r="MU710" s="3"/>
      <c r="MV710" s="3"/>
      <c r="MW710" s="3"/>
      <c r="MX710" s="3"/>
      <c r="MY710" s="3"/>
      <c r="MZ710" s="3"/>
      <c r="NA710" s="3"/>
      <c r="NB710" s="3"/>
      <c r="NC710" s="3"/>
      <c r="ND710" s="3"/>
      <c r="NE710" s="3"/>
      <c r="NF710" s="3"/>
      <c r="NG710" s="3"/>
      <c r="NH710" s="3"/>
      <c r="NI710" s="3"/>
      <c r="NJ710" s="3"/>
      <c r="NK710" s="3"/>
      <c r="NL710" s="3"/>
      <c r="NM710" s="3"/>
      <c r="NN710" s="3"/>
      <c r="NO710" s="3"/>
      <c r="NP710" s="3"/>
      <c r="NQ710" s="3"/>
      <c r="NR710" s="3"/>
      <c r="NS710" s="3"/>
      <c r="NT710" s="3"/>
      <c r="NU710" s="3"/>
      <c r="NV710" s="3"/>
      <c r="NW710" s="3"/>
      <c r="NX710" s="3"/>
      <c r="NY710" s="3"/>
      <c r="NZ710" s="3"/>
      <c r="OA710" s="3"/>
      <c r="OB710" s="3"/>
      <c r="OC710" s="3"/>
      <c r="OD710" s="3"/>
      <c r="OE710" s="3"/>
      <c r="OF710" s="3"/>
      <c r="OG710" s="3"/>
      <c r="OH710" s="3"/>
      <c r="OI710" s="3"/>
      <c r="OJ710" s="3"/>
      <c r="OK710" s="3"/>
      <c r="OL710" s="3"/>
      <c r="OM710" s="3"/>
      <c r="ON710" s="3"/>
      <c r="OO710" s="3"/>
      <c r="OP710" s="3"/>
      <c r="OQ710" s="3"/>
      <c r="OR710" s="3"/>
      <c r="OS710" s="3"/>
      <c r="OT710" s="3"/>
      <c r="OU710" s="3"/>
      <c r="OV710" s="3"/>
      <c r="OW710" s="3"/>
      <c r="OX710" s="3"/>
      <c r="OY710" s="3"/>
      <c r="OZ710" s="3"/>
      <c r="PA710" s="3"/>
      <c r="PB710" s="1"/>
      <c r="PC710" s="1"/>
      <c r="PD710" s="1"/>
      <c r="PE710" s="1"/>
      <c r="PF710" s="1"/>
      <c r="PG710" s="1"/>
      <c r="PH710" s="1"/>
      <c r="PI710" s="1"/>
      <c r="PJ710" s="1"/>
      <c r="PK710" s="1"/>
      <c r="PL710" s="1"/>
      <c r="PM710" s="1"/>
      <c r="PN710" s="1"/>
      <c r="PO710" s="1"/>
      <c r="PP710" s="1"/>
      <c r="PQ710" s="1"/>
      <c r="PR710" s="1"/>
      <c r="PS710" s="1"/>
      <c r="PT710" s="1"/>
      <c r="PU710" s="1"/>
      <c r="PV710" s="1"/>
      <c r="PW710" s="1"/>
      <c r="PX710" s="1"/>
      <c r="PY710" s="1"/>
      <c r="PZ710" s="1"/>
      <c r="QA710" s="1"/>
      <c r="QB710" s="1"/>
      <c r="QC710" s="1"/>
      <c r="QD710" s="1"/>
      <c r="QE710" s="1"/>
      <c r="QF710" s="1"/>
      <c r="QG710" s="1"/>
      <c r="QH710" s="1"/>
      <c r="QI710" s="1"/>
      <c r="QJ710" s="1"/>
      <c r="QK710" s="1"/>
      <c r="QL710" s="1"/>
      <c r="QM710" s="1"/>
      <c r="QN710" s="1"/>
      <c r="QO710" s="1"/>
      <c r="QP710" s="1"/>
      <c r="QQ710" s="1"/>
      <c r="QR710" s="1"/>
      <c r="QS710" s="1"/>
      <c r="QT710" s="1"/>
      <c r="QU710" s="1"/>
      <c r="QV710" s="1"/>
      <c r="QW710" s="1"/>
      <c r="QX710" s="1"/>
      <c r="QY710" s="1"/>
      <c r="QZ710" s="1"/>
      <c r="RA710" s="1"/>
      <c r="RB710" s="1"/>
      <c r="RC710" s="1"/>
      <c r="RD710" s="1"/>
      <c r="RE710" s="1"/>
      <c r="RF710" s="1"/>
      <c r="RG710" s="1"/>
      <c r="RH710" s="1"/>
      <c r="RI710" s="1"/>
      <c r="RJ710" s="1"/>
      <c r="RK710" s="1"/>
      <c r="RL710" s="1"/>
      <c r="RM710" s="1"/>
      <c r="RN710" s="1"/>
      <c r="RO710" s="1"/>
      <c r="RP710" s="1"/>
      <c r="RQ710" s="1"/>
      <c r="RR710" s="1"/>
      <c r="RS710" s="1"/>
      <c r="RT710" s="1"/>
      <c r="RU710" s="1"/>
      <c r="RV710" s="1"/>
      <c r="RW710" s="1"/>
      <c r="RX710" s="1"/>
      <c r="RY710" s="1"/>
      <c r="RZ710" s="1"/>
      <c r="SA710" s="1"/>
      <c r="SB710" s="1"/>
      <c r="SC710" s="1"/>
      <c r="SD710" s="1"/>
      <c r="SE710" s="1"/>
      <c r="SF710" s="1"/>
      <c r="SG710" s="1"/>
      <c r="SH710" s="1"/>
      <c r="SI710" s="1"/>
      <c r="SJ710" s="1"/>
      <c r="SK710" s="1"/>
      <c r="SL710" s="1"/>
      <c r="SM710" s="1"/>
      <c r="SN710" s="1"/>
      <c r="SO710" s="1"/>
      <c r="SP710" s="1"/>
      <c r="SQ710" s="1"/>
      <c r="SR710" s="1"/>
      <c r="SS710" s="1"/>
      <c r="ST710" s="1"/>
      <c r="SU710" s="1"/>
      <c r="SV710" s="1"/>
      <c r="SW710" s="1"/>
      <c r="SX710" s="1"/>
      <c r="SY710" s="1"/>
      <c r="SZ710" s="1"/>
      <c r="TA710" s="1"/>
      <c r="TB710" s="1"/>
      <c r="TC710" s="1"/>
      <c r="TD710" s="1"/>
      <c r="TE710" s="1"/>
      <c r="TF710" s="1"/>
      <c r="TG710" s="1"/>
      <c r="TH710" s="1"/>
      <c r="TI710" s="1"/>
      <c r="TJ710" s="1"/>
      <c r="TK710" s="1"/>
      <c r="TL710" s="1"/>
      <c r="TM710" s="1"/>
      <c r="TN710" s="1"/>
      <c r="TO710" s="1"/>
      <c r="TP710" s="1"/>
      <c r="TQ710" s="1"/>
      <c r="TR710" s="1"/>
      <c r="TS710" s="1"/>
      <c r="TT710" s="1"/>
      <c r="TU710" s="1"/>
      <c r="TV710" s="1"/>
      <c r="TW710" s="1"/>
      <c r="TX710" s="1"/>
      <c r="TY710" s="1"/>
      <c r="TZ710" s="1"/>
      <c r="UA710" s="1"/>
      <c r="UB710" s="1"/>
      <c r="UC710" s="1"/>
      <c r="UD710" s="1"/>
      <c r="UE710" s="1"/>
      <c r="UF710" s="1"/>
      <c r="UG710" s="1"/>
      <c r="UH710" s="1"/>
      <c r="UI710" s="1"/>
      <c r="UJ710" s="1"/>
      <c r="UK710" s="1"/>
      <c r="UL710" s="1"/>
      <c r="UM710" s="1"/>
      <c r="UN710" s="1"/>
      <c r="UO710" s="1"/>
      <c r="UP710" s="1"/>
      <c r="UQ710" s="1"/>
      <c r="UR710" s="1"/>
      <c r="US710" s="1"/>
      <c r="UT710" s="1"/>
      <c r="UU710" s="1"/>
      <c r="UV710" s="1"/>
      <c r="UW710" s="1"/>
      <c r="UX710" s="1"/>
      <c r="UY710" s="1"/>
      <c r="UZ710" s="1"/>
      <c r="VA710" s="1"/>
      <c r="VB710" s="1"/>
      <c r="VC710" s="1"/>
      <c r="VD710" s="1"/>
      <c r="VE710" s="1"/>
      <c r="VF710" s="1"/>
      <c r="VG710" s="1"/>
      <c r="VH710" s="1"/>
      <c r="VI710" s="1"/>
      <c r="VJ710" s="1"/>
      <c r="VK710" s="1"/>
      <c r="VL710" s="1"/>
      <c r="VM710" s="1"/>
      <c r="VN710" s="1"/>
      <c r="VO710" s="1"/>
      <c r="VP710" s="1"/>
      <c r="VQ710" s="1"/>
      <c r="VR710" s="1"/>
      <c r="VS710" s="1"/>
      <c r="VT710" s="1"/>
      <c r="VU710" s="1"/>
      <c r="VV710" s="1"/>
      <c r="VW710" s="1"/>
      <c r="VX710" s="1"/>
      <c r="VY710" s="1"/>
      <c r="VZ710" s="1"/>
      <c r="WA710" s="1"/>
      <c r="WB710" s="1"/>
      <c r="WC710" s="1"/>
      <c r="WD710" s="1"/>
      <c r="WE710" s="1"/>
      <c r="WF710" s="1"/>
      <c r="WG710" s="1"/>
      <c r="WH710" s="1"/>
      <c r="WI710" s="1"/>
      <c r="WJ710" s="1"/>
      <c r="WK710" s="1"/>
      <c r="WL710" s="1"/>
      <c r="WM710" s="1"/>
      <c r="WN710" s="1"/>
      <c r="WO710" s="1"/>
      <c r="WP710" s="1"/>
      <c r="WQ710" s="1"/>
      <c r="WR710" s="1"/>
      <c r="WS710" s="1"/>
      <c r="WT710" s="1"/>
      <c r="WU710" s="1"/>
      <c r="WV710" s="1"/>
      <c r="WW710" s="1"/>
      <c r="WX710" s="1"/>
      <c r="WY710" s="1"/>
      <c r="WZ710" s="1"/>
      <c r="XA710" s="1"/>
      <c r="XB710" s="1"/>
      <c r="XC710" s="1"/>
      <c r="XD710" s="1"/>
      <c r="XE710" s="1"/>
      <c r="XF710" s="1"/>
      <c r="XG710" s="1"/>
      <c r="XH710" s="1"/>
      <c r="XI710" s="1"/>
      <c r="XJ710" s="1"/>
      <c r="XK710" s="1"/>
      <c r="XL710" s="1"/>
      <c r="XM710" s="1"/>
      <c r="XN710" s="1"/>
      <c r="XO710" s="1"/>
      <c r="XP710" s="1"/>
      <c r="XQ710" s="1"/>
      <c r="XR710" s="1"/>
      <c r="XS710" s="1"/>
      <c r="XT710" s="1"/>
      <c r="XU710" s="1"/>
      <c r="XV710" s="1"/>
      <c r="XW710" s="1"/>
      <c r="XX710" s="1"/>
      <c r="XY710" s="1"/>
      <c r="XZ710" s="1"/>
      <c r="YA710" s="1"/>
      <c r="YB710" s="1"/>
      <c r="YC710" s="1"/>
      <c r="YD710" s="1"/>
      <c r="YE710" s="1"/>
      <c r="YF710" s="1"/>
      <c r="YG710" s="1"/>
      <c r="YH710" s="1"/>
      <c r="YI710" s="1"/>
      <c r="YJ710" s="1"/>
      <c r="YK710" s="1"/>
      <c r="YL710" s="1"/>
      <c r="YM710" s="1"/>
      <c r="YN710" s="1"/>
      <c r="YO710" s="1"/>
      <c r="YP710" s="1"/>
      <c r="YQ710" s="1"/>
      <c r="YR710" s="1"/>
      <c r="YS710" s="1"/>
      <c r="YT710" s="1"/>
      <c r="YU710" s="1"/>
      <c r="YV710" s="1"/>
      <c r="YW710" s="1"/>
      <c r="YX710" s="1"/>
      <c r="YY710" s="1"/>
      <c r="YZ710" s="1"/>
      <c r="ZA710" s="1"/>
      <c r="ZB710" s="1"/>
      <c r="ZC710" s="1"/>
      <c r="ZD710" s="1"/>
      <c r="ZE710" s="1"/>
      <c r="ZF710" s="1"/>
      <c r="ZG710" s="1"/>
      <c r="ZH710" s="1"/>
      <c r="ZI710" s="1"/>
      <c r="ZJ710" s="1"/>
      <c r="ZK710" s="1"/>
      <c r="ZL710" s="1"/>
      <c r="ZM710" s="1"/>
      <c r="ZN710" s="1"/>
      <c r="ZO710" s="1"/>
      <c r="ZP710" s="1"/>
      <c r="ZQ710" s="1"/>
      <c r="ZR710" s="1"/>
      <c r="ZS710" s="1"/>
      <c r="ZT710" s="1"/>
      <c r="ZU710" s="1"/>
      <c r="ZV710" s="1"/>
      <c r="ZW710" s="1"/>
      <c r="ZX710" s="1"/>
      <c r="ZY710" s="1"/>
      <c r="ZZ710" s="1"/>
      <c r="AAA710" s="1"/>
      <c r="AAB710" s="1"/>
      <c r="AAC710" s="1"/>
      <c r="AAD710" s="1"/>
      <c r="AAE710" s="1"/>
      <c r="AAF710" s="1"/>
      <c r="AAG710" s="1"/>
      <c r="AAH710" s="1"/>
      <c r="AAI710" s="1"/>
      <c r="AAJ710" s="1"/>
      <c r="AAK710" s="1"/>
      <c r="AAL710" s="1"/>
      <c r="AAM710" s="1"/>
      <c r="AAN710" s="1"/>
      <c r="AAO710" s="1"/>
      <c r="AAP710" s="1"/>
      <c r="AAQ710" s="1"/>
      <c r="AAR710" s="1"/>
      <c r="AAS710" s="1"/>
      <c r="AAT710" s="1"/>
      <c r="AAU710" s="1"/>
      <c r="AAV710" s="1"/>
      <c r="AAW710" s="1"/>
      <c r="AAX710" s="1"/>
      <c r="AAY710" s="1"/>
      <c r="AAZ710" s="1"/>
      <c r="ABA710" s="1"/>
      <c r="ABB710" s="1"/>
      <c r="ABC710" s="1"/>
      <c r="ABD710" s="1"/>
      <c r="ABE710" s="1"/>
      <c r="ABF710" s="1"/>
      <c r="ABG710" s="1"/>
      <c r="ABH710" s="1"/>
      <c r="ABI710" s="1"/>
      <c r="ABJ710" s="1"/>
      <c r="ABK710" s="1"/>
      <c r="ABL710" s="1"/>
      <c r="ABM710" s="1"/>
      <c r="ABN710" s="1"/>
      <c r="ABO710" s="1"/>
    </row>
    <row r="711" spans="2:743" x14ac:dyDescent="0.25">
      <c r="B711" s="1"/>
      <c r="C711" s="1"/>
      <c r="D711" s="1"/>
      <c r="E711" s="1"/>
      <c r="F711" s="1"/>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c r="GO711" s="3"/>
      <c r="GP711" s="3"/>
      <c r="GQ711" s="3"/>
      <c r="GR711" s="3"/>
      <c r="GS711" s="3"/>
      <c r="GT711" s="3"/>
      <c r="GU711" s="3"/>
      <c r="GV711" s="3"/>
      <c r="GW711" s="3"/>
      <c r="GX711" s="3"/>
      <c r="GY711" s="3"/>
      <c r="GZ711" s="3"/>
      <c r="HA711" s="3"/>
      <c r="HB711" s="3"/>
      <c r="HC711" s="3"/>
      <c r="HD711" s="3"/>
      <c r="HE711" s="3"/>
      <c r="HF711" s="3"/>
      <c r="HG711" s="3"/>
      <c r="HH711" s="3"/>
      <c r="HI711" s="3"/>
      <c r="HJ711" s="3"/>
      <c r="HK711" s="3"/>
      <c r="HL711" s="3"/>
      <c r="HM711" s="3"/>
      <c r="HN711" s="3"/>
      <c r="HO711" s="3"/>
      <c r="HP711" s="3"/>
      <c r="HQ711" s="3"/>
      <c r="HR711" s="3"/>
      <c r="HS711" s="3"/>
      <c r="HT711" s="3"/>
      <c r="HU711" s="3"/>
      <c r="HV711" s="3"/>
      <c r="HW711" s="3"/>
      <c r="HX711" s="3"/>
      <c r="HY711" s="3"/>
      <c r="HZ711" s="3"/>
      <c r="IA711" s="3"/>
      <c r="IB711" s="3"/>
      <c r="IC711" s="3"/>
      <c r="ID711" s="3"/>
      <c r="IE711" s="3"/>
      <c r="IF711" s="3"/>
      <c r="IG711" s="3"/>
      <c r="IH711" s="3"/>
      <c r="II711" s="3"/>
      <c r="IJ711" s="3"/>
      <c r="IK711" s="3"/>
      <c r="IL711" s="3"/>
      <c r="IM711" s="3"/>
      <c r="IN711" s="3"/>
      <c r="IO711" s="3"/>
      <c r="IP711" s="3"/>
      <c r="IQ711" s="3"/>
      <c r="IR711" s="3"/>
      <c r="IS711" s="3"/>
      <c r="IT711" s="3"/>
      <c r="IU711" s="3"/>
      <c r="IV711" s="3"/>
      <c r="IW711" s="3"/>
      <c r="IX711" s="3"/>
      <c r="IY711" s="3"/>
      <c r="IZ711" s="3"/>
      <c r="JA711" s="3"/>
      <c r="JB711" s="3"/>
      <c r="JC711" s="3"/>
      <c r="JD711" s="3"/>
      <c r="JE711" s="3"/>
      <c r="JF711" s="3"/>
      <c r="JG711" s="3"/>
      <c r="JH711" s="3"/>
      <c r="JI711" s="3"/>
      <c r="JJ711" s="3"/>
      <c r="JK711" s="3"/>
      <c r="JL711" s="3"/>
      <c r="JM711" s="3"/>
      <c r="JN711" s="3"/>
      <c r="JO711" s="3"/>
      <c r="JP711" s="3"/>
      <c r="JQ711" s="3"/>
      <c r="JR711" s="3"/>
      <c r="JS711" s="3"/>
      <c r="JT711" s="3"/>
      <c r="JU711" s="3"/>
      <c r="JV711" s="3"/>
      <c r="JW711" s="3"/>
      <c r="JX711" s="3"/>
      <c r="JY711" s="3"/>
      <c r="JZ711" s="3"/>
      <c r="KA711" s="3"/>
      <c r="KB711" s="3"/>
      <c r="KC711" s="3"/>
      <c r="KD711" s="3"/>
      <c r="KE711" s="3"/>
      <c r="KF711" s="3"/>
      <c r="KG711" s="3"/>
      <c r="KH711" s="3"/>
      <c r="KI711" s="3"/>
      <c r="KJ711" s="3"/>
      <c r="KK711" s="3"/>
      <c r="KL711" s="3"/>
      <c r="KM711" s="3"/>
      <c r="KN711" s="3"/>
      <c r="KO711" s="3"/>
      <c r="KP711" s="3"/>
      <c r="KQ711" s="3"/>
      <c r="KR711" s="3"/>
      <c r="KS711" s="3"/>
      <c r="KT711" s="3"/>
      <c r="KU711" s="3"/>
      <c r="KV711" s="3"/>
      <c r="KW711" s="3"/>
      <c r="KX711" s="3"/>
      <c r="KY711" s="3"/>
      <c r="KZ711" s="3"/>
      <c r="LA711" s="3"/>
      <c r="LB711" s="3"/>
      <c r="LC711" s="3"/>
      <c r="LD711" s="3"/>
      <c r="LE711" s="3"/>
      <c r="LF711" s="3"/>
      <c r="LG711" s="3"/>
      <c r="LH711" s="3"/>
      <c r="LI711" s="3"/>
      <c r="LJ711" s="3"/>
      <c r="LK711" s="3"/>
      <c r="LL711" s="3"/>
      <c r="LM711" s="3"/>
      <c r="LN711" s="3"/>
      <c r="LO711" s="3"/>
      <c r="LP711" s="3"/>
      <c r="LQ711" s="3"/>
      <c r="LR711" s="3"/>
      <c r="LS711" s="3"/>
      <c r="LT711" s="3"/>
      <c r="LU711" s="3"/>
      <c r="LV711" s="3"/>
      <c r="LW711" s="3"/>
      <c r="LX711" s="3"/>
      <c r="LY711" s="3"/>
      <c r="LZ711" s="3"/>
      <c r="MA711" s="3"/>
      <c r="MB711" s="3"/>
      <c r="MC711" s="3"/>
      <c r="MD711" s="3"/>
      <c r="ME711" s="3"/>
      <c r="MF711" s="3"/>
      <c r="MG711" s="3"/>
      <c r="MH711" s="3"/>
      <c r="MI711" s="3"/>
      <c r="MJ711" s="3"/>
      <c r="MK711" s="3"/>
      <c r="ML711" s="3"/>
      <c r="MM711" s="3"/>
      <c r="MN711" s="3"/>
      <c r="MO711" s="3"/>
      <c r="MP711" s="3"/>
      <c r="MQ711" s="3"/>
      <c r="MR711" s="3"/>
      <c r="MS711" s="3"/>
      <c r="MT711" s="3"/>
      <c r="MU711" s="3"/>
      <c r="MV711" s="3"/>
      <c r="MW711" s="3"/>
      <c r="MX711" s="3"/>
      <c r="MY711" s="3"/>
      <c r="MZ711" s="3"/>
      <c r="NA711" s="3"/>
      <c r="NB711" s="3"/>
      <c r="NC711" s="3"/>
      <c r="ND711" s="3"/>
      <c r="NE711" s="3"/>
      <c r="NF711" s="3"/>
      <c r="NG711" s="3"/>
      <c r="NH711" s="3"/>
      <c r="NI711" s="3"/>
      <c r="NJ711" s="3"/>
      <c r="NK711" s="3"/>
      <c r="NL711" s="3"/>
      <c r="NM711" s="3"/>
      <c r="NN711" s="3"/>
      <c r="NO711" s="3"/>
      <c r="NP711" s="3"/>
      <c r="NQ711" s="3"/>
      <c r="NR711" s="3"/>
      <c r="NS711" s="3"/>
      <c r="NT711" s="3"/>
      <c r="NU711" s="3"/>
      <c r="NV711" s="3"/>
      <c r="NW711" s="3"/>
      <c r="NX711" s="3"/>
      <c r="NY711" s="3"/>
      <c r="NZ711" s="3"/>
      <c r="OA711" s="3"/>
      <c r="OB711" s="3"/>
      <c r="OC711" s="3"/>
      <c r="OD711" s="3"/>
      <c r="OE711" s="3"/>
      <c r="OF711" s="3"/>
      <c r="OG711" s="3"/>
      <c r="OH711" s="3"/>
      <c r="OI711" s="3"/>
      <c r="OJ711" s="3"/>
      <c r="OK711" s="3"/>
      <c r="OL711" s="3"/>
      <c r="OM711" s="3"/>
      <c r="ON711" s="3"/>
      <c r="OO711" s="3"/>
      <c r="OP711" s="3"/>
      <c r="OQ711" s="3"/>
      <c r="OR711" s="3"/>
      <c r="OS711" s="3"/>
      <c r="OT711" s="3"/>
      <c r="OU711" s="3"/>
      <c r="OV711" s="3"/>
      <c r="OW711" s="3"/>
      <c r="OX711" s="3"/>
      <c r="OY711" s="3"/>
      <c r="OZ711" s="3"/>
      <c r="PA711" s="3"/>
      <c r="PB711" s="1"/>
      <c r="PC711" s="1"/>
      <c r="PD711" s="1"/>
      <c r="PE711" s="1"/>
      <c r="PF711" s="1"/>
      <c r="PG711" s="1"/>
      <c r="PH711" s="1"/>
      <c r="PI711" s="1"/>
      <c r="PJ711" s="1"/>
      <c r="PK711" s="1"/>
      <c r="PL711" s="1"/>
      <c r="PM711" s="1"/>
      <c r="PN711" s="1"/>
      <c r="PO711" s="1"/>
      <c r="PP711" s="1"/>
      <c r="PQ711" s="1"/>
      <c r="PR711" s="1"/>
      <c r="PS711" s="1"/>
      <c r="PT711" s="1"/>
      <c r="PU711" s="1"/>
      <c r="PV711" s="1"/>
      <c r="PW711" s="1"/>
      <c r="PX711" s="1"/>
      <c r="PY711" s="1"/>
      <c r="PZ711" s="1"/>
      <c r="QA711" s="1"/>
      <c r="QB711" s="1"/>
      <c r="QC711" s="1"/>
      <c r="QD711" s="1"/>
      <c r="QE711" s="1"/>
      <c r="QF711" s="1"/>
      <c r="QG711" s="1"/>
      <c r="QH711" s="1"/>
      <c r="QI711" s="1"/>
      <c r="QJ711" s="1"/>
      <c r="QK711" s="1"/>
      <c r="QL711" s="1"/>
      <c r="QM711" s="1"/>
      <c r="QN711" s="1"/>
      <c r="QO711" s="1"/>
      <c r="QP711" s="1"/>
      <c r="QQ711" s="1"/>
      <c r="QR711" s="1"/>
      <c r="QS711" s="1"/>
      <c r="QT711" s="1"/>
      <c r="QU711" s="1"/>
      <c r="QV711" s="1"/>
      <c r="QW711" s="1"/>
      <c r="QX711" s="1"/>
      <c r="QY711" s="1"/>
      <c r="QZ711" s="1"/>
      <c r="RA711" s="1"/>
      <c r="RB711" s="1"/>
      <c r="RC711" s="1"/>
      <c r="RD711" s="1"/>
      <c r="RE711" s="1"/>
      <c r="RF711" s="1"/>
      <c r="RG711" s="1"/>
      <c r="RH711" s="1"/>
      <c r="RI711" s="1"/>
      <c r="RJ711" s="1"/>
      <c r="RK711" s="1"/>
      <c r="RL711" s="1"/>
      <c r="RM711" s="1"/>
      <c r="RN711" s="1"/>
      <c r="RO711" s="1"/>
      <c r="RP711" s="1"/>
      <c r="RQ711" s="1"/>
      <c r="RR711" s="1"/>
      <c r="RS711" s="1"/>
      <c r="RT711" s="1"/>
      <c r="RU711" s="1"/>
      <c r="RV711" s="1"/>
      <c r="RW711" s="1"/>
      <c r="RX711" s="1"/>
      <c r="RY711" s="1"/>
      <c r="RZ711" s="1"/>
      <c r="SA711" s="1"/>
      <c r="SB711" s="1"/>
      <c r="SC711" s="1"/>
      <c r="SD711" s="1"/>
      <c r="SE711" s="1"/>
      <c r="SF711" s="1"/>
      <c r="SG711" s="1"/>
      <c r="SH711" s="1"/>
      <c r="SI711" s="1"/>
      <c r="SJ711" s="1"/>
      <c r="SK711" s="1"/>
      <c r="SL711" s="1"/>
      <c r="SM711" s="1"/>
      <c r="SN711" s="1"/>
      <c r="SO711" s="1"/>
      <c r="SP711" s="1"/>
      <c r="SQ711" s="1"/>
      <c r="SR711" s="1"/>
      <c r="SS711" s="1"/>
      <c r="ST711" s="1"/>
      <c r="SU711" s="1"/>
      <c r="SV711" s="1"/>
      <c r="SW711" s="1"/>
      <c r="SX711" s="1"/>
      <c r="SY711" s="1"/>
      <c r="SZ711" s="1"/>
      <c r="TA711" s="1"/>
      <c r="TB711" s="1"/>
      <c r="TC711" s="1"/>
      <c r="TD711" s="1"/>
      <c r="TE711" s="1"/>
      <c r="TF711" s="1"/>
      <c r="TG711" s="1"/>
      <c r="TH711" s="1"/>
      <c r="TI711" s="1"/>
      <c r="TJ711" s="1"/>
      <c r="TK711" s="1"/>
      <c r="TL711" s="1"/>
      <c r="TM711" s="1"/>
      <c r="TN711" s="1"/>
      <c r="TO711" s="1"/>
      <c r="TP711" s="1"/>
      <c r="TQ711" s="1"/>
      <c r="TR711" s="1"/>
      <c r="TS711" s="1"/>
      <c r="TT711" s="1"/>
      <c r="TU711" s="1"/>
      <c r="TV711" s="1"/>
      <c r="TW711" s="1"/>
      <c r="TX711" s="1"/>
      <c r="TY711" s="1"/>
      <c r="TZ711" s="1"/>
      <c r="UA711" s="1"/>
      <c r="UB711" s="1"/>
      <c r="UC711" s="1"/>
      <c r="UD711" s="1"/>
      <c r="UE711" s="1"/>
      <c r="UF711" s="1"/>
      <c r="UG711" s="1"/>
      <c r="UH711" s="1"/>
      <c r="UI711" s="1"/>
      <c r="UJ711" s="1"/>
      <c r="UK711" s="1"/>
      <c r="UL711" s="1"/>
      <c r="UM711" s="1"/>
      <c r="UN711" s="1"/>
      <c r="UO711" s="1"/>
      <c r="UP711" s="1"/>
      <c r="UQ711" s="1"/>
      <c r="UR711" s="1"/>
      <c r="US711" s="1"/>
      <c r="UT711" s="1"/>
      <c r="UU711" s="1"/>
      <c r="UV711" s="1"/>
      <c r="UW711" s="1"/>
      <c r="UX711" s="1"/>
      <c r="UY711" s="1"/>
      <c r="UZ711" s="1"/>
      <c r="VA711" s="1"/>
      <c r="VB711" s="1"/>
      <c r="VC711" s="1"/>
      <c r="VD711" s="1"/>
      <c r="VE711" s="1"/>
      <c r="VF711" s="1"/>
      <c r="VG711" s="1"/>
      <c r="VH711" s="1"/>
      <c r="VI711" s="1"/>
      <c r="VJ711" s="1"/>
      <c r="VK711" s="1"/>
      <c r="VL711" s="1"/>
      <c r="VM711" s="1"/>
      <c r="VN711" s="1"/>
      <c r="VO711" s="1"/>
      <c r="VP711" s="1"/>
      <c r="VQ711" s="1"/>
      <c r="VR711" s="1"/>
      <c r="VS711" s="1"/>
      <c r="VT711" s="1"/>
      <c r="VU711" s="1"/>
      <c r="VV711" s="1"/>
      <c r="VW711" s="1"/>
      <c r="VX711" s="1"/>
      <c r="VY711" s="1"/>
      <c r="VZ711" s="1"/>
      <c r="WA711" s="1"/>
      <c r="WB711" s="1"/>
      <c r="WC711" s="1"/>
      <c r="WD711" s="1"/>
      <c r="WE711" s="1"/>
      <c r="WF711" s="1"/>
      <c r="WG711" s="1"/>
      <c r="WH711" s="1"/>
      <c r="WI711" s="1"/>
      <c r="WJ711" s="1"/>
      <c r="WK711" s="1"/>
      <c r="WL711" s="1"/>
      <c r="WM711" s="1"/>
      <c r="WN711" s="1"/>
      <c r="WO711" s="1"/>
      <c r="WP711" s="1"/>
      <c r="WQ711" s="1"/>
      <c r="WR711" s="1"/>
      <c r="WS711" s="1"/>
      <c r="WT711" s="1"/>
      <c r="WU711" s="1"/>
      <c r="WV711" s="1"/>
      <c r="WW711" s="1"/>
      <c r="WX711" s="1"/>
      <c r="WY711" s="1"/>
      <c r="WZ711" s="1"/>
      <c r="XA711" s="1"/>
      <c r="XB711" s="1"/>
      <c r="XC711" s="1"/>
      <c r="XD711" s="1"/>
      <c r="XE711" s="1"/>
      <c r="XF711" s="1"/>
      <c r="XG711" s="1"/>
      <c r="XH711" s="1"/>
      <c r="XI711" s="1"/>
      <c r="XJ711" s="1"/>
      <c r="XK711" s="1"/>
      <c r="XL711" s="1"/>
      <c r="XM711" s="1"/>
      <c r="XN711" s="1"/>
      <c r="XO711" s="1"/>
      <c r="XP711" s="1"/>
      <c r="XQ711" s="1"/>
      <c r="XR711" s="1"/>
      <c r="XS711" s="1"/>
      <c r="XT711" s="1"/>
      <c r="XU711" s="1"/>
      <c r="XV711" s="1"/>
      <c r="XW711" s="1"/>
      <c r="XX711" s="1"/>
      <c r="XY711" s="1"/>
      <c r="XZ711" s="1"/>
      <c r="YA711" s="1"/>
      <c r="YB711" s="1"/>
      <c r="YC711" s="1"/>
      <c r="YD711" s="1"/>
      <c r="YE711" s="1"/>
      <c r="YF711" s="1"/>
      <c r="YG711" s="1"/>
      <c r="YH711" s="1"/>
      <c r="YI711" s="1"/>
      <c r="YJ711" s="1"/>
      <c r="YK711" s="1"/>
      <c r="YL711" s="1"/>
      <c r="YM711" s="1"/>
      <c r="YN711" s="1"/>
      <c r="YO711" s="1"/>
      <c r="YP711" s="1"/>
      <c r="YQ711" s="1"/>
      <c r="YR711" s="1"/>
      <c r="YS711" s="1"/>
      <c r="YT711" s="1"/>
      <c r="YU711" s="1"/>
      <c r="YV711" s="1"/>
      <c r="YW711" s="1"/>
      <c r="YX711" s="1"/>
      <c r="YY711" s="1"/>
      <c r="YZ711" s="1"/>
      <c r="ZA711" s="1"/>
      <c r="ZB711" s="1"/>
      <c r="ZC711" s="1"/>
      <c r="ZD711" s="1"/>
      <c r="ZE711" s="1"/>
      <c r="ZF711" s="1"/>
      <c r="ZG711" s="1"/>
      <c r="ZH711" s="1"/>
      <c r="ZI711" s="1"/>
      <c r="ZJ711" s="1"/>
      <c r="ZK711" s="1"/>
      <c r="ZL711" s="1"/>
      <c r="ZM711" s="1"/>
      <c r="ZN711" s="1"/>
      <c r="ZO711" s="1"/>
      <c r="ZP711" s="1"/>
      <c r="ZQ711" s="1"/>
      <c r="ZR711" s="1"/>
      <c r="ZS711" s="1"/>
      <c r="ZT711" s="1"/>
      <c r="ZU711" s="1"/>
      <c r="ZV711" s="1"/>
      <c r="ZW711" s="1"/>
      <c r="ZX711" s="1"/>
      <c r="ZY711" s="1"/>
      <c r="ZZ711" s="1"/>
      <c r="AAA711" s="1"/>
      <c r="AAB711" s="1"/>
      <c r="AAC711" s="1"/>
      <c r="AAD711" s="1"/>
      <c r="AAE711" s="1"/>
      <c r="AAF711" s="1"/>
      <c r="AAG711" s="1"/>
      <c r="AAH711" s="1"/>
      <c r="AAI711" s="1"/>
      <c r="AAJ711" s="1"/>
      <c r="AAK711" s="1"/>
      <c r="AAL711" s="1"/>
      <c r="AAM711" s="1"/>
      <c r="AAN711" s="1"/>
      <c r="AAO711" s="1"/>
      <c r="AAP711" s="1"/>
      <c r="AAQ711" s="1"/>
      <c r="AAR711" s="1"/>
      <c r="AAS711" s="1"/>
      <c r="AAT711" s="1"/>
      <c r="AAU711" s="1"/>
      <c r="AAV711" s="1"/>
      <c r="AAW711" s="1"/>
      <c r="AAX711" s="1"/>
      <c r="AAY711" s="1"/>
      <c r="AAZ711" s="1"/>
      <c r="ABA711" s="1"/>
      <c r="ABB711" s="1"/>
      <c r="ABC711" s="1"/>
      <c r="ABD711" s="1"/>
      <c r="ABE711" s="1"/>
      <c r="ABF711" s="1"/>
      <c r="ABG711" s="1"/>
      <c r="ABH711" s="1"/>
      <c r="ABI711" s="1"/>
      <c r="ABJ711" s="1"/>
      <c r="ABK711" s="1"/>
      <c r="ABL711" s="1"/>
      <c r="ABM711" s="1"/>
      <c r="ABN711" s="1"/>
      <c r="ABO711" s="1"/>
    </row>
    <row r="712" spans="2:743" x14ac:dyDescent="0.25">
      <c r="B712" s="1"/>
      <c r="C712" s="1"/>
      <c r="D712" s="1"/>
      <c r="E712" s="1"/>
      <c r="F712" s="1"/>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c r="GO712" s="3"/>
      <c r="GP712" s="3"/>
      <c r="GQ712" s="3"/>
      <c r="GR712" s="3"/>
      <c r="GS712" s="3"/>
      <c r="GT712" s="3"/>
      <c r="GU712" s="3"/>
      <c r="GV712" s="3"/>
      <c r="GW712" s="3"/>
      <c r="GX712" s="3"/>
      <c r="GY712" s="3"/>
      <c r="GZ712" s="3"/>
      <c r="HA712" s="3"/>
      <c r="HB712" s="3"/>
      <c r="HC712" s="3"/>
      <c r="HD712" s="3"/>
      <c r="HE712" s="3"/>
      <c r="HF712" s="3"/>
      <c r="HG712" s="3"/>
      <c r="HH712" s="3"/>
      <c r="HI712" s="3"/>
      <c r="HJ712" s="3"/>
      <c r="HK712" s="3"/>
      <c r="HL712" s="3"/>
      <c r="HM712" s="3"/>
      <c r="HN712" s="3"/>
      <c r="HO712" s="3"/>
      <c r="HP712" s="3"/>
      <c r="HQ712" s="3"/>
      <c r="HR712" s="3"/>
      <c r="HS712" s="3"/>
      <c r="HT712" s="3"/>
      <c r="HU712" s="3"/>
      <c r="HV712" s="3"/>
      <c r="HW712" s="3"/>
      <c r="HX712" s="3"/>
      <c r="HY712" s="3"/>
      <c r="HZ712" s="3"/>
      <c r="IA712" s="3"/>
      <c r="IB712" s="3"/>
      <c r="IC712" s="3"/>
      <c r="ID712" s="3"/>
      <c r="IE712" s="3"/>
      <c r="IF712" s="3"/>
      <c r="IG712" s="3"/>
      <c r="IH712" s="3"/>
      <c r="II712" s="3"/>
      <c r="IJ712" s="3"/>
      <c r="IK712" s="3"/>
      <c r="IL712" s="3"/>
      <c r="IM712" s="3"/>
      <c r="IN712" s="3"/>
      <c r="IO712" s="3"/>
      <c r="IP712" s="3"/>
      <c r="IQ712" s="3"/>
      <c r="IR712" s="3"/>
      <c r="IS712" s="3"/>
      <c r="IT712" s="3"/>
      <c r="IU712" s="3"/>
      <c r="IV712" s="3"/>
      <c r="IW712" s="3"/>
      <c r="IX712" s="3"/>
      <c r="IY712" s="3"/>
      <c r="IZ712" s="3"/>
      <c r="JA712" s="3"/>
      <c r="JB712" s="3"/>
      <c r="JC712" s="3"/>
      <c r="JD712" s="3"/>
      <c r="JE712" s="3"/>
      <c r="JF712" s="3"/>
      <c r="JG712" s="3"/>
      <c r="JH712" s="3"/>
      <c r="JI712" s="3"/>
      <c r="JJ712" s="3"/>
      <c r="JK712" s="3"/>
      <c r="JL712" s="3"/>
      <c r="JM712" s="3"/>
      <c r="JN712" s="3"/>
      <c r="JO712" s="3"/>
      <c r="JP712" s="3"/>
      <c r="JQ712" s="3"/>
      <c r="JR712" s="3"/>
      <c r="JS712" s="3"/>
      <c r="JT712" s="3"/>
      <c r="JU712" s="3"/>
      <c r="JV712" s="3"/>
      <c r="JW712" s="3"/>
      <c r="JX712" s="3"/>
      <c r="JY712" s="3"/>
      <c r="JZ712" s="3"/>
      <c r="KA712" s="3"/>
      <c r="KB712" s="3"/>
      <c r="KC712" s="3"/>
      <c r="KD712" s="3"/>
      <c r="KE712" s="3"/>
      <c r="KF712" s="3"/>
      <c r="KG712" s="3"/>
      <c r="KH712" s="3"/>
      <c r="KI712" s="3"/>
      <c r="KJ712" s="3"/>
      <c r="KK712" s="3"/>
      <c r="KL712" s="3"/>
      <c r="KM712" s="3"/>
      <c r="KN712" s="3"/>
      <c r="KO712" s="3"/>
      <c r="KP712" s="3"/>
      <c r="KQ712" s="3"/>
      <c r="KR712" s="3"/>
      <c r="KS712" s="3"/>
      <c r="KT712" s="3"/>
      <c r="KU712" s="3"/>
      <c r="KV712" s="3"/>
      <c r="KW712" s="3"/>
      <c r="KX712" s="3"/>
      <c r="KY712" s="3"/>
      <c r="KZ712" s="3"/>
      <c r="LA712" s="3"/>
      <c r="LB712" s="3"/>
      <c r="LC712" s="3"/>
      <c r="LD712" s="3"/>
      <c r="LE712" s="3"/>
      <c r="LF712" s="3"/>
      <c r="LG712" s="3"/>
      <c r="LH712" s="3"/>
      <c r="LI712" s="3"/>
      <c r="LJ712" s="3"/>
      <c r="LK712" s="3"/>
      <c r="LL712" s="3"/>
      <c r="LM712" s="3"/>
      <c r="LN712" s="3"/>
      <c r="LO712" s="3"/>
      <c r="LP712" s="3"/>
      <c r="LQ712" s="3"/>
      <c r="LR712" s="3"/>
      <c r="LS712" s="3"/>
      <c r="LT712" s="3"/>
      <c r="LU712" s="3"/>
      <c r="LV712" s="3"/>
      <c r="LW712" s="3"/>
      <c r="LX712" s="3"/>
      <c r="LY712" s="3"/>
      <c r="LZ712" s="3"/>
      <c r="MA712" s="3"/>
      <c r="MB712" s="3"/>
      <c r="MC712" s="3"/>
      <c r="MD712" s="3"/>
      <c r="ME712" s="3"/>
      <c r="MF712" s="3"/>
      <c r="MG712" s="3"/>
      <c r="MH712" s="3"/>
      <c r="MI712" s="3"/>
      <c r="MJ712" s="3"/>
      <c r="MK712" s="3"/>
      <c r="ML712" s="3"/>
      <c r="MM712" s="3"/>
      <c r="MN712" s="3"/>
      <c r="MO712" s="3"/>
      <c r="MP712" s="3"/>
      <c r="MQ712" s="3"/>
      <c r="MR712" s="3"/>
      <c r="MS712" s="3"/>
      <c r="MT712" s="3"/>
      <c r="MU712" s="3"/>
      <c r="MV712" s="3"/>
      <c r="MW712" s="3"/>
      <c r="MX712" s="3"/>
      <c r="MY712" s="3"/>
      <c r="MZ712" s="3"/>
      <c r="NA712" s="3"/>
      <c r="NB712" s="3"/>
      <c r="NC712" s="3"/>
      <c r="ND712" s="3"/>
      <c r="NE712" s="3"/>
      <c r="NF712" s="3"/>
      <c r="NG712" s="3"/>
      <c r="NH712" s="3"/>
      <c r="NI712" s="3"/>
      <c r="NJ712" s="3"/>
      <c r="NK712" s="3"/>
      <c r="NL712" s="3"/>
      <c r="NM712" s="3"/>
      <c r="NN712" s="3"/>
      <c r="NO712" s="3"/>
      <c r="NP712" s="3"/>
      <c r="NQ712" s="3"/>
      <c r="NR712" s="3"/>
      <c r="NS712" s="3"/>
      <c r="NT712" s="3"/>
      <c r="NU712" s="3"/>
      <c r="NV712" s="3"/>
      <c r="NW712" s="3"/>
      <c r="NX712" s="3"/>
      <c r="NY712" s="3"/>
      <c r="NZ712" s="3"/>
      <c r="OA712" s="3"/>
      <c r="OB712" s="3"/>
      <c r="OC712" s="3"/>
      <c r="OD712" s="3"/>
      <c r="OE712" s="3"/>
      <c r="OF712" s="3"/>
      <c r="OG712" s="3"/>
      <c r="OH712" s="3"/>
      <c r="OI712" s="3"/>
      <c r="OJ712" s="3"/>
      <c r="OK712" s="3"/>
      <c r="OL712" s="3"/>
      <c r="OM712" s="3"/>
      <c r="ON712" s="3"/>
      <c r="OO712" s="3"/>
      <c r="OP712" s="3"/>
      <c r="OQ712" s="3"/>
      <c r="OR712" s="3"/>
      <c r="OS712" s="3"/>
      <c r="OT712" s="3"/>
      <c r="OU712" s="3"/>
      <c r="OV712" s="3"/>
      <c r="OW712" s="3"/>
      <c r="OX712" s="3"/>
      <c r="OY712" s="3"/>
      <c r="OZ712" s="3"/>
      <c r="PA712" s="3"/>
      <c r="PB712" s="1"/>
      <c r="PC712" s="1"/>
      <c r="PD712" s="1"/>
      <c r="PE712" s="1"/>
      <c r="PF712" s="1"/>
      <c r="PG712" s="1"/>
      <c r="PH712" s="1"/>
      <c r="PI712" s="1"/>
      <c r="PJ712" s="1"/>
      <c r="PK712" s="1"/>
      <c r="PL712" s="1"/>
      <c r="PM712" s="1"/>
      <c r="PN712" s="1"/>
      <c r="PO712" s="1"/>
      <c r="PP712" s="1"/>
      <c r="PQ712" s="1"/>
      <c r="PR712" s="1"/>
      <c r="PS712" s="1"/>
      <c r="PT712" s="1"/>
      <c r="PU712" s="1"/>
      <c r="PV712" s="1"/>
      <c r="PW712" s="1"/>
      <c r="PX712" s="1"/>
      <c r="PY712" s="1"/>
      <c r="PZ712" s="1"/>
      <c r="QA712" s="1"/>
      <c r="QB712" s="1"/>
      <c r="QC712" s="1"/>
      <c r="QD712" s="1"/>
      <c r="QE712" s="1"/>
      <c r="QF712" s="1"/>
      <c r="QG712" s="1"/>
      <c r="QH712" s="1"/>
      <c r="QI712" s="1"/>
      <c r="QJ712" s="1"/>
      <c r="QK712" s="1"/>
      <c r="QL712" s="1"/>
      <c r="QM712" s="1"/>
      <c r="QN712" s="1"/>
      <c r="QO712" s="1"/>
      <c r="QP712" s="1"/>
      <c r="QQ712" s="1"/>
      <c r="QR712" s="1"/>
      <c r="QS712" s="1"/>
      <c r="QT712" s="1"/>
      <c r="QU712" s="1"/>
      <c r="QV712" s="1"/>
      <c r="QW712" s="1"/>
      <c r="QX712" s="1"/>
      <c r="QY712" s="1"/>
      <c r="QZ712" s="1"/>
      <c r="RA712" s="1"/>
      <c r="RB712" s="1"/>
      <c r="RC712" s="1"/>
      <c r="RD712" s="1"/>
      <c r="RE712" s="1"/>
      <c r="RF712" s="1"/>
      <c r="RG712" s="1"/>
      <c r="RH712" s="1"/>
      <c r="RI712" s="1"/>
      <c r="RJ712" s="1"/>
      <c r="RK712" s="1"/>
      <c r="RL712" s="1"/>
      <c r="RM712" s="1"/>
      <c r="RN712" s="1"/>
      <c r="RO712" s="1"/>
      <c r="RP712" s="1"/>
      <c r="RQ712" s="1"/>
      <c r="RR712" s="1"/>
      <c r="RS712" s="1"/>
      <c r="RT712" s="1"/>
      <c r="RU712" s="1"/>
      <c r="RV712" s="1"/>
      <c r="RW712" s="1"/>
      <c r="RX712" s="1"/>
      <c r="RY712" s="1"/>
      <c r="RZ712" s="1"/>
      <c r="SA712" s="1"/>
      <c r="SB712" s="1"/>
      <c r="SC712" s="1"/>
      <c r="SD712" s="1"/>
      <c r="SE712" s="1"/>
      <c r="SF712" s="1"/>
      <c r="SG712" s="1"/>
      <c r="SH712" s="1"/>
      <c r="SI712" s="1"/>
      <c r="SJ712" s="1"/>
      <c r="SK712" s="1"/>
      <c r="SL712" s="1"/>
      <c r="SM712" s="1"/>
      <c r="SN712" s="1"/>
      <c r="SO712" s="1"/>
      <c r="SP712" s="1"/>
      <c r="SQ712" s="1"/>
      <c r="SR712" s="1"/>
      <c r="SS712" s="1"/>
      <c r="ST712" s="1"/>
      <c r="SU712" s="1"/>
      <c r="SV712" s="1"/>
      <c r="SW712" s="1"/>
      <c r="SX712" s="1"/>
      <c r="SY712" s="1"/>
      <c r="SZ712" s="1"/>
      <c r="TA712" s="1"/>
      <c r="TB712" s="1"/>
      <c r="TC712" s="1"/>
      <c r="TD712" s="1"/>
      <c r="TE712" s="1"/>
      <c r="TF712" s="1"/>
      <c r="TG712" s="1"/>
      <c r="TH712" s="1"/>
      <c r="TI712" s="1"/>
      <c r="TJ712" s="1"/>
      <c r="TK712" s="1"/>
      <c r="TL712" s="1"/>
      <c r="TM712" s="1"/>
      <c r="TN712" s="1"/>
      <c r="TO712" s="1"/>
      <c r="TP712" s="1"/>
      <c r="TQ712" s="1"/>
      <c r="TR712" s="1"/>
      <c r="TS712" s="1"/>
      <c r="TT712" s="1"/>
      <c r="TU712" s="1"/>
      <c r="TV712" s="1"/>
      <c r="TW712" s="1"/>
      <c r="TX712" s="1"/>
      <c r="TY712" s="1"/>
      <c r="TZ712" s="1"/>
      <c r="UA712" s="1"/>
      <c r="UB712" s="1"/>
      <c r="UC712" s="1"/>
      <c r="UD712" s="1"/>
      <c r="UE712" s="1"/>
      <c r="UF712" s="1"/>
      <c r="UG712" s="1"/>
      <c r="UH712" s="1"/>
      <c r="UI712" s="1"/>
      <c r="UJ712" s="1"/>
      <c r="UK712" s="1"/>
      <c r="UL712" s="1"/>
      <c r="UM712" s="1"/>
      <c r="UN712" s="1"/>
      <c r="UO712" s="1"/>
      <c r="UP712" s="1"/>
      <c r="UQ712" s="1"/>
      <c r="UR712" s="1"/>
      <c r="US712" s="1"/>
      <c r="UT712" s="1"/>
      <c r="UU712" s="1"/>
      <c r="UV712" s="1"/>
      <c r="UW712" s="1"/>
      <c r="UX712" s="1"/>
      <c r="UY712" s="1"/>
      <c r="UZ712" s="1"/>
      <c r="VA712" s="1"/>
      <c r="VB712" s="1"/>
      <c r="VC712" s="1"/>
      <c r="VD712" s="1"/>
      <c r="VE712" s="1"/>
      <c r="VF712" s="1"/>
      <c r="VG712" s="1"/>
      <c r="VH712" s="1"/>
      <c r="VI712" s="1"/>
      <c r="VJ712" s="1"/>
      <c r="VK712" s="1"/>
      <c r="VL712" s="1"/>
      <c r="VM712" s="1"/>
      <c r="VN712" s="1"/>
      <c r="VO712" s="1"/>
      <c r="VP712" s="1"/>
      <c r="VQ712" s="1"/>
      <c r="VR712" s="1"/>
      <c r="VS712" s="1"/>
      <c r="VT712" s="1"/>
      <c r="VU712" s="1"/>
      <c r="VV712" s="1"/>
      <c r="VW712" s="1"/>
      <c r="VX712" s="1"/>
      <c r="VY712" s="1"/>
      <c r="VZ712" s="1"/>
      <c r="WA712" s="1"/>
      <c r="WB712" s="1"/>
      <c r="WC712" s="1"/>
      <c r="WD712" s="1"/>
      <c r="WE712" s="1"/>
      <c r="WF712" s="1"/>
      <c r="WG712" s="1"/>
      <c r="WH712" s="1"/>
      <c r="WI712" s="1"/>
      <c r="WJ712" s="1"/>
      <c r="WK712" s="1"/>
      <c r="WL712" s="1"/>
      <c r="WM712" s="1"/>
      <c r="WN712" s="1"/>
      <c r="WO712" s="1"/>
      <c r="WP712" s="1"/>
      <c r="WQ712" s="1"/>
      <c r="WR712" s="1"/>
      <c r="WS712" s="1"/>
      <c r="WT712" s="1"/>
      <c r="WU712" s="1"/>
      <c r="WV712" s="1"/>
      <c r="WW712" s="1"/>
      <c r="WX712" s="1"/>
      <c r="WY712" s="1"/>
      <c r="WZ712" s="1"/>
      <c r="XA712" s="1"/>
      <c r="XB712" s="1"/>
      <c r="XC712" s="1"/>
      <c r="XD712" s="1"/>
      <c r="XE712" s="1"/>
      <c r="XF712" s="1"/>
      <c r="XG712" s="1"/>
      <c r="XH712" s="1"/>
      <c r="XI712" s="1"/>
      <c r="XJ712" s="1"/>
      <c r="XK712" s="1"/>
      <c r="XL712" s="1"/>
      <c r="XM712" s="1"/>
      <c r="XN712" s="1"/>
      <c r="XO712" s="1"/>
      <c r="XP712" s="1"/>
      <c r="XQ712" s="1"/>
      <c r="XR712" s="1"/>
      <c r="XS712" s="1"/>
      <c r="XT712" s="1"/>
      <c r="XU712" s="1"/>
      <c r="XV712" s="1"/>
      <c r="XW712" s="1"/>
      <c r="XX712" s="1"/>
      <c r="XY712" s="1"/>
      <c r="XZ712" s="1"/>
      <c r="YA712" s="1"/>
      <c r="YB712" s="1"/>
      <c r="YC712" s="1"/>
      <c r="YD712" s="1"/>
      <c r="YE712" s="1"/>
      <c r="YF712" s="1"/>
      <c r="YG712" s="1"/>
      <c r="YH712" s="1"/>
      <c r="YI712" s="1"/>
      <c r="YJ712" s="1"/>
      <c r="YK712" s="1"/>
      <c r="YL712" s="1"/>
      <c r="YM712" s="1"/>
      <c r="YN712" s="1"/>
      <c r="YO712" s="1"/>
      <c r="YP712" s="1"/>
      <c r="YQ712" s="1"/>
      <c r="YR712" s="1"/>
      <c r="YS712" s="1"/>
      <c r="YT712" s="1"/>
      <c r="YU712" s="1"/>
      <c r="YV712" s="1"/>
      <c r="YW712" s="1"/>
      <c r="YX712" s="1"/>
      <c r="YY712" s="1"/>
      <c r="YZ712" s="1"/>
      <c r="ZA712" s="1"/>
      <c r="ZB712" s="1"/>
      <c r="ZC712" s="1"/>
      <c r="ZD712" s="1"/>
      <c r="ZE712" s="1"/>
      <c r="ZF712" s="1"/>
      <c r="ZG712" s="1"/>
      <c r="ZH712" s="1"/>
      <c r="ZI712" s="1"/>
      <c r="ZJ712" s="1"/>
      <c r="ZK712" s="1"/>
      <c r="ZL712" s="1"/>
      <c r="ZM712" s="1"/>
      <c r="ZN712" s="1"/>
      <c r="ZO712" s="1"/>
      <c r="ZP712" s="1"/>
      <c r="ZQ712" s="1"/>
      <c r="ZR712" s="1"/>
      <c r="ZS712" s="1"/>
      <c r="ZT712" s="1"/>
      <c r="ZU712" s="1"/>
      <c r="ZV712" s="1"/>
      <c r="ZW712" s="1"/>
      <c r="ZX712" s="1"/>
      <c r="ZY712" s="1"/>
      <c r="ZZ712" s="1"/>
      <c r="AAA712" s="1"/>
      <c r="AAB712" s="1"/>
      <c r="AAC712" s="1"/>
      <c r="AAD712" s="1"/>
      <c r="AAE712" s="1"/>
      <c r="AAF712" s="1"/>
      <c r="AAG712" s="1"/>
      <c r="AAH712" s="1"/>
      <c r="AAI712" s="1"/>
      <c r="AAJ712" s="1"/>
      <c r="AAK712" s="1"/>
      <c r="AAL712" s="1"/>
      <c r="AAM712" s="1"/>
      <c r="AAN712" s="1"/>
      <c r="AAO712" s="1"/>
      <c r="AAP712" s="1"/>
      <c r="AAQ712" s="1"/>
      <c r="AAR712" s="1"/>
      <c r="AAS712" s="1"/>
      <c r="AAT712" s="1"/>
      <c r="AAU712" s="1"/>
      <c r="AAV712" s="1"/>
      <c r="AAW712" s="1"/>
      <c r="AAX712" s="1"/>
      <c r="AAY712" s="1"/>
      <c r="AAZ712" s="1"/>
      <c r="ABA712" s="1"/>
      <c r="ABB712" s="1"/>
      <c r="ABC712" s="1"/>
      <c r="ABD712" s="1"/>
      <c r="ABE712" s="1"/>
      <c r="ABF712" s="1"/>
      <c r="ABG712" s="1"/>
      <c r="ABH712" s="1"/>
      <c r="ABI712" s="1"/>
      <c r="ABJ712" s="1"/>
      <c r="ABK712" s="1"/>
      <c r="ABL712" s="1"/>
      <c r="ABM712" s="1"/>
      <c r="ABN712" s="1"/>
      <c r="ABO712" s="1"/>
    </row>
    <row r="713" spans="2:743" x14ac:dyDescent="0.25">
      <c r="B713" s="1"/>
      <c r="C713" s="1"/>
      <c r="D713" s="1"/>
      <c r="E713" s="1"/>
      <c r="F713" s="1"/>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3"/>
      <c r="GU713" s="3"/>
      <c r="GV713" s="3"/>
      <c r="GW713" s="3"/>
      <c r="GX713" s="3"/>
      <c r="GY713" s="3"/>
      <c r="GZ713" s="3"/>
      <c r="HA713" s="3"/>
      <c r="HB713" s="3"/>
      <c r="HC713" s="3"/>
      <c r="HD713" s="3"/>
      <c r="HE713" s="3"/>
      <c r="HF713" s="3"/>
      <c r="HG713" s="3"/>
      <c r="HH713" s="3"/>
      <c r="HI713" s="3"/>
      <c r="HJ713" s="3"/>
      <c r="HK713" s="3"/>
      <c r="HL713" s="3"/>
      <c r="HM713" s="3"/>
      <c r="HN713" s="3"/>
      <c r="HO713" s="3"/>
      <c r="HP713" s="3"/>
      <c r="HQ713" s="3"/>
      <c r="HR713" s="3"/>
      <c r="HS713" s="3"/>
      <c r="HT713" s="3"/>
      <c r="HU713" s="3"/>
      <c r="HV713" s="3"/>
      <c r="HW713" s="3"/>
      <c r="HX713" s="3"/>
      <c r="HY713" s="3"/>
      <c r="HZ713" s="3"/>
      <c r="IA713" s="3"/>
      <c r="IB713" s="3"/>
      <c r="IC713" s="3"/>
      <c r="ID713" s="3"/>
      <c r="IE713" s="3"/>
      <c r="IF713" s="3"/>
      <c r="IG713" s="3"/>
      <c r="IH713" s="3"/>
      <c r="II713" s="3"/>
      <c r="IJ713" s="3"/>
      <c r="IK713" s="3"/>
      <c r="IL713" s="3"/>
      <c r="IM713" s="3"/>
      <c r="IN713" s="3"/>
      <c r="IO713" s="3"/>
      <c r="IP713" s="3"/>
      <c r="IQ713" s="3"/>
      <c r="IR713" s="3"/>
      <c r="IS713" s="3"/>
      <c r="IT713" s="3"/>
      <c r="IU713" s="3"/>
      <c r="IV713" s="3"/>
      <c r="IW713" s="3"/>
      <c r="IX713" s="3"/>
      <c r="IY713" s="3"/>
      <c r="IZ713" s="3"/>
      <c r="JA713" s="3"/>
      <c r="JB713" s="3"/>
      <c r="JC713" s="3"/>
      <c r="JD713" s="3"/>
      <c r="JE713" s="3"/>
      <c r="JF713" s="3"/>
      <c r="JG713" s="3"/>
      <c r="JH713" s="3"/>
      <c r="JI713" s="3"/>
      <c r="JJ713" s="3"/>
      <c r="JK713" s="3"/>
      <c r="JL713" s="3"/>
      <c r="JM713" s="3"/>
      <c r="JN713" s="3"/>
      <c r="JO713" s="3"/>
      <c r="JP713" s="3"/>
      <c r="JQ713" s="3"/>
      <c r="JR713" s="3"/>
      <c r="JS713" s="3"/>
      <c r="JT713" s="3"/>
      <c r="JU713" s="3"/>
      <c r="JV713" s="3"/>
      <c r="JW713" s="3"/>
      <c r="JX713" s="3"/>
      <c r="JY713" s="3"/>
      <c r="JZ713" s="3"/>
      <c r="KA713" s="3"/>
      <c r="KB713" s="3"/>
      <c r="KC713" s="3"/>
      <c r="KD713" s="3"/>
      <c r="KE713" s="3"/>
      <c r="KF713" s="3"/>
      <c r="KG713" s="3"/>
      <c r="KH713" s="3"/>
      <c r="KI713" s="3"/>
      <c r="KJ713" s="3"/>
      <c r="KK713" s="3"/>
      <c r="KL713" s="3"/>
      <c r="KM713" s="3"/>
      <c r="KN713" s="3"/>
      <c r="KO713" s="3"/>
      <c r="KP713" s="3"/>
      <c r="KQ713" s="3"/>
      <c r="KR713" s="3"/>
      <c r="KS713" s="3"/>
      <c r="KT713" s="3"/>
      <c r="KU713" s="3"/>
      <c r="KV713" s="3"/>
      <c r="KW713" s="3"/>
      <c r="KX713" s="3"/>
      <c r="KY713" s="3"/>
      <c r="KZ713" s="3"/>
      <c r="LA713" s="3"/>
      <c r="LB713" s="3"/>
      <c r="LC713" s="3"/>
      <c r="LD713" s="3"/>
      <c r="LE713" s="3"/>
      <c r="LF713" s="3"/>
      <c r="LG713" s="3"/>
      <c r="LH713" s="3"/>
      <c r="LI713" s="3"/>
      <c r="LJ713" s="3"/>
      <c r="LK713" s="3"/>
      <c r="LL713" s="3"/>
      <c r="LM713" s="3"/>
      <c r="LN713" s="3"/>
      <c r="LO713" s="3"/>
      <c r="LP713" s="3"/>
      <c r="LQ713" s="3"/>
      <c r="LR713" s="3"/>
      <c r="LS713" s="3"/>
      <c r="LT713" s="3"/>
      <c r="LU713" s="3"/>
      <c r="LV713" s="3"/>
      <c r="LW713" s="3"/>
      <c r="LX713" s="3"/>
      <c r="LY713" s="3"/>
      <c r="LZ713" s="3"/>
      <c r="MA713" s="3"/>
      <c r="MB713" s="3"/>
      <c r="MC713" s="3"/>
      <c r="MD713" s="3"/>
      <c r="ME713" s="3"/>
      <c r="MF713" s="3"/>
      <c r="MG713" s="3"/>
      <c r="MH713" s="3"/>
      <c r="MI713" s="3"/>
      <c r="MJ713" s="3"/>
      <c r="MK713" s="3"/>
      <c r="ML713" s="3"/>
      <c r="MM713" s="3"/>
      <c r="MN713" s="3"/>
      <c r="MO713" s="3"/>
      <c r="MP713" s="3"/>
      <c r="MQ713" s="3"/>
      <c r="MR713" s="3"/>
      <c r="MS713" s="3"/>
      <c r="MT713" s="3"/>
      <c r="MU713" s="3"/>
      <c r="MV713" s="3"/>
      <c r="MW713" s="3"/>
      <c r="MX713" s="3"/>
      <c r="MY713" s="3"/>
      <c r="MZ713" s="3"/>
      <c r="NA713" s="3"/>
      <c r="NB713" s="3"/>
      <c r="NC713" s="3"/>
      <c r="ND713" s="3"/>
      <c r="NE713" s="3"/>
      <c r="NF713" s="3"/>
      <c r="NG713" s="3"/>
      <c r="NH713" s="3"/>
      <c r="NI713" s="3"/>
      <c r="NJ713" s="3"/>
      <c r="NK713" s="3"/>
      <c r="NL713" s="3"/>
      <c r="NM713" s="3"/>
      <c r="NN713" s="3"/>
      <c r="NO713" s="3"/>
      <c r="NP713" s="3"/>
      <c r="NQ713" s="3"/>
      <c r="NR713" s="3"/>
      <c r="NS713" s="3"/>
      <c r="NT713" s="3"/>
      <c r="NU713" s="3"/>
      <c r="NV713" s="3"/>
      <c r="NW713" s="3"/>
      <c r="NX713" s="3"/>
      <c r="NY713" s="3"/>
      <c r="NZ713" s="3"/>
      <c r="OA713" s="3"/>
      <c r="OB713" s="3"/>
      <c r="OC713" s="3"/>
      <c r="OD713" s="3"/>
      <c r="OE713" s="3"/>
      <c r="OF713" s="3"/>
      <c r="OG713" s="3"/>
      <c r="OH713" s="3"/>
      <c r="OI713" s="3"/>
      <c r="OJ713" s="3"/>
      <c r="OK713" s="3"/>
      <c r="OL713" s="3"/>
      <c r="OM713" s="3"/>
      <c r="ON713" s="3"/>
      <c r="OO713" s="3"/>
      <c r="OP713" s="3"/>
      <c r="OQ713" s="3"/>
      <c r="OR713" s="3"/>
      <c r="OS713" s="3"/>
      <c r="OT713" s="3"/>
      <c r="OU713" s="3"/>
      <c r="OV713" s="3"/>
      <c r="OW713" s="3"/>
      <c r="OX713" s="3"/>
      <c r="OY713" s="3"/>
      <c r="OZ713" s="3"/>
      <c r="PA713" s="3"/>
      <c r="PB713" s="1"/>
      <c r="PC713" s="1"/>
      <c r="PD713" s="1"/>
      <c r="PE713" s="1"/>
      <c r="PF713" s="1"/>
      <c r="PG713" s="1"/>
      <c r="PH713" s="1"/>
      <c r="PI713" s="1"/>
      <c r="PJ713" s="1"/>
      <c r="PK713" s="1"/>
      <c r="PL713" s="1"/>
      <c r="PM713" s="1"/>
      <c r="PN713" s="1"/>
      <c r="PO713" s="1"/>
      <c r="PP713" s="1"/>
      <c r="PQ713" s="1"/>
      <c r="PR713" s="1"/>
      <c r="PS713" s="1"/>
      <c r="PT713" s="1"/>
      <c r="PU713" s="1"/>
      <c r="PV713" s="1"/>
      <c r="PW713" s="1"/>
      <c r="PX713" s="1"/>
      <c r="PY713" s="1"/>
      <c r="PZ713" s="1"/>
      <c r="QA713" s="1"/>
      <c r="QB713" s="1"/>
      <c r="QC713" s="1"/>
      <c r="QD713" s="1"/>
      <c r="QE713" s="1"/>
      <c r="QF713" s="1"/>
      <c r="QG713" s="1"/>
      <c r="QH713" s="1"/>
      <c r="QI713" s="1"/>
      <c r="QJ713" s="1"/>
      <c r="QK713" s="1"/>
      <c r="QL713" s="1"/>
      <c r="QM713" s="1"/>
      <c r="QN713" s="1"/>
      <c r="QO713" s="1"/>
      <c r="QP713" s="1"/>
      <c r="QQ713" s="1"/>
      <c r="QR713" s="1"/>
      <c r="QS713" s="1"/>
      <c r="QT713" s="1"/>
      <c r="QU713" s="1"/>
      <c r="QV713" s="1"/>
      <c r="QW713" s="1"/>
      <c r="QX713" s="1"/>
      <c r="QY713" s="1"/>
      <c r="QZ713" s="1"/>
      <c r="RA713" s="1"/>
      <c r="RB713" s="1"/>
      <c r="RC713" s="1"/>
      <c r="RD713" s="1"/>
      <c r="RE713" s="1"/>
      <c r="RF713" s="1"/>
      <c r="RG713" s="1"/>
      <c r="RH713" s="1"/>
      <c r="RI713" s="1"/>
      <c r="RJ713" s="1"/>
      <c r="RK713" s="1"/>
      <c r="RL713" s="1"/>
      <c r="RM713" s="1"/>
      <c r="RN713" s="1"/>
      <c r="RO713" s="1"/>
      <c r="RP713" s="1"/>
      <c r="RQ713" s="1"/>
      <c r="RR713" s="1"/>
      <c r="RS713" s="1"/>
      <c r="RT713" s="1"/>
      <c r="RU713" s="1"/>
      <c r="RV713" s="1"/>
      <c r="RW713" s="1"/>
      <c r="RX713" s="1"/>
      <c r="RY713" s="1"/>
      <c r="RZ713" s="1"/>
      <c r="SA713" s="1"/>
      <c r="SB713" s="1"/>
      <c r="SC713" s="1"/>
      <c r="SD713" s="1"/>
      <c r="SE713" s="1"/>
      <c r="SF713" s="1"/>
      <c r="SG713" s="1"/>
      <c r="SH713" s="1"/>
      <c r="SI713" s="1"/>
      <c r="SJ713" s="1"/>
      <c r="SK713" s="1"/>
      <c r="SL713" s="1"/>
      <c r="SM713" s="1"/>
      <c r="SN713" s="1"/>
      <c r="SO713" s="1"/>
      <c r="SP713" s="1"/>
      <c r="SQ713" s="1"/>
      <c r="SR713" s="1"/>
      <c r="SS713" s="1"/>
      <c r="ST713" s="1"/>
      <c r="SU713" s="1"/>
      <c r="SV713" s="1"/>
      <c r="SW713" s="1"/>
      <c r="SX713" s="1"/>
      <c r="SY713" s="1"/>
      <c r="SZ713" s="1"/>
      <c r="TA713" s="1"/>
      <c r="TB713" s="1"/>
      <c r="TC713" s="1"/>
      <c r="TD713" s="1"/>
      <c r="TE713" s="1"/>
      <c r="TF713" s="1"/>
      <c r="TG713" s="1"/>
      <c r="TH713" s="1"/>
      <c r="TI713" s="1"/>
      <c r="TJ713" s="1"/>
      <c r="TK713" s="1"/>
      <c r="TL713" s="1"/>
      <c r="TM713" s="1"/>
      <c r="TN713" s="1"/>
      <c r="TO713" s="1"/>
      <c r="TP713" s="1"/>
      <c r="TQ713" s="1"/>
      <c r="TR713" s="1"/>
      <c r="TS713" s="1"/>
      <c r="TT713" s="1"/>
      <c r="TU713" s="1"/>
      <c r="TV713" s="1"/>
      <c r="TW713" s="1"/>
      <c r="TX713" s="1"/>
      <c r="TY713" s="1"/>
      <c r="TZ713" s="1"/>
      <c r="UA713" s="1"/>
      <c r="UB713" s="1"/>
      <c r="UC713" s="1"/>
      <c r="UD713" s="1"/>
      <c r="UE713" s="1"/>
      <c r="UF713" s="1"/>
      <c r="UG713" s="1"/>
      <c r="UH713" s="1"/>
      <c r="UI713" s="1"/>
      <c r="UJ713" s="1"/>
      <c r="UK713" s="1"/>
      <c r="UL713" s="1"/>
      <c r="UM713" s="1"/>
      <c r="UN713" s="1"/>
      <c r="UO713" s="1"/>
      <c r="UP713" s="1"/>
      <c r="UQ713" s="1"/>
      <c r="UR713" s="1"/>
      <c r="US713" s="1"/>
      <c r="UT713" s="1"/>
      <c r="UU713" s="1"/>
      <c r="UV713" s="1"/>
      <c r="UW713" s="1"/>
      <c r="UX713" s="1"/>
      <c r="UY713" s="1"/>
      <c r="UZ713" s="1"/>
      <c r="VA713" s="1"/>
      <c r="VB713" s="1"/>
      <c r="VC713" s="1"/>
      <c r="VD713" s="1"/>
      <c r="VE713" s="1"/>
      <c r="VF713" s="1"/>
      <c r="VG713" s="1"/>
      <c r="VH713" s="1"/>
      <c r="VI713" s="1"/>
      <c r="VJ713" s="1"/>
      <c r="VK713" s="1"/>
      <c r="VL713" s="1"/>
      <c r="VM713" s="1"/>
      <c r="VN713" s="1"/>
      <c r="VO713" s="1"/>
      <c r="VP713" s="1"/>
      <c r="VQ713" s="1"/>
      <c r="VR713" s="1"/>
      <c r="VS713" s="1"/>
      <c r="VT713" s="1"/>
      <c r="VU713" s="1"/>
      <c r="VV713" s="1"/>
      <c r="VW713" s="1"/>
      <c r="VX713" s="1"/>
      <c r="VY713" s="1"/>
      <c r="VZ713" s="1"/>
      <c r="WA713" s="1"/>
      <c r="WB713" s="1"/>
      <c r="WC713" s="1"/>
      <c r="WD713" s="1"/>
      <c r="WE713" s="1"/>
      <c r="WF713" s="1"/>
      <c r="WG713" s="1"/>
      <c r="WH713" s="1"/>
      <c r="WI713" s="1"/>
      <c r="WJ713" s="1"/>
      <c r="WK713" s="1"/>
      <c r="WL713" s="1"/>
      <c r="WM713" s="1"/>
      <c r="WN713" s="1"/>
      <c r="WO713" s="1"/>
      <c r="WP713" s="1"/>
      <c r="WQ713" s="1"/>
      <c r="WR713" s="1"/>
      <c r="WS713" s="1"/>
      <c r="WT713" s="1"/>
      <c r="WU713" s="1"/>
      <c r="WV713" s="1"/>
      <c r="WW713" s="1"/>
      <c r="WX713" s="1"/>
      <c r="WY713" s="1"/>
      <c r="WZ713" s="1"/>
      <c r="XA713" s="1"/>
      <c r="XB713" s="1"/>
      <c r="XC713" s="1"/>
      <c r="XD713" s="1"/>
      <c r="XE713" s="1"/>
      <c r="XF713" s="1"/>
      <c r="XG713" s="1"/>
      <c r="XH713" s="1"/>
      <c r="XI713" s="1"/>
      <c r="XJ713" s="1"/>
      <c r="XK713" s="1"/>
      <c r="XL713" s="1"/>
      <c r="XM713" s="1"/>
      <c r="XN713" s="1"/>
      <c r="XO713" s="1"/>
      <c r="XP713" s="1"/>
      <c r="XQ713" s="1"/>
      <c r="XR713" s="1"/>
      <c r="XS713" s="1"/>
      <c r="XT713" s="1"/>
      <c r="XU713" s="1"/>
      <c r="XV713" s="1"/>
      <c r="XW713" s="1"/>
      <c r="XX713" s="1"/>
      <c r="XY713" s="1"/>
      <c r="XZ713" s="1"/>
      <c r="YA713" s="1"/>
      <c r="YB713" s="1"/>
      <c r="YC713" s="1"/>
      <c r="YD713" s="1"/>
      <c r="YE713" s="1"/>
      <c r="YF713" s="1"/>
      <c r="YG713" s="1"/>
      <c r="YH713" s="1"/>
      <c r="YI713" s="1"/>
      <c r="YJ713" s="1"/>
      <c r="YK713" s="1"/>
      <c r="YL713" s="1"/>
      <c r="YM713" s="1"/>
      <c r="YN713" s="1"/>
      <c r="YO713" s="1"/>
      <c r="YP713" s="1"/>
      <c r="YQ713" s="1"/>
      <c r="YR713" s="1"/>
      <c r="YS713" s="1"/>
      <c r="YT713" s="1"/>
      <c r="YU713" s="1"/>
      <c r="YV713" s="1"/>
      <c r="YW713" s="1"/>
      <c r="YX713" s="1"/>
      <c r="YY713" s="1"/>
      <c r="YZ713" s="1"/>
      <c r="ZA713" s="1"/>
      <c r="ZB713" s="1"/>
      <c r="ZC713" s="1"/>
      <c r="ZD713" s="1"/>
      <c r="ZE713" s="1"/>
      <c r="ZF713" s="1"/>
      <c r="ZG713" s="1"/>
      <c r="ZH713" s="1"/>
      <c r="ZI713" s="1"/>
      <c r="ZJ713" s="1"/>
      <c r="ZK713" s="1"/>
      <c r="ZL713" s="1"/>
      <c r="ZM713" s="1"/>
      <c r="ZN713" s="1"/>
      <c r="ZO713" s="1"/>
      <c r="ZP713" s="1"/>
      <c r="ZQ713" s="1"/>
      <c r="ZR713" s="1"/>
      <c r="ZS713" s="1"/>
      <c r="ZT713" s="1"/>
      <c r="ZU713" s="1"/>
      <c r="ZV713" s="1"/>
      <c r="ZW713" s="1"/>
      <c r="ZX713" s="1"/>
      <c r="ZY713" s="1"/>
      <c r="ZZ713" s="1"/>
      <c r="AAA713" s="1"/>
      <c r="AAB713" s="1"/>
      <c r="AAC713" s="1"/>
      <c r="AAD713" s="1"/>
      <c r="AAE713" s="1"/>
      <c r="AAF713" s="1"/>
      <c r="AAG713" s="1"/>
      <c r="AAH713" s="1"/>
      <c r="AAI713" s="1"/>
      <c r="AAJ713" s="1"/>
      <c r="AAK713" s="1"/>
      <c r="AAL713" s="1"/>
      <c r="AAM713" s="1"/>
      <c r="AAN713" s="1"/>
      <c r="AAO713" s="1"/>
      <c r="AAP713" s="1"/>
      <c r="AAQ713" s="1"/>
      <c r="AAR713" s="1"/>
      <c r="AAS713" s="1"/>
      <c r="AAT713" s="1"/>
      <c r="AAU713" s="1"/>
      <c r="AAV713" s="1"/>
      <c r="AAW713" s="1"/>
      <c r="AAX713" s="1"/>
      <c r="AAY713" s="1"/>
      <c r="AAZ713" s="1"/>
      <c r="ABA713" s="1"/>
      <c r="ABB713" s="1"/>
      <c r="ABC713" s="1"/>
      <c r="ABD713" s="1"/>
      <c r="ABE713" s="1"/>
      <c r="ABF713" s="1"/>
      <c r="ABG713" s="1"/>
      <c r="ABH713" s="1"/>
      <c r="ABI713" s="1"/>
      <c r="ABJ713" s="1"/>
      <c r="ABK713" s="1"/>
      <c r="ABL713" s="1"/>
      <c r="ABM713" s="1"/>
      <c r="ABN713" s="1"/>
      <c r="ABO713" s="1"/>
    </row>
    <row r="714" spans="2:743" x14ac:dyDescent="0.25">
      <c r="B714" s="1"/>
      <c r="C714" s="1"/>
      <c r="D714" s="1"/>
      <c r="E714" s="1"/>
      <c r="F714" s="1"/>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3"/>
      <c r="GU714" s="3"/>
      <c r="GV714" s="3"/>
      <c r="GW714" s="3"/>
      <c r="GX714" s="3"/>
      <c r="GY714" s="3"/>
      <c r="GZ714" s="3"/>
      <c r="HA714" s="3"/>
      <c r="HB714" s="3"/>
      <c r="HC714" s="3"/>
      <c r="HD714" s="3"/>
      <c r="HE714" s="3"/>
      <c r="HF714" s="3"/>
      <c r="HG714" s="3"/>
      <c r="HH714" s="3"/>
      <c r="HI714" s="3"/>
      <c r="HJ714" s="3"/>
      <c r="HK714" s="3"/>
      <c r="HL714" s="3"/>
      <c r="HM714" s="3"/>
      <c r="HN714" s="3"/>
      <c r="HO714" s="3"/>
      <c r="HP714" s="3"/>
      <c r="HQ714" s="3"/>
      <c r="HR714" s="3"/>
      <c r="HS714" s="3"/>
      <c r="HT714" s="3"/>
      <c r="HU714" s="3"/>
      <c r="HV714" s="3"/>
      <c r="HW714" s="3"/>
      <c r="HX714" s="3"/>
      <c r="HY714" s="3"/>
      <c r="HZ714" s="3"/>
      <c r="IA714" s="3"/>
      <c r="IB714" s="3"/>
      <c r="IC714" s="3"/>
      <c r="ID714" s="3"/>
      <c r="IE714" s="3"/>
      <c r="IF714" s="3"/>
      <c r="IG714" s="3"/>
      <c r="IH714" s="3"/>
      <c r="II714" s="3"/>
      <c r="IJ714" s="3"/>
      <c r="IK714" s="3"/>
      <c r="IL714" s="3"/>
      <c r="IM714" s="3"/>
      <c r="IN714" s="3"/>
      <c r="IO714" s="3"/>
      <c r="IP714" s="3"/>
      <c r="IQ714" s="3"/>
      <c r="IR714" s="3"/>
      <c r="IS714" s="3"/>
      <c r="IT714" s="3"/>
      <c r="IU714" s="3"/>
      <c r="IV714" s="3"/>
      <c r="IW714" s="3"/>
      <c r="IX714" s="3"/>
      <c r="IY714" s="3"/>
      <c r="IZ714" s="3"/>
      <c r="JA714" s="3"/>
      <c r="JB714" s="3"/>
      <c r="JC714" s="3"/>
      <c r="JD714" s="3"/>
      <c r="JE714" s="3"/>
      <c r="JF714" s="3"/>
      <c r="JG714" s="3"/>
      <c r="JH714" s="3"/>
      <c r="JI714" s="3"/>
      <c r="JJ714" s="3"/>
      <c r="JK714" s="3"/>
      <c r="JL714" s="3"/>
      <c r="JM714" s="3"/>
      <c r="JN714" s="3"/>
      <c r="JO714" s="3"/>
      <c r="JP714" s="3"/>
      <c r="JQ714" s="3"/>
      <c r="JR714" s="3"/>
      <c r="JS714" s="3"/>
      <c r="JT714" s="3"/>
      <c r="JU714" s="3"/>
      <c r="JV714" s="3"/>
      <c r="JW714" s="3"/>
      <c r="JX714" s="3"/>
      <c r="JY714" s="3"/>
      <c r="JZ714" s="3"/>
      <c r="KA714" s="3"/>
      <c r="KB714" s="3"/>
      <c r="KC714" s="3"/>
      <c r="KD714" s="3"/>
      <c r="KE714" s="3"/>
      <c r="KF714" s="3"/>
      <c r="KG714" s="3"/>
      <c r="KH714" s="3"/>
      <c r="KI714" s="3"/>
      <c r="KJ714" s="3"/>
      <c r="KK714" s="3"/>
      <c r="KL714" s="3"/>
      <c r="KM714" s="3"/>
      <c r="KN714" s="3"/>
      <c r="KO714" s="3"/>
      <c r="KP714" s="3"/>
      <c r="KQ714" s="3"/>
      <c r="KR714" s="3"/>
      <c r="KS714" s="3"/>
      <c r="KT714" s="3"/>
      <c r="KU714" s="3"/>
      <c r="KV714" s="3"/>
      <c r="KW714" s="3"/>
      <c r="KX714" s="3"/>
      <c r="KY714" s="3"/>
      <c r="KZ714" s="3"/>
      <c r="LA714" s="3"/>
      <c r="LB714" s="3"/>
      <c r="LC714" s="3"/>
      <c r="LD714" s="3"/>
      <c r="LE714" s="3"/>
      <c r="LF714" s="3"/>
      <c r="LG714" s="3"/>
      <c r="LH714" s="3"/>
      <c r="LI714" s="3"/>
      <c r="LJ714" s="3"/>
      <c r="LK714" s="3"/>
      <c r="LL714" s="3"/>
      <c r="LM714" s="3"/>
      <c r="LN714" s="3"/>
      <c r="LO714" s="3"/>
      <c r="LP714" s="3"/>
      <c r="LQ714" s="3"/>
      <c r="LR714" s="3"/>
      <c r="LS714" s="3"/>
      <c r="LT714" s="3"/>
      <c r="LU714" s="3"/>
      <c r="LV714" s="3"/>
      <c r="LW714" s="3"/>
      <c r="LX714" s="3"/>
      <c r="LY714" s="3"/>
      <c r="LZ714" s="3"/>
      <c r="MA714" s="3"/>
      <c r="MB714" s="3"/>
      <c r="MC714" s="3"/>
      <c r="MD714" s="3"/>
      <c r="ME714" s="3"/>
      <c r="MF714" s="3"/>
      <c r="MG714" s="3"/>
      <c r="MH714" s="3"/>
      <c r="MI714" s="3"/>
      <c r="MJ714" s="3"/>
      <c r="MK714" s="3"/>
      <c r="ML714" s="3"/>
      <c r="MM714" s="3"/>
      <c r="MN714" s="3"/>
      <c r="MO714" s="3"/>
      <c r="MP714" s="3"/>
      <c r="MQ714" s="3"/>
      <c r="MR714" s="3"/>
      <c r="MS714" s="3"/>
      <c r="MT714" s="3"/>
      <c r="MU714" s="3"/>
      <c r="MV714" s="3"/>
      <c r="MW714" s="3"/>
      <c r="MX714" s="3"/>
      <c r="MY714" s="3"/>
      <c r="MZ714" s="3"/>
      <c r="NA714" s="3"/>
      <c r="NB714" s="3"/>
      <c r="NC714" s="3"/>
      <c r="ND714" s="3"/>
      <c r="NE714" s="3"/>
      <c r="NF714" s="3"/>
      <c r="NG714" s="3"/>
      <c r="NH714" s="3"/>
      <c r="NI714" s="3"/>
      <c r="NJ714" s="3"/>
      <c r="NK714" s="3"/>
      <c r="NL714" s="3"/>
      <c r="NM714" s="3"/>
      <c r="NN714" s="3"/>
      <c r="NO714" s="3"/>
      <c r="NP714" s="3"/>
      <c r="NQ714" s="3"/>
      <c r="NR714" s="3"/>
      <c r="NS714" s="3"/>
      <c r="NT714" s="3"/>
      <c r="NU714" s="3"/>
      <c r="NV714" s="3"/>
      <c r="NW714" s="3"/>
      <c r="NX714" s="3"/>
      <c r="NY714" s="3"/>
      <c r="NZ714" s="3"/>
      <c r="OA714" s="3"/>
      <c r="OB714" s="3"/>
      <c r="OC714" s="3"/>
      <c r="OD714" s="3"/>
      <c r="OE714" s="3"/>
      <c r="OF714" s="3"/>
      <c r="OG714" s="3"/>
      <c r="OH714" s="3"/>
      <c r="OI714" s="3"/>
      <c r="OJ714" s="3"/>
      <c r="OK714" s="3"/>
      <c r="OL714" s="3"/>
      <c r="OM714" s="3"/>
      <c r="ON714" s="3"/>
      <c r="OO714" s="3"/>
      <c r="OP714" s="3"/>
      <c r="OQ714" s="3"/>
      <c r="OR714" s="3"/>
      <c r="OS714" s="3"/>
      <c r="OT714" s="3"/>
      <c r="OU714" s="3"/>
      <c r="OV714" s="3"/>
      <c r="OW714" s="3"/>
      <c r="OX714" s="3"/>
      <c r="OY714" s="3"/>
      <c r="OZ714" s="3"/>
      <c r="PA714" s="3"/>
      <c r="PB714" s="1"/>
      <c r="PC714" s="1"/>
      <c r="PD714" s="1"/>
      <c r="PE714" s="1"/>
      <c r="PF714" s="1"/>
      <c r="PG714" s="1"/>
      <c r="PH714" s="1"/>
      <c r="PI714" s="1"/>
      <c r="PJ714" s="1"/>
      <c r="PK714" s="1"/>
      <c r="PL714" s="1"/>
      <c r="PM714" s="1"/>
      <c r="PN714" s="1"/>
      <c r="PO714" s="1"/>
      <c r="PP714" s="1"/>
      <c r="PQ714" s="1"/>
      <c r="PR714" s="1"/>
      <c r="PS714" s="1"/>
      <c r="PT714" s="1"/>
      <c r="PU714" s="1"/>
      <c r="PV714" s="1"/>
      <c r="PW714" s="1"/>
      <c r="PX714" s="1"/>
      <c r="PY714" s="1"/>
      <c r="PZ714" s="1"/>
      <c r="QA714" s="1"/>
      <c r="QB714" s="1"/>
      <c r="QC714" s="1"/>
      <c r="QD714" s="1"/>
      <c r="QE714" s="1"/>
      <c r="QF714" s="1"/>
      <c r="QG714" s="1"/>
      <c r="QH714" s="1"/>
      <c r="QI714" s="1"/>
      <c r="QJ714" s="1"/>
      <c r="QK714" s="1"/>
      <c r="QL714" s="1"/>
      <c r="QM714" s="1"/>
      <c r="QN714" s="1"/>
      <c r="QO714" s="1"/>
      <c r="QP714" s="1"/>
      <c r="QQ714" s="1"/>
      <c r="QR714" s="1"/>
      <c r="QS714" s="1"/>
      <c r="QT714" s="1"/>
      <c r="QU714" s="1"/>
      <c r="QV714" s="1"/>
      <c r="QW714" s="1"/>
      <c r="QX714" s="1"/>
      <c r="QY714" s="1"/>
      <c r="QZ714" s="1"/>
      <c r="RA714" s="1"/>
      <c r="RB714" s="1"/>
      <c r="RC714" s="1"/>
      <c r="RD714" s="1"/>
      <c r="RE714" s="1"/>
      <c r="RF714" s="1"/>
      <c r="RG714" s="1"/>
      <c r="RH714" s="1"/>
      <c r="RI714" s="1"/>
      <c r="RJ714" s="1"/>
      <c r="RK714" s="1"/>
      <c r="RL714" s="1"/>
      <c r="RM714" s="1"/>
      <c r="RN714" s="1"/>
      <c r="RO714" s="1"/>
      <c r="RP714" s="1"/>
      <c r="RQ714" s="1"/>
      <c r="RR714" s="1"/>
      <c r="RS714" s="1"/>
      <c r="RT714" s="1"/>
      <c r="RU714" s="1"/>
      <c r="RV714" s="1"/>
      <c r="RW714" s="1"/>
      <c r="RX714" s="1"/>
      <c r="RY714" s="1"/>
      <c r="RZ714" s="1"/>
      <c r="SA714" s="1"/>
      <c r="SB714" s="1"/>
      <c r="SC714" s="1"/>
      <c r="SD714" s="1"/>
      <c r="SE714" s="1"/>
      <c r="SF714" s="1"/>
      <c r="SG714" s="1"/>
      <c r="SH714" s="1"/>
      <c r="SI714" s="1"/>
      <c r="SJ714" s="1"/>
      <c r="SK714" s="1"/>
      <c r="SL714" s="1"/>
      <c r="SM714" s="1"/>
      <c r="SN714" s="1"/>
      <c r="SO714" s="1"/>
      <c r="SP714" s="1"/>
      <c r="SQ714" s="1"/>
      <c r="SR714" s="1"/>
      <c r="SS714" s="1"/>
      <c r="ST714" s="1"/>
      <c r="SU714" s="1"/>
      <c r="SV714" s="1"/>
      <c r="SW714" s="1"/>
      <c r="SX714" s="1"/>
      <c r="SY714" s="1"/>
      <c r="SZ714" s="1"/>
      <c r="TA714" s="1"/>
      <c r="TB714" s="1"/>
      <c r="TC714" s="1"/>
      <c r="TD714" s="1"/>
      <c r="TE714" s="1"/>
      <c r="TF714" s="1"/>
      <c r="TG714" s="1"/>
      <c r="TH714" s="1"/>
      <c r="TI714" s="1"/>
      <c r="TJ714" s="1"/>
      <c r="TK714" s="1"/>
      <c r="TL714" s="1"/>
      <c r="TM714" s="1"/>
      <c r="TN714" s="1"/>
      <c r="TO714" s="1"/>
      <c r="TP714" s="1"/>
      <c r="TQ714" s="1"/>
      <c r="TR714" s="1"/>
      <c r="TS714" s="1"/>
      <c r="TT714" s="1"/>
      <c r="TU714" s="1"/>
      <c r="TV714" s="1"/>
      <c r="TW714" s="1"/>
      <c r="TX714" s="1"/>
      <c r="TY714" s="1"/>
      <c r="TZ714" s="1"/>
      <c r="UA714" s="1"/>
      <c r="UB714" s="1"/>
      <c r="UC714" s="1"/>
      <c r="UD714" s="1"/>
      <c r="UE714" s="1"/>
      <c r="UF714" s="1"/>
      <c r="UG714" s="1"/>
      <c r="UH714" s="1"/>
      <c r="UI714" s="1"/>
      <c r="UJ714" s="1"/>
      <c r="UK714" s="1"/>
      <c r="UL714" s="1"/>
      <c r="UM714" s="1"/>
      <c r="UN714" s="1"/>
      <c r="UO714" s="1"/>
      <c r="UP714" s="1"/>
      <c r="UQ714" s="1"/>
      <c r="UR714" s="1"/>
      <c r="US714" s="1"/>
      <c r="UT714" s="1"/>
      <c r="UU714" s="1"/>
      <c r="UV714" s="1"/>
      <c r="UW714" s="1"/>
      <c r="UX714" s="1"/>
      <c r="UY714" s="1"/>
      <c r="UZ714" s="1"/>
      <c r="VA714" s="1"/>
      <c r="VB714" s="1"/>
      <c r="VC714" s="1"/>
      <c r="VD714" s="1"/>
      <c r="VE714" s="1"/>
      <c r="VF714" s="1"/>
      <c r="VG714" s="1"/>
      <c r="VH714" s="1"/>
      <c r="VI714" s="1"/>
      <c r="VJ714" s="1"/>
      <c r="VK714" s="1"/>
      <c r="VL714" s="1"/>
      <c r="VM714" s="1"/>
      <c r="VN714" s="1"/>
      <c r="VO714" s="1"/>
      <c r="VP714" s="1"/>
      <c r="VQ714" s="1"/>
      <c r="VR714" s="1"/>
      <c r="VS714" s="1"/>
      <c r="VT714" s="1"/>
      <c r="VU714" s="1"/>
      <c r="VV714" s="1"/>
      <c r="VW714" s="1"/>
      <c r="VX714" s="1"/>
      <c r="VY714" s="1"/>
      <c r="VZ714" s="1"/>
      <c r="WA714" s="1"/>
      <c r="WB714" s="1"/>
      <c r="WC714" s="1"/>
      <c r="WD714" s="1"/>
      <c r="WE714" s="1"/>
      <c r="WF714" s="1"/>
      <c r="WG714" s="1"/>
      <c r="WH714" s="1"/>
      <c r="WI714" s="1"/>
      <c r="WJ714" s="1"/>
      <c r="WK714" s="1"/>
      <c r="WL714" s="1"/>
      <c r="WM714" s="1"/>
      <c r="WN714" s="1"/>
      <c r="WO714" s="1"/>
      <c r="WP714" s="1"/>
      <c r="WQ714" s="1"/>
      <c r="WR714" s="1"/>
      <c r="WS714" s="1"/>
      <c r="WT714" s="1"/>
      <c r="WU714" s="1"/>
      <c r="WV714" s="1"/>
      <c r="WW714" s="1"/>
      <c r="WX714" s="1"/>
      <c r="WY714" s="1"/>
      <c r="WZ714" s="1"/>
      <c r="XA714" s="1"/>
      <c r="XB714" s="1"/>
      <c r="XC714" s="1"/>
      <c r="XD714" s="1"/>
      <c r="XE714" s="1"/>
      <c r="XF714" s="1"/>
      <c r="XG714" s="1"/>
      <c r="XH714" s="1"/>
      <c r="XI714" s="1"/>
      <c r="XJ714" s="1"/>
      <c r="XK714" s="1"/>
      <c r="XL714" s="1"/>
      <c r="XM714" s="1"/>
      <c r="XN714" s="1"/>
      <c r="XO714" s="1"/>
      <c r="XP714" s="1"/>
      <c r="XQ714" s="1"/>
      <c r="XR714" s="1"/>
      <c r="XS714" s="1"/>
      <c r="XT714" s="1"/>
      <c r="XU714" s="1"/>
      <c r="XV714" s="1"/>
      <c r="XW714" s="1"/>
      <c r="XX714" s="1"/>
      <c r="XY714" s="1"/>
      <c r="XZ714" s="1"/>
      <c r="YA714" s="1"/>
      <c r="YB714" s="1"/>
      <c r="YC714" s="1"/>
      <c r="YD714" s="1"/>
      <c r="YE714" s="1"/>
      <c r="YF714" s="1"/>
      <c r="YG714" s="1"/>
      <c r="YH714" s="1"/>
      <c r="YI714" s="1"/>
      <c r="YJ714" s="1"/>
      <c r="YK714" s="1"/>
      <c r="YL714" s="1"/>
      <c r="YM714" s="1"/>
      <c r="YN714" s="1"/>
      <c r="YO714" s="1"/>
      <c r="YP714" s="1"/>
      <c r="YQ714" s="1"/>
      <c r="YR714" s="1"/>
      <c r="YS714" s="1"/>
      <c r="YT714" s="1"/>
      <c r="YU714" s="1"/>
      <c r="YV714" s="1"/>
      <c r="YW714" s="1"/>
      <c r="YX714" s="1"/>
      <c r="YY714" s="1"/>
      <c r="YZ714" s="1"/>
      <c r="ZA714" s="1"/>
      <c r="ZB714" s="1"/>
      <c r="ZC714" s="1"/>
      <c r="ZD714" s="1"/>
      <c r="ZE714" s="1"/>
      <c r="ZF714" s="1"/>
      <c r="ZG714" s="1"/>
      <c r="ZH714" s="1"/>
      <c r="ZI714" s="1"/>
      <c r="ZJ714" s="1"/>
      <c r="ZK714" s="1"/>
      <c r="ZL714" s="1"/>
      <c r="ZM714" s="1"/>
      <c r="ZN714" s="1"/>
      <c r="ZO714" s="1"/>
      <c r="ZP714" s="1"/>
      <c r="ZQ714" s="1"/>
      <c r="ZR714" s="1"/>
      <c r="ZS714" s="1"/>
      <c r="ZT714" s="1"/>
      <c r="ZU714" s="1"/>
      <c r="ZV714" s="1"/>
      <c r="ZW714" s="1"/>
      <c r="ZX714" s="1"/>
      <c r="ZY714" s="1"/>
      <c r="ZZ714" s="1"/>
      <c r="AAA714" s="1"/>
      <c r="AAB714" s="1"/>
      <c r="AAC714" s="1"/>
      <c r="AAD714" s="1"/>
      <c r="AAE714" s="1"/>
      <c r="AAF714" s="1"/>
      <c r="AAG714" s="1"/>
      <c r="AAH714" s="1"/>
      <c r="AAI714" s="1"/>
      <c r="AAJ714" s="1"/>
      <c r="AAK714" s="1"/>
      <c r="AAL714" s="1"/>
      <c r="AAM714" s="1"/>
      <c r="AAN714" s="1"/>
      <c r="AAO714" s="1"/>
      <c r="AAP714" s="1"/>
      <c r="AAQ714" s="1"/>
      <c r="AAR714" s="1"/>
      <c r="AAS714" s="1"/>
      <c r="AAT714" s="1"/>
      <c r="AAU714" s="1"/>
      <c r="AAV714" s="1"/>
      <c r="AAW714" s="1"/>
      <c r="AAX714" s="1"/>
      <c r="AAY714" s="1"/>
      <c r="AAZ714" s="1"/>
      <c r="ABA714" s="1"/>
      <c r="ABB714" s="1"/>
      <c r="ABC714" s="1"/>
      <c r="ABD714" s="1"/>
      <c r="ABE714" s="1"/>
      <c r="ABF714" s="1"/>
      <c r="ABG714" s="1"/>
      <c r="ABH714" s="1"/>
      <c r="ABI714" s="1"/>
      <c r="ABJ714" s="1"/>
      <c r="ABK714" s="1"/>
      <c r="ABL714" s="1"/>
      <c r="ABM714" s="1"/>
      <c r="ABN714" s="1"/>
      <c r="ABO714" s="1"/>
    </row>
    <row r="715" spans="2:743" x14ac:dyDescent="0.25">
      <c r="B715" s="1"/>
      <c r="C715" s="1"/>
      <c r="D715" s="1"/>
      <c r="E715" s="1"/>
      <c r="F715" s="1"/>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3"/>
      <c r="GU715" s="3"/>
      <c r="GV715" s="3"/>
      <c r="GW715" s="3"/>
      <c r="GX715" s="3"/>
      <c r="GY715" s="3"/>
      <c r="GZ715" s="3"/>
      <c r="HA715" s="3"/>
      <c r="HB715" s="3"/>
      <c r="HC715" s="3"/>
      <c r="HD715" s="3"/>
      <c r="HE715" s="3"/>
      <c r="HF715" s="3"/>
      <c r="HG715" s="3"/>
      <c r="HH715" s="3"/>
      <c r="HI715" s="3"/>
      <c r="HJ715" s="3"/>
      <c r="HK715" s="3"/>
      <c r="HL715" s="3"/>
      <c r="HM715" s="3"/>
      <c r="HN715" s="3"/>
      <c r="HO715" s="3"/>
      <c r="HP715" s="3"/>
      <c r="HQ715" s="3"/>
      <c r="HR715" s="3"/>
      <c r="HS715" s="3"/>
      <c r="HT715" s="3"/>
      <c r="HU715" s="3"/>
      <c r="HV715" s="3"/>
      <c r="HW715" s="3"/>
      <c r="HX715" s="3"/>
      <c r="HY715" s="3"/>
      <c r="HZ715" s="3"/>
      <c r="IA715" s="3"/>
      <c r="IB715" s="3"/>
      <c r="IC715" s="3"/>
      <c r="ID715" s="3"/>
      <c r="IE715" s="3"/>
      <c r="IF715" s="3"/>
      <c r="IG715" s="3"/>
      <c r="IH715" s="3"/>
      <c r="II715" s="3"/>
      <c r="IJ715" s="3"/>
      <c r="IK715" s="3"/>
      <c r="IL715" s="3"/>
      <c r="IM715" s="3"/>
      <c r="IN715" s="3"/>
      <c r="IO715" s="3"/>
      <c r="IP715" s="3"/>
      <c r="IQ715" s="3"/>
      <c r="IR715" s="3"/>
      <c r="IS715" s="3"/>
      <c r="IT715" s="3"/>
      <c r="IU715" s="3"/>
      <c r="IV715" s="3"/>
      <c r="IW715" s="3"/>
      <c r="IX715" s="3"/>
      <c r="IY715" s="3"/>
      <c r="IZ715" s="3"/>
      <c r="JA715" s="3"/>
      <c r="JB715" s="3"/>
      <c r="JC715" s="3"/>
      <c r="JD715" s="3"/>
      <c r="JE715" s="3"/>
      <c r="JF715" s="3"/>
      <c r="JG715" s="3"/>
      <c r="JH715" s="3"/>
      <c r="JI715" s="3"/>
      <c r="JJ715" s="3"/>
      <c r="JK715" s="3"/>
      <c r="JL715" s="3"/>
      <c r="JM715" s="3"/>
      <c r="JN715" s="3"/>
      <c r="JO715" s="3"/>
      <c r="JP715" s="3"/>
      <c r="JQ715" s="3"/>
      <c r="JR715" s="3"/>
      <c r="JS715" s="3"/>
      <c r="JT715" s="3"/>
      <c r="JU715" s="3"/>
      <c r="JV715" s="3"/>
      <c r="JW715" s="3"/>
      <c r="JX715" s="3"/>
      <c r="JY715" s="3"/>
      <c r="JZ715" s="3"/>
      <c r="KA715" s="3"/>
      <c r="KB715" s="3"/>
      <c r="KC715" s="3"/>
      <c r="KD715" s="3"/>
      <c r="KE715" s="3"/>
      <c r="KF715" s="3"/>
      <c r="KG715" s="3"/>
      <c r="KH715" s="3"/>
      <c r="KI715" s="3"/>
      <c r="KJ715" s="3"/>
      <c r="KK715" s="3"/>
      <c r="KL715" s="3"/>
      <c r="KM715" s="3"/>
      <c r="KN715" s="3"/>
      <c r="KO715" s="3"/>
      <c r="KP715" s="3"/>
      <c r="KQ715" s="3"/>
      <c r="KR715" s="3"/>
      <c r="KS715" s="3"/>
      <c r="KT715" s="3"/>
      <c r="KU715" s="3"/>
      <c r="KV715" s="3"/>
      <c r="KW715" s="3"/>
      <c r="KX715" s="3"/>
      <c r="KY715" s="3"/>
      <c r="KZ715" s="3"/>
      <c r="LA715" s="3"/>
      <c r="LB715" s="3"/>
      <c r="LC715" s="3"/>
      <c r="LD715" s="3"/>
      <c r="LE715" s="3"/>
      <c r="LF715" s="3"/>
      <c r="LG715" s="3"/>
      <c r="LH715" s="3"/>
      <c r="LI715" s="3"/>
      <c r="LJ715" s="3"/>
      <c r="LK715" s="3"/>
      <c r="LL715" s="3"/>
      <c r="LM715" s="3"/>
      <c r="LN715" s="3"/>
      <c r="LO715" s="3"/>
      <c r="LP715" s="3"/>
      <c r="LQ715" s="3"/>
      <c r="LR715" s="3"/>
      <c r="LS715" s="3"/>
      <c r="LT715" s="3"/>
      <c r="LU715" s="3"/>
      <c r="LV715" s="3"/>
      <c r="LW715" s="3"/>
      <c r="LX715" s="3"/>
      <c r="LY715" s="3"/>
      <c r="LZ715" s="3"/>
      <c r="MA715" s="3"/>
      <c r="MB715" s="3"/>
      <c r="MC715" s="3"/>
      <c r="MD715" s="3"/>
      <c r="ME715" s="3"/>
      <c r="MF715" s="3"/>
      <c r="MG715" s="3"/>
      <c r="MH715" s="3"/>
      <c r="MI715" s="3"/>
      <c r="MJ715" s="3"/>
      <c r="MK715" s="3"/>
      <c r="ML715" s="3"/>
      <c r="MM715" s="3"/>
      <c r="MN715" s="3"/>
      <c r="MO715" s="3"/>
      <c r="MP715" s="3"/>
      <c r="MQ715" s="3"/>
      <c r="MR715" s="3"/>
      <c r="MS715" s="3"/>
      <c r="MT715" s="3"/>
      <c r="MU715" s="3"/>
      <c r="MV715" s="3"/>
      <c r="MW715" s="3"/>
      <c r="MX715" s="3"/>
      <c r="MY715" s="3"/>
      <c r="MZ715" s="3"/>
      <c r="NA715" s="3"/>
      <c r="NB715" s="3"/>
      <c r="NC715" s="3"/>
      <c r="ND715" s="3"/>
      <c r="NE715" s="3"/>
      <c r="NF715" s="3"/>
      <c r="NG715" s="3"/>
      <c r="NH715" s="3"/>
      <c r="NI715" s="3"/>
      <c r="NJ715" s="3"/>
      <c r="NK715" s="3"/>
      <c r="NL715" s="3"/>
      <c r="NM715" s="3"/>
      <c r="NN715" s="3"/>
      <c r="NO715" s="3"/>
      <c r="NP715" s="3"/>
      <c r="NQ715" s="3"/>
      <c r="NR715" s="3"/>
      <c r="NS715" s="3"/>
      <c r="NT715" s="3"/>
      <c r="NU715" s="3"/>
      <c r="NV715" s="3"/>
      <c r="NW715" s="3"/>
      <c r="NX715" s="3"/>
      <c r="NY715" s="3"/>
      <c r="NZ715" s="3"/>
      <c r="OA715" s="3"/>
      <c r="OB715" s="3"/>
      <c r="OC715" s="3"/>
      <c r="OD715" s="3"/>
      <c r="OE715" s="3"/>
      <c r="OF715" s="3"/>
      <c r="OG715" s="3"/>
      <c r="OH715" s="3"/>
      <c r="OI715" s="3"/>
      <c r="OJ715" s="3"/>
      <c r="OK715" s="3"/>
      <c r="OL715" s="3"/>
      <c r="OM715" s="3"/>
      <c r="ON715" s="3"/>
      <c r="OO715" s="3"/>
      <c r="OP715" s="3"/>
      <c r="OQ715" s="3"/>
      <c r="OR715" s="3"/>
      <c r="OS715" s="3"/>
      <c r="OT715" s="3"/>
      <c r="OU715" s="3"/>
      <c r="OV715" s="3"/>
      <c r="OW715" s="3"/>
      <c r="OX715" s="3"/>
      <c r="OY715" s="3"/>
      <c r="OZ715" s="3"/>
      <c r="PA715" s="3"/>
      <c r="PB715" s="1"/>
      <c r="PC715" s="1"/>
      <c r="PD715" s="1"/>
      <c r="PE715" s="1"/>
      <c r="PF715" s="1"/>
      <c r="PG715" s="1"/>
      <c r="PH715" s="1"/>
      <c r="PI715" s="1"/>
      <c r="PJ715" s="1"/>
      <c r="PK715" s="1"/>
      <c r="PL715" s="1"/>
      <c r="PM715" s="1"/>
      <c r="PN715" s="1"/>
      <c r="PO715" s="1"/>
      <c r="PP715" s="1"/>
      <c r="PQ715" s="1"/>
      <c r="PR715" s="1"/>
      <c r="PS715" s="1"/>
      <c r="PT715" s="1"/>
      <c r="PU715" s="1"/>
      <c r="PV715" s="1"/>
      <c r="PW715" s="1"/>
      <c r="PX715" s="1"/>
      <c r="PY715" s="1"/>
      <c r="PZ715" s="1"/>
      <c r="QA715" s="1"/>
      <c r="QB715" s="1"/>
      <c r="QC715" s="1"/>
      <c r="QD715" s="1"/>
      <c r="QE715" s="1"/>
      <c r="QF715" s="1"/>
      <c r="QG715" s="1"/>
      <c r="QH715" s="1"/>
      <c r="QI715" s="1"/>
      <c r="QJ715" s="1"/>
      <c r="QK715" s="1"/>
      <c r="QL715" s="1"/>
      <c r="QM715" s="1"/>
      <c r="QN715" s="1"/>
      <c r="QO715" s="1"/>
      <c r="QP715" s="1"/>
      <c r="QQ715" s="1"/>
      <c r="QR715" s="1"/>
      <c r="QS715" s="1"/>
      <c r="QT715" s="1"/>
      <c r="QU715" s="1"/>
      <c r="QV715" s="1"/>
      <c r="QW715" s="1"/>
      <c r="QX715" s="1"/>
      <c r="QY715" s="1"/>
      <c r="QZ715" s="1"/>
      <c r="RA715" s="1"/>
      <c r="RB715" s="1"/>
      <c r="RC715" s="1"/>
      <c r="RD715" s="1"/>
      <c r="RE715" s="1"/>
      <c r="RF715" s="1"/>
      <c r="RG715" s="1"/>
      <c r="RH715" s="1"/>
      <c r="RI715" s="1"/>
      <c r="RJ715" s="1"/>
      <c r="RK715" s="1"/>
      <c r="RL715" s="1"/>
      <c r="RM715" s="1"/>
      <c r="RN715" s="1"/>
      <c r="RO715" s="1"/>
      <c r="RP715" s="1"/>
      <c r="RQ715" s="1"/>
      <c r="RR715" s="1"/>
      <c r="RS715" s="1"/>
      <c r="RT715" s="1"/>
      <c r="RU715" s="1"/>
      <c r="RV715" s="1"/>
      <c r="RW715" s="1"/>
      <c r="RX715" s="1"/>
      <c r="RY715" s="1"/>
      <c r="RZ715" s="1"/>
      <c r="SA715" s="1"/>
      <c r="SB715" s="1"/>
      <c r="SC715" s="1"/>
      <c r="SD715" s="1"/>
      <c r="SE715" s="1"/>
      <c r="SF715" s="1"/>
      <c r="SG715" s="1"/>
      <c r="SH715" s="1"/>
      <c r="SI715" s="1"/>
      <c r="SJ715" s="1"/>
      <c r="SK715" s="1"/>
      <c r="SL715" s="1"/>
      <c r="SM715" s="1"/>
      <c r="SN715" s="1"/>
      <c r="SO715" s="1"/>
      <c r="SP715" s="1"/>
      <c r="SQ715" s="1"/>
      <c r="SR715" s="1"/>
      <c r="SS715" s="1"/>
      <c r="ST715" s="1"/>
      <c r="SU715" s="1"/>
      <c r="SV715" s="1"/>
      <c r="SW715" s="1"/>
      <c r="SX715" s="1"/>
      <c r="SY715" s="1"/>
      <c r="SZ715" s="1"/>
      <c r="TA715" s="1"/>
      <c r="TB715" s="1"/>
      <c r="TC715" s="1"/>
      <c r="TD715" s="1"/>
      <c r="TE715" s="1"/>
      <c r="TF715" s="1"/>
      <c r="TG715" s="1"/>
      <c r="TH715" s="1"/>
      <c r="TI715" s="1"/>
      <c r="TJ715" s="1"/>
      <c r="TK715" s="1"/>
      <c r="TL715" s="1"/>
      <c r="TM715" s="1"/>
      <c r="TN715" s="1"/>
      <c r="TO715" s="1"/>
      <c r="TP715" s="1"/>
      <c r="TQ715" s="1"/>
      <c r="TR715" s="1"/>
      <c r="TS715" s="1"/>
      <c r="TT715" s="1"/>
      <c r="TU715" s="1"/>
      <c r="TV715" s="1"/>
      <c r="TW715" s="1"/>
      <c r="TX715" s="1"/>
      <c r="TY715" s="1"/>
      <c r="TZ715" s="1"/>
      <c r="UA715" s="1"/>
      <c r="UB715" s="1"/>
      <c r="UC715" s="1"/>
      <c r="UD715" s="1"/>
      <c r="UE715" s="1"/>
      <c r="UF715" s="1"/>
      <c r="UG715" s="1"/>
      <c r="UH715" s="1"/>
      <c r="UI715" s="1"/>
      <c r="UJ715" s="1"/>
      <c r="UK715" s="1"/>
      <c r="UL715" s="1"/>
      <c r="UM715" s="1"/>
      <c r="UN715" s="1"/>
      <c r="UO715" s="1"/>
      <c r="UP715" s="1"/>
      <c r="UQ715" s="1"/>
      <c r="UR715" s="1"/>
      <c r="US715" s="1"/>
      <c r="UT715" s="1"/>
      <c r="UU715" s="1"/>
      <c r="UV715" s="1"/>
      <c r="UW715" s="1"/>
      <c r="UX715" s="1"/>
      <c r="UY715" s="1"/>
      <c r="UZ715" s="1"/>
      <c r="VA715" s="1"/>
      <c r="VB715" s="1"/>
      <c r="VC715" s="1"/>
      <c r="VD715" s="1"/>
      <c r="VE715" s="1"/>
      <c r="VF715" s="1"/>
      <c r="VG715" s="1"/>
      <c r="VH715" s="1"/>
      <c r="VI715" s="1"/>
      <c r="VJ715" s="1"/>
      <c r="VK715" s="1"/>
      <c r="VL715" s="1"/>
      <c r="VM715" s="1"/>
      <c r="VN715" s="1"/>
      <c r="VO715" s="1"/>
      <c r="VP715" s="1"/>
      <c r="VQ715" s="1"/>
      <c r="VR715" s="1"/>
      <c r="VS715" s="1"/>
      <c r="VT715" s="1"/>
      <c r="VU715" s="1"/>
      <c r="VV715" s="1"/>
      <c r="VW715" s="1"/>
      <c r="VX715" s="1"/>
      <c r="VY715" s="1"/>
      <c r="VZ715" s="1"/>
      <c r="WA715" s="1"/>
      <c r="WB715" s="1"/>
      <c r="WC715" s="1"/>
      <c r="WD715" s="1"/>
      <c r="WE715" s="1"/>
      <c r="WF715" s="1"/>
      <c r="WG715" s="1"/>
      <c r="WH715" s="1"/>
      <c r="WI715" s="1"/>
      <c r="WJ715" s="1"/>
      <c r="WK715" s="1"/>
      <c r="WL715" s="1"/>
      <c r="WM715" s="1"/>
      <c r="WN715" s="1"/>
      <c r="WO715" s="1"/>
      <c r="WP715" s="1"/>
      <c r="WQ715" s="1"/>
      <c r="WR715" s="1"/>
      <c r="WS715" s="1"/>
      <c r="WT715" s="1"/>
      <c r="WU715" s="1"/>
      <c r="WV715" s="1"/>
      <c r="WW715" s="1"/>
      <c r="WX715" s="1"/>
      <c r="WY715" s="1"/>
      <c r="WZ715" s="1"/>
      <c r="XA715" s="1"/>
      <c r="XB715" s="1"/>
      <c r="XC715" s="1"/>
      <c r="XD715" s="1"/>
      <c r="XE715" s="1"/>
      <c r="XF715" s="1"/>
      <c r="XG715" s="1"/>
      <c r="XH715" s="1"/>
      <c r="XI715" s="1"/>
      <c r="XJ715" s="1"/>
      <c r="XK715" s="1"/>
      <c r="XL715" s="1"/>
      <c r="XM715" s="1"/>
      <c r="XN715" s="1"/>
      <c r="XO715" s="1"/>
      <c r="XP715" s="1"/>
      <c r="XQ715" s="1"/>
      <c r="XR715" s="1"/>
      <c r="XS715" s="1"/>
      <c r="XT715" s="1"/>
      <c r="XU715" s="1"/>
      <c r="XV715" s="1"/>
      <c r="XW715" s="1"/>
      <c r="XX715" s="1"/>
      <c r="XY715" s="1"/>
      <c r="XZ715" s="1"/>
      <c r="YA715" s="1"/>
      <c r="YB715" s="1"/>
      <c r="YC715" s="1"/>
      <c r="YD715" s="1"/>
      <c r="YE715" s="1"/>
      <c r="YF715" s="1"/>
      <c r="YG715" s="1"/>
      <c r="YH715" s="1"/>
      <c r="YI715" s="1"/>
      <c r="YJ715" s="1"/>
      <c r="YK715" s="1"/>
      <c r="YL715" s="1"/>
      <c r="YM715" s="1"/>
      <c r="YN715" s="1"/>
      <c r="YO715" s="1"/>
      <c r="YP715" s="1"/>
      <c r="YQ715" s="1"/>
      <c r="YR715" s="1"/>
      <c r="YS715" s="1"/>
      <c r="YT715" s="1"/>
      <c r="YU715" s="1"/>
      <c r="YV715" s="1"/>
      <c r="YW715" s="1"/>
      <c r="YX715" s="1"/>
      <c r="YY715" s="1"/>
      <c r="YZ715" s="1"/>
      <c r="ZA715" s="1"/>
      <c r="ZB715" s="1"/>
      <c r="ZC715" s="1"/>
      <c r="ZD715" s="1"/>
      <c r="ZE715" s="1"/>
      <c r="ZF715" s="1"/>
      <c r="ZG715" s="1"/>
      <c r="ZH715" s="1"/>
      <c r="ZI715" s="1"/>
      <c r="ZJ715" s="1"/>
      <c r="ZK715" s="1"/>
      <c r="ZL715" s="1"/>
      <c r="ZM715" s="1"/>
      <c r="ZN715" s="1"/>
      <c r="ZO715" s="1"/>
      <c r="ZP715" s="1"/>
      <c r="ZQ715" s="1"/>
      <c r="ZR715" s="1"/>
      <c r="ZS715" s="1"/>
      <c r="ZT715" s="1"/>
      <c r="ZU715" s="1"/>
      <c r="ZV715" s="1"/>
      <c r="ZW715" s="1"/>
      <c r="ZX715" s="1"/>
      <c r="ZY715" s="1"/>
      <c r="ZZ715" s="1"/>
      <c r="AAA715" s="1"/>
      <c r="AAB715" s="1"/>
      <c r="AAC715" s="1"/>
      <c r="AAD715" s="1"/>
      <c r="AAE715" s="1"/>
      <c r="AAF715" s="1"/>
      <c r="AAG715" s="1"/>
      <c r="AAH715" s="1"/>
      <c r="AAI715" s="1"/>
      <c r="AAJ715" s="1"/>
      <c r="AAK715" s="1"/>
      <c r="AAL715" s="1"/>
      <c r="AAM715" s="1"/>
      <c r="AAN715" s="1"/>
      <c r="AAO715" s="1"/>
      <c r="AAP715" s="1"/>
      <c r="AAQ715" s="1"/>
      <c r="AAR715" s="1"/>
      <c r="AAS715" s="1"/>
      <c r="AAT715" s="1"/>
      <c r="AAU715" s="1"/>
      <c r="AAV715" s="1"/>
      <c r="AAW715" s="1"/>
      <c r="AAX715" s="1"/>
      <c r="AAY715" s="1"/>
      <c r="AAZ715" s="1"/>
      <c r="ABA715" s="1"/>
      <c r="ABB715" s="1"/>
      <c r="ABC715" s="1"/>
      <c r="ABD715" s="1"/>
      <c r="ABE715" s="1"/>
      <c r="ABF715" s="1"/>
      <c r="ABG715" s="1"/>
      <c r="ABH715" s="1"/>
      <c r="ABI715" s="1"/>
      <c r="ABJ715" s="1"/>
      <c r="ABK715" s="1"/>
      <c r="ABL715" s="1"/>
      <c r="ABM715" s="1"/>
      <c r="ABN715" s="1"/>
      <c r="ABO715" s="1"/>
    </row>
    <row r="716" spans="2:743" x14ac:dyDescent="0.25">
      <c r="B716" s="1"/>
      <c r="C716" s="1"/>
      <c r="D716" s="1"/>
      <c r="E716" s="1"/>
      <c r="F716" s="1"/>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c r="GO716" s="3"/>
      <c r="GP716" s="3"/>
      <c r="GQ716" s="3"/>
      <c r="GR716" s="3"/>
      <c r="GS716" s="3"/>
      <c r="GT716" s="3"/>
      <c r="GU716" s="3"/>
      <c r="GV716" s="3"/>
      <c r="GW716" s="3"/>
      <c r="GX716" s="3"/>
      <c r="GY716" s="3"/>
      <c r="GZ716" s="3"/>
      <c r="HA716" s="3"/>
      <c r="HB716" s="3"/>
      <c r="HC716" s="3"/>
      <c r="HD716" s="3"/>
      <c r="HE716" s="3"/>
      <c r="HF716" s="3"/>
      <c r="HG716" s="3"/>
      <c r="HH716" s="3"/>
      <c r="HI716" s="3"/>
      <c r="HJ716" s="3"/>
      <c r="HK716" s="3"/>
      <c r="HL716" s="3"/>
      <c r="HM716" s="3"/>
      <c r="HN716" s="3"/>
      <c r="HO716" s="3"/>
      <c r="HP716" s="3"/>
      <c r="HQ716" s="3"/>
      <c r="HR716" s="3"/>
      <c r="HS716" s="3"/>
      <c r="HT716" s="3"/>
      <c r="HU716" s="3"/>
      <c r="HV716" s="3"/>
      <c r="HW716" s="3"/>
      <c r="HX716" s="3"/>
      <c r="HY716" s="3"/>
      <c r="HZ716" s="3"/>
      <c r="IA716" s="3"/>
      <c r="IB716" s="3"/>
      <c r="IC716" s="3"/>
      <c r="ID716" s="3"/>
      <c r="IE716" s="3"/>
      <c r="IF716" s="3"/>
      <c r="IG716" s="3"/>
      <c r="IH716" s="3"/>
      <c r="II716" s="3"/>
      <c r="IJ716" s="3"/>
      <c r="IK716" s="3"/>
      <c r="IL716" s="3"/>
      <c r="IM716" s="3"/>
      <c r="IN716" s="3"/>
      <c r="IO716" s="3"/>
      <c r="IP716" s="3"/>
      <c r="IQ716" s="3"/>
      <c r="IR716" s="3"/>
      <c r="IS716" s="3"/>
      <c r="IT716" s="3"/>
      <c r="IU716" s="3"/>
      <c r="IV716" s="3"/>
      <c r="IW716" s="3"/>
      <c r="IX716" s="3"/>
      <c r="IY716" s="3"/>
      <c r="IZ716" s="3"/>
      <c r="JA716" s="3"/>
      <c r="JB716" s="3"/>
      <c r="JC716" s="3"/>
      <c r="JD716" s="3"/>
      <c r="JE716" s="3"/>
      <c r="JF716" s="3"/>
      <c r="JG716" s="3"/>
      <c r="JH716" s="3"/>
      <c r="JI716" s="3"/>
      <c r="JJ716" s="3"/>
      <c r="JK716" s="3"/>
      <c r="JL716" s="3"/>
      <c r="JM716" s="3"/>
      <c r="JN716" s="3"/>
      <c r="JO716" s="3"/>
      <c r="JP716" s="3"/>
      <c r="JQ716" s="3"/>
      <c r="JR716" s="3"/>
      <c r="JS716" s="3"/>
      <c r="JT716" s="3"/>
      <c r="JU716" s="3"/>
      <c r="JV716" s="3"/>
      <c r="JW716" s="3"/>
      <c r="JX716" s="3"/>
      <c r="JY716" s="3"/>
      <c r="JZ716" s="3"/>
      <c r="KA716" s="3"/>
      <c r="KB716" s="3"/>
      <c r="KC716" s="3"/>
      <c r="KD716" s="3"/>
      <c r="KE716" s="3"/>
      <c r="KF716" s="3"/>
      <c r="KG716" s="3"/>
      <c r="KH716" s="3"/>
      <c r="KI716" s="3"/>
      <c r="KJ716" s="3"/>
      <c r="KK716" s="3"/>
      <c r="KL716" s="3"/>
      <c r="KM716" s="3"/>
      <c r="KN716" s="3"/>
      <c r="KO716" s="3"/>
      <c r="KP716" s="3"/>
      <c r="KQ716" s="3"/>
      <c r="KR716" s="3"/>
      <c r="KS716" s="3"/>
      <c r="KT716" s="3"/>
      <c r="KU716" s="3"/>
      <c r="KV716" s="3"/>
      <c r="KW716" s="3"/>
      <c r="KX716" s="3"/>
      <c r="KY716" s="3"/>
      <c r="KZ716" s="3"/>
      <c r="LA716" s="3"/>
      <c r="LB716" s="3"/>
      <c r="LC716" s="3"/>
      <c r="LD716" s="3"/>
      <c r="LE716" s="3"/>
      <c r="LF716" s="3"/>
      <c r="LG716" s="3"/>
      <c r="LH716" s="3"/>
      <c r="LI716" s="3"/>
      <c r="LJ716" s="3"/>
      <c r="LK716" s="3"/>
      <c r="LL716" s="3"/>
      <c r="LM716" s="3"/>
      <c r="LN716" s="3"/>
      <c r="LO716" s="3"/>
      <c r="LP716" s="3"/>
      <c r="LQ716" s="3"/>
      <c r="LR716" s="3"/>
      <c r="LS716" s="3"/>
      <c r="LT716" s="3"/>
      <c r="LU716" s="3"/>
      <c r="LV716" s="3"/>
      <c r="LW716" s="3"/>
      <c r="LX716" s="3"/>
      <c r="LY716" s="3"/>
      <c r="LZ716" s="3"/>
      <c r="MA716" s="3"/>
      <c r="MB716" s="3"/>
      <c r="MC716" s="3"/>
      <c r="MD716" s="3"/>
      <c r="ME716" s="3"/>
      <c r="MF716" s="3"/>
      <c r="MG716" s="3"/>
      <c r="MH716" s="3"/>
      <c r="MI716" s="3"/>
      <c r="MJ716" s="3"/>
      <c r="MK716" s="3"/>
      <c r="ML716" s="3"/>
      <c r="MM716" s="3"/>
      <c r="MN716" s="3"/>
      <c r="MO716" s="3"/>
      <c r="MP716" s="3"/>
      <c r="MQ716" s="3"/>
      <c r="MR716" s="3"/>
      <c r="MS716" s="3"/>
      <c r="MT716" s="3"/>
      <c r="MU716" s="3"/>
      <c r="MV716" s="3"/>
      <c r="MW716" s="3"/>
      <c r="MX716" s="3"/>
      <c r="MY716" s="3"/>
      <c r="MZ716" s="3"/>
      <c r="NA716" s="3"/>
      <c r="NB716" s="3"/>
      <c r="NC716" s="3"/>
      <c r="ND716" s="3"/>
      <c r="NE716" s="3"/>
      <c r="NF716" s="3"/>
      <c r="NG716" s="3"/>
      <c r="NH716" s="3"/>
      <c r="NI716" s="3"/>
      <c r="NJ716" s="3"/>
      <c r="NK716" s="3"/>
      <c r="NL716" s="3"/>
      <c r="NM716" s="3"/>
      <c r="NN716" s="3"/>
      <c r="NO716" s="3"/>
      <c r="NP716" s="3"/>
      <c r="NQ716" s="3"/>
      <c r="NR716" s="3"/>
      <c r="NS716" s="3"/>
      <c r="NT716" s="3"/>
      <c r="NU716" s="3"/>
      <c r="NV716" s="3"/>
      <c r="NW716" s="3"/>
      <c r="NX716" s="3"/>
      <c r="NY716" s="3"/>
      <c r="NZ716" s="3"/>
      <c r="OA716" s="3"/>
      <c r="OB716" s="3"/>
      <c r="OC716" s="3"/>
      <c r="OD716" s="3"/>
      <c r="OE716" s="3"/>
      <c r="OF716" s="3"/>
      <c r="OG716" s="3"/>
      <c r="OH716" s="3"/>
      <c r="OI716" s="3"/>
      <c r="OJ716" s="3"/>
      <c r="OK716" s="3"/>
      <c r="OL716" s="3"/>
      <c r="OM716" s="3"/>
      <c r="ON716" s="3"/>
      <c r="OO716" s="3"/>
      <c r="OP716" s="3"/>
      <c r="OQ716" s="3"/>
      <c r="OR716" s="3"/>
      <c r="OS716" s="3"/>
      <c r="OT716" s="3"/>
      <c r="OU716" s="3"/>
      <c r="OV716" s="3"/>
      <c r="OW716" s="3"/>
      <c r="OX716" s="3"/>
      <c r="OY716" s="3"/>
      <c r="OZ716" s="3"/>
      <c r="PA716" s="3"/>
      <c r="PB716" s="1"/>
      <c r="PC716" s="1"/>
      <c r="PD716" s="1"/>
      <c r="PE716" s="1"/>
      <c r="PF716" s="1"/>
      <c r="PG716" s="1"/>
      <c r="PH716" s="1"/>
      <c r="PI716" s="1"/>
      <c r="PJ716" s="1"/>
      <c r="PK716" s="1"/>
      <c r="PL716" s="1"/>
      <c r="PM716" s="1"/>
      <c r="PN716" s="1"/>
      <c r="PO716" s="1"/>
      <c r="PP716" s="1"/>
      <c r="PQ716" s="1"/>
      <c r="PR716" s="1"/>
      <c r="PS716" s="1"/>
      <c r="PT716" s="1"/>
      <c r="PU716" s="1"/>
      <c r="PV716" s="1"/>
      <c r="PW716" s="1"/>
      <c r="PX716" s="1"/>
      <c r="PY716" s="1"/>
      <c r="PZ716" s="1"/>
      <c r="QA716" s="1"/>
      <c r="QB716" s="1"/>
      <c r="QC716" s="1"/>
      <c r="QD716" s="1"/>
      <c r="QE716" s="1"/>
      <c r="QF716" s="1"/>
      <c r="QG716" s="1"/>
      <c r="QH716" s="1"/>
      <c r="QI716" s="1"/>
      <c r="QJ716" s="1"/>
      <c r="QK716" s="1"/>
      <c r="QL716" s="1"/>
      <c r="QM716" s="1"/>
      <c r="QN716" s="1"/>
      <c r="QO716" s="1"/>
      <c r="QP716" s="1"/>
      <c r="QQ716" s="1"/>
      <c r="QR716" s="1"/>
      <c r="QS716" s="1"/>
      <c r="QT716" s="1"/>
      <c r="QU716" s="1"/>
      <c r="QV716" s="1"/>
      <c r="QW716" s="1"/>
      <c r="QX716" s="1"/>
      <c r="QY716" s="1"/>
      <c r="QZ716" s="1"/>
      <c r="RA716" s="1"/>
      <c r="RB716" s="1"/>
      <c r="RC716" s="1"/>
      <c r="RD716" s="1"/>
      <c r="RE716" s="1"/>
      <c r="RF716" s="1"/>
      <c r="RG716" s="1"/>
      <c r="RH716" s="1"/>
      <c r="RI716" s="1"/>
      <c r="RJ716" s="1"/>
      <c r="RK716" s="1"/>
      <c r="RL716" s="1"/>
      <c r="RM716" s="1"/>
      <c r="RN716" s="1"/>
      <c r="RO716" s="1"/>
      <c r="RP716" s="1"/>
      <c r="RQ716" s="1"/>
      <c r="RR716" s="1"/>
      <c r="RS716" s="1"/>
      <c r="RT716" s="1"/>
      <c r="RU716" s="1"/>
      <c r="RV716" s="1"/>
      <c r="RW716" s="1"/>
      <c r="RX716" s="1"/>
      <c r="RY716" s="1"/>
      <c r="RZ716" s="1"/>
      <c r="SA716" s="1"/>
      <c r="SB716" s="1"/>
      <c r="SC716" s="1"/>
      <c r="SD716" s="1"/>
      <c r="SE716" s="1"/>
      <c r="SF716" s="1"/>
      <c r="SG716" s="1"/>
      <c r="SH716" s="1"/>
      <c r="SI716" s="1"/>
      <c r="SJ716" s="1"/>
      <c r="SK716" s="1"/>
      <c r="SL716" s="1"/>
      <c r="SM716" s="1"/>
      <c r="SN716" s="1"/>
      <c r="SO716" s="1"/>
      <c r="SP716" s="1"/>
      <c r="SQ716" s="1"/>
      <c r="SR716" s="1"/>
      <c r="SS716" s="1"/>
      <c r="ST716" s="1"/>
      <c r="SU716" s="1"/>
      <c r="SV716" s="1"/>
      <c r="SW716" s="1"/>
      <c r="SX716" s="1"/>
      <c r="SY716" s="1"/>
      <c r="SZ716" s="1"/>
      <c r="TA716" s="1"/>
      <c r="TB716" s="1"/>
      <c r="TC716" s="1"/>
      <c r="TD716" s="1"/>
      <c r="TE716" s="1"/>
      <c r="TF716" s="1"/>
      <c r="TG716" s="1"/>
      <c r="TH716" s="1"/>
      <c r="TI716" s="1"/>
      <c r="TJ716" s="1"/>
      <c r="TK716" s="1"/>
      <c r="TL716" s="1"/>
      <c r="TM716" s="1"/>
      <c r="TN716" s="1"/>
      <c r="TO716" s="1"/>
      <c r="TP716" s="1"/>
      <c r="TQ716" s="1"/>
      <c r="TR716" s="1"/>
      <c r="TS716" s="1"/>
      <c r="TT716" s="1"/>
      <c r="TU716" s="1"/>
      <c r="TV716" s="1"/>
      <c r="TW716" s="1"/>
      <c r="TX716" s="1"/>
      <c r="TY716" s="1"/>
      <c r="TZ716" s="1"/>
      <c r="UA716" s="1"/>
      <c r="UB716" s="1"/>
      <c r="UC716" s="1"/>
      <c r="UD716" s="1"/>
      <c r="UE716" s="1"/>
      <c r="UF716" s="1"/>
      <c r="UG716" s="1"/>
      <c r="UH716" s="1"/>
      <c r="UI716" s="1"/>
      <c r="UJ716" s="1"/>
      <c r="UK716" s="1"/>
      <c r="UL716" s="1"/>
      <c r="UM716" s="1"/>
      <c r="UN716" s="1"/>
      <c r="UO716" s="1"/>
      <c r="UP716" s="1"/>
      <c r="UQ716" s="1"/>
      <c r="UR716" s="1"/>
      <c r="US716" s="1"/>
      <c r="UT716" s="1"/>
      <c r="UU716" s="1"/>
      <c r="UV716" s="1"/>
      <c r="UW716" s="1"/>
      <c r="UX716" s="1"/>
      <c r="UY716" s="1"/>
      <c r="UZ716" s="1"/>
      <c r="VA716" s="1"/>
      <c r="VB716" s="1"/>
      <c r="VC716" s="1"/>
      <c r="VD716" s="1"/>
      <c r="VE716" s="1"/>
      <c r="VF716" s="1"/>
      <c r="VG716" s="1"/>
      <c r="VH716" s="1"/>
      <c r="VI716" s="1"/>
      <c r="VJ716" s="1"/>
      <c r="VK716" s="1"/>
      <c r="VL716" s="1"/>
      <c r="VM716" s="1"/>
      <c r="VN716" s="1"/>
      <c r="VO716" s="1"/>
      <c r="VP716" s="1"/>
      <c r="VQ716" s="1"/>
      <c r="VR716" s="1"/>
      <c r="VS716" s="1"/>
      <c r="VT716" s="1"/>
      <c r="VU716" s="1"/>
      <c r="VV716" s="1"/>
      <c r="VW716" s="1"/>
      <c r="VX716" s="1"/>
      <c r="VY716" s="1"/>
      <c r="VZ716" s="1"/>
      <c r="WA716" s="1"/>
      <c r="WB716" s="1"/>
      <c r="WC716" s="1"/>
      <c r="WD716" s="1"/>
      <c r="WE716" s="1"/>
      <c r="WF716" s="1"/>
      <c r="WG716" s="1"/>
      <c r="WH716" s="1"/>
      <c r="WI716" s="1"/>
      <c r="WJ716" s="1"/>
      <c r="WK716" s="1"/>
      <c r="WL716" s="1"/>
      <c r="WM716" s="1"/>
      <c r="WN716" s="1"/>
      <c r="WO716" s="1"/>
      <c r="WP716" s="1"/>
      <c r="WQ716" s="1"/>
      <c r="WR716" s="1"/>
      <c r="WS716" s="1"/>
      <c r="WT716" s="1"/>
      <c r="WU716" s="1"/>
      <c r="WV716" s="1"/>
      <c r="WW716" s="1"/>
      <c r="WX716" s="1"/>
      <c r="WY716" s="1"/>
      <c r="WZ716" s="1"/>
      <c r="XA716" s="1"/>
      <c r="XB716" s="1"/>
      <c r="XC716" s="1"/>
      <c r="XD716" s="1"/>
      <c r="XE716" s="1"/>
      <c r="XF716" s="1"/>
      <c r="XG716" s="1"/>
      <c r="XH716" s="1"/>
      <c r="XI716" s="1"/>
      <c r="XJ716" s="1"/>
      <c r="XK716" s="1"/>
      <c r="XL716" s="1"/>
      <c r="XM716" s="1"/>
      <c r="XN716" s="1"/>
      <c r="XO716" s="1"/>
      <c r="XP716" s="1"/>
      <c r="XQ716" s="1"/>
      <c r="XR716" s="1"/>
      <c r="XS716" s="1"/>
      <c r="XT716" s="1"/>
      <c r="XU716" s="1"/>
      <c r="XV716" s="1"/>
      <c r="XW716" s="1"/>
      <c r="XX716" s="1"/>
      <c r="XY716" s="1"/>
      <c r="XZ716" s="1"/>
      <c r="YA716" s="1"/>
      <c r="YB716" s="1"/>
      <c r="YC716" s="1"/>
      <c r="YD716" s="1"/>
      <c r="YE716" s="1"/>
      <c r="YF716" s="1"/>
      <c r="YG716" s="1"/>
      <c r="YH716" s="1"/>
      <c r="YI716" s="1"/>
      <c r="YJ716" s="1"/>
      <c r="YK716" s="1"/>
      <c r="YL716" s="1"/>
      <c r="YM716" s="1"/>
      <c r="YN716" s="1"/>
      <c r="YO716" s="1"/>
      <c r="YP716" s="1"/>
      <c r="YQ716" s="1"/>
      <c r="YR716" s="1"/>
      <c r="YS716" s="1"/>
      <c r="YT716" s="1"/>
      <c r="YU716" s="1"/>
      <c r="YV716" s="1"/>
      <c r="YW716" s="1"/>
      <c r="YX716" s="1"/>
      <c r="YY716" s="1"/>
      <c r="YZ716" s="1"/>
      <c r="ZA716" s="1"/>
      <c r="ZB716" s="1"/>
      <c r="ZC716" s="1"/>
      <c r="ZD716" s="1"/>
      <c r="ZE716" s="1"/>
      <c r="ZF716" s="1"/>
      <c r="ZG716" s="1"/>
      <c r="ZH716" s="1"/>
      <c r="ZI716" s="1"/>
      <c r="ZJ716" s="1"/>
      <c r="ZK716" s="1"/>
      <c r="ZL716" s="1"/>
      <c r="ZM716" s="1"/>
      <c r="ZN716" s="1"/>
      <c r="ZO716" s="1"/>
      <c r="ZP716" s="1"/>
      <c r="ZQ716" s="1"/>
      <c r="ZR716" s="1"/>
      <c r="ZS716" s="1"/>
      <c r="ZT716" s="1"/>
      <c r="ZU716" s="1"/>
      <c r="ZV716" s="1"/>
      <c r="ZW716" s="1"/>
      <c r="ZX716" s="1"/>
      <c r="ZY716" s="1"/>
      <c r="ZZ716" s="1"/>
      <c r="AAA716" s="1"/>
      <c r="AAB716" s="1"/>
      <c r="AAC716" s="1"/>
      <c r="AAD716" s="1"/>
      <c r="AAE716" s="1"/>
      <c r="AAF716" s="1"/>
      <c r="AAG716" s="1"/>
      <c r="AAH716" s="1"/>
      <c r="AAI716" s="1"/>
      <c r="AAJ716" s="1"/>
      <c r="AAK716" s="1"/>
      <c r="AAL716" s="1"/>
      <c r="AAM716" s="1"/>
      <c r="AAN716" s="1"/>
      <c r="AAO716" s="1"/>
      <c r="AAP716" s="1"/>
      <c r="AAQ716" s="1"/>
      <c r="AAR716" s="1"/>
      <c r="AAS716" s="1"/>
      <c r="AAT716" s="1"/>
      <c r="AAU716" s="1"/>
      <c r="AAV716" s="1"/>
      <c r="AAW716" s="1"/>
      <c r="AAX716" s="1"/>
      <c r="AAY716" s="1"/>
      <c r="AAZ716" s="1"/>
      <c r="ABA716" s="1"/>
      <c r="ABB716" s="1"/>
      <c r="ABC716" s="1"/>
      <c r="ABD716" s="1"/>
      <c r="ABE716" s="1"/>
      <c r="ABF716" s="1"/>
      <c r="ABG716" s="1"/>
      <c r="ABH716" s="1"/>
      <c r="ABI716" s="1"/>
      <c r="ABJ716" s="1"/>
      <c r="ABK716" s="1"/>
      <c r="ABL716" s="1"/>
      <c r="ABM716" s="1"/>
      <c r="ABN716" s="1"/>
      <c r="ABO716" s="1"/>
    </row>
    <row r="717" spans="2:743" x14ac:dyDescent="0.25">
      <c r="B717" s="1"/>
      <c r="C717" s="1"/>
      <c r="D717" s="1"/>
      <c r="E717" s="1"/>
      <c r="F717" s="1"/>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c r="GU717" s="3"/>
      <c r="GV717" s="3"/>
      <c r="GW717" s="3"/>
      <c r="GX717" s="3"/>
      <c r="GY717" s="3"/>
      <c r="GZ717" s="3"/>
      <c r="HA717" s="3"/>
      <c r="HB717" s="3"/>
      <c r="HC717" s="3"/>
      <c r="HD717" s="3"/>
      <c r="HE717" s="3"/>
      <c r="HF717" s="3"/>
      <c r="HG717" s="3"/>
      <c r="HH717" s="3"/>
      <c r="HI717" s="3"/>
      <c r="HJ717" s="3"/>
      <c r="HK717" s="3"/>
      <c r="HL717" s="3"/>
      <c r="HM717" s="3"/>
      <c r="HN717" s="3"/>
      <c r="HO717" s="3"/>
      <c r="HP717" s="3"/>
      <c r="HQ717" s="3"/>
      <c r="HR717" s="3"/>
      <c r="HS717" s="3"/>
      <c r="HT717" s="3"/>
      <c r="HU717" s="3"/>
      <c r="HV717" s="3"/>
      <c r="HW717" s="3"/>
      <c r="HX717" s="3"/>
      <c r="HY717" s="3"/>
      <c r="HZ717" s="3"/>
      <c r="IA717" s="3"/>
      <c r="IB717" s="3"/>
      <c r="IC717" s="3"/>
      <c r="ID717" s="3"/>
      <c r="IE717" s="3"/>
      <c r="IF717" s="3"/>
      <c r="IG717" s="3"/>
      <c r="IH717" s="3"/>
      <c r="II717" s="3"/>
      <c r="IJ717" s="3"/>
      <c r="IK717" s="3"/>
      <c r="IL717" s="3"/>
      <c r="IM717" s="3"/>
      <c r="IN717" s="3"/>
      <c r="IO717" s="3"/>
      <c r="IP717" s="3"/>
      <c r="IQ717" s="3"/>
      <c r="IR717" s="3"/>
      <c r="IS717" s="3"/>
      <c r="IT717" s="3"/>
      <c r="IU717" s="3"/>
      <c r="IV717" s="3"/>
      <c r="IW717" s="3"/>
      <c r="IX717" s="3"/>
      <c r="IY717" s="3"/>
      <c r="IZ717" s="3"/>
      <c r="JA717" s="3"/>
      <c r="JB717" s="3"/>
      <c r="JC717" s="3"/>
      <c r="JD717" s="3"/>
      <c r="JE717" s="3"/>
      <c r="JF717" s="3"/>
      <c r="JG717" s="3"/>
      <c r="JH717" s="3"/>
      <c r="JI717" s="3"/>
      <c r="JJ717" s="3"/>
      <c r="JK717" s="3"/>
      <c r="JL717" s="3"/>
      <c r="JM717" s="3"/>
      <c r="JN717" s="3"/>
      <c r="JO717" s="3"/>
      <c r="JP717" s="3"/>
      <c r="JQ717" s="3"/>
      <c r="JR717" s="3"/>
      <c r="JS717" s="3"/>
      <c r="JT717" s="3"/>
      <c r="JU717" s="3"/>
      <c r="JV717" s="3"/>
      <c r="JW717" s="3"/>
      <c r="JX717" s="3"/>
      <c r="JY717" s="3"/>
      <c r="JZ717" s="3"/>
      <c r="KA717" s="3"/>
      <c r="KB717" s="3"/>
      <c r="KC717" s="3"/>
      <c r="KD717" s="3"/>
      <c r="KE717" s="3"/>
      <c r="KF717" s="3"/>
      <c r="KG717" s="3"/>
      <c r="KH717" s="3"/>
      <c r="KI717" s="3"/>
      <c r="KJ717" s="3"/>
      <c r="KK717" s="3"/>
      <c r="KL717" s="3"/>
      <c r="KM717" s="3"/>
      <c r="KN717" s="3"/>
      <c r="KO717" s="3"/>
      <c r="KP717" s="3"/>
      <c r="KQ717" s="3"/>
      <c r="KR717" s="3"/>
      <c r="KS717" s="3"/>
      <c r="KT717" s="3"/>
      <c r="KU717" s="3"/>
      <c r="KV717" s="3"/>
      <c r="KW717" s="3"/>
      <c r="KX717" s="3"/>
      <c r="KY717" s="3"/>
      <c r="KZ717" s="3"/>
      <c r="LA717" s="3"/>
      <c r="LB717" s="3"/>
      <c r="LC717" s="3"/>
      <c r="LD717" s="3"/>
      <c r="LE717" s="3"/>
      <c r="LF717" s="3"/>
      <c r="LG717" s="3"/>
      <c r="LH717" s="3"/>
      <c r="LI717" s="3"/>
      <c r="LJ717" s="3"/>
      <c r="LK717" s="3"/>
      <c r="LL717" s="3"/>
      <c r="LM717" s="3"/>
      <c r="LN717" s="3"/>
      <c r="LO717" s="3"/>
      <c r="LP717" s="3"/>
      <c r="LQ717" s="3"/>
      <c r="LR717" s="3"/>
      <c r="LS717" s="3"/>
      <c r="LT717" s="3"/>
      <c r="LU717" s="3"/>
      <c r="LV717" s="3"/>
      <c r="LW717" s="3"/>
      <c r="LX717" s="3"/>
      <c r="LY717" s="3"/>
      <c r="LZ717" s="3"/>
      <c r="MA717" s="3"/>
      <c r="MB717" s="3"/>
      <c r="MC717" s="3"/>
      <c r="MD717" s="3"/>
      <c r="ME717" s="3"/>
      <c r="MF717" s="3"/>
      <c r="MG717" s="3"/>
      <c r="MH717" s="3"/>
      <c r="MI717" s="3"/>
      <c r="MJ717" s="3"/>
      <c r="MK717" s="3"/>
      <c r="ML717" s="3"/>
      <c r="MM717" s="3"/>
      <c r="MN717" s="3"/>
      <c r="MO717" s="3"/>
      <c r="MP717" s="3"/>
      <c r="MQ717" s="3"/>
      <c r="MR717" s="3"/>
      <c r="MS717" s="3"/>
      <c r="MT717" s="3"/>
      <c r="MU717" s="3"/>
      <c r="MV717" s="3"/>
      <c r="MW717" s="3"/>
      <c r="MX717" s="3"/>
      <c r="MY717" s="3"/>
      <c r="MZ717" s="3"/>
      <c r="NA717" s="3"/>
      <c r="NB717" s="3"/>
      <c r="NC717" s="3"/>
      <c r="ND717" s="3"/>
      <c r="NE717" s="3"/>
      <c r="NF717" s="3"/>
      <c r="NG717" s="3"/>
      <c r="NH717" s="3"/>
      <c r="NI717" s="3"/>
      <c r="NJ717" s="3"/>
      <c r="NK717" s="3"/>
      <c r="NL717" s="3"/>
      <c r="NM717" s="3"/>
      <c r="NN717" s="3"/>
      <c r="NO717" s="3"/>
      <c r="NP717" s="3"/>
      <c r="NQ717" s="3"/>
      <c r="NR717" s="3"/>
      <c r="NS717" s="3"/>
      <c r="NT717" s="3"/>
      <c r="NU717" s="3"/>
      <c r="NV717" s="3"/>
      <c r="NW717" s="3"/>
      <c r="NX717" s="3"/>
      <c r="NY717" s="3"/>
      <c r="NZ717" s="3"/>
      <c r="OA717" s="3"/>
      <c r="OB717" s="3"/>
      <c r="OC717" s="3"/>
      <c r="OD717" s="3"/>
      <c r="OE717" s="3"/>
      <c r="OF717" s="3"/>
      <c r="OG717" s="3"/>
      <c r="OH717" s="3"/>
      <c r="OI717" s="3"/>
      <c r="OJ717" s="3"/>
      <c r="OK717" s="3"/>
      <c r="OL717" s="3"/>
      <c r="OM717" s="3"/>
      <c r="ON717" s="3"/>
      <c r="OO717" s="3"/>
      <c r="OP717" s="3"/>
      <c r="OQ717" s="3"/>
      <c r="OR717" s="3"/>
      <c r="OS717" s="3"/>
      <c r="OT717" s="3"/>
      <c r="OU717" s="3"/>
      <c r="OV717" s="3"/>
      <c r="OW717" s="3"/>
      <c r="OX717" s="3"/>
      <c r="OY717" s="3"/>
      <c r="OZ717" s="3"/>
      <c r="PA717" s="3"/>
      <c r="PB717" s="1"/>
      <c r="PC717" s="1"/>
      <c r="PD717" s="1"/>
      <c r="PE717" s="1"/>
      <c r="PF717" s="1"/>
      <c r="PG717" s="1"/>
      <c r="PH717" s="1"/>
      <c r="PI717" s="1"/>
      <c r="PJ717" s="1"/>
      <c r="PK717" s="1"/>
      <c r="PL717" s="1"/>
      <c r="PM717" s="1"/>
      <c r="PN717" s="1"/>
      <c r="PO717" s="1"/>
      <c r="PP717" s="1"/>
      <c r="PQ717" s="1"/>
      <c r="PR717" s="1"/>
      <c r="PS717" s="1"/>
      <c r="PT717" s="1"/>
      <c r="PU717" s="1"/>
      <c r="PV717" s="1"/>
      <c r="PW717" s="1"/>
      <c r="PX717" s="1"/>
      <c r="PY717" s="1"/>
      <c r="PZ717" s="1"/>
      <c r="QA717" s="1"/>
      <c r="QB717" s="1"/>
      <c r="QC717" s="1"/>
      <c r="QD717" s="1"/>
      <c r="QE717" s="1"/>
      <c r="QF717" s="1"/>
      <c r="QG717" s="1"/>
      <c r="QH717" s="1"/>
      <c r="QI717" s="1"/>
      <c r="QJ717" s="1"/>
      <c r="QK717" s="1"/>
      <c r="QL717" s="1"/>
      <c r="QM717" s="1"/>
      <c r="QN717" s="1"/>
      <c r="QO717" s="1"/>
      <c r="QP717" s="1"/>
      <c r="QQ717" s="1"/>
      <c r="QR717" s="1"/>
      <c r="QS717" s="1"/>
      <c r="QT717" s="1"/>
      <c r="QU717" s="1"/>
      <c r="QV717" s="1"/>
      <c r="QW717" s="1"/>
      <c r="QX717" s="1"/>
      <c r="QY717" s="1"/>
      <c r="QZ717" s="1"/>
      <c r="RA717" s="1"/>
      <c r="RB717" s="1"/>
      <c r="RC717" s="1"/>
      <c r="RD717" s="1"/>
      <c r="RE717" s="1"/>
      <c r="RF717" s="1"/>
      <c r="RG717" s="1"/>
      <c r="RH717" s="1"/>
      <c r="RI717" s="1"/>
      <c r="RJ717" s="1"/>
      <c r="RK717" s="1"/>
      <c r="RL717" s="1"/>
      <c r="RM717" s="1"/>
      <c r="RN717" s="1"/>
      <c r="RO717" s="1"/>
      <c r="RP717" s="1"/>
      <c r="RQ717" s="1"/>
      <c r="RR717" s="1"/>
      <c r="RS717" s="1"/>
      <c r="RT717" s="1"/>
      <c r="RU717" s="1"/>
      <c r="RV717" s="1"/>
      <c r="RW717" s="1"/>
      <c r="RX717" s="1"/>
      <c r="RY717" s="1"/>
      <c r="RZ717" s="1"/>
      <c r="SA717" s="1"/>
      <c r="SB717" s="1"/>
      <c r="SC717" s="1"/>
      <c r="SD717" s="1"/>
      <c r="SE717" s="1"/>
      <c r="SF717" s="1"/>
      <c r="SG717" s="1"/>
      <c r="SH717" s="1"/>
      <c r="SI717" s="1"/>
      <c r="SJ717" s="1"/>
      <c r="SK717" s="1"/>
      <c r="SL717" s="1"/>
      <c r="SM717" s="1"/>
      <c r="SN717" s="1"/>
      <c r="SO717" s="1"/>
      <c r="SP717" s="1"/>
      <c r="SQ717" s="1"/>
      <c r="SR717" s="1"/>
      <c r="SS717" s="1"/>
      <c r="ST717" s="1"/>
      <c r="SU717" s="1"/>
      <c r="SV717" s="1"/>
      <c r="SW717" s="1"/>
      <c r="SX717" s="1"/>
      <c r="SY717" s="1"/>
      <c r="SZ717" s="1"/>
      <c r="TA717" s="1"/>
      <c r="TB717" s="1"/>
      <c r="TC717" s="1"/>
      <c r="TD717" s="1"/>
      <c r="TE717" s="1"/>
      <c r="TF717" s="1"/>
      <c r="TG717" s="1"/>
      <c r="TH717" s="1"/>
      <c r="TI717" s="1"/>
      <c r="TJ717" s="1"/>
      <c r="TK717" s="1"/>
      <c r="TL717" s="1"/>
      <c r="TM717" s="1"/>
      <c r="TN717" s="1"/>
      <c r="TO717" s="1"/>
      <c r="TP717" s="1"/>
      <c r="TQ717" s="1"/>
      <c r="TR717" s="1"/>
      <c r="TS717" s="1"/>
      <c r="TT717" s="1"/>
      <c r="TU717" s="1"/>
      <c r="TV717" s="1"/>
      <c r="TW717" s="1"/>
      <c r="TX717" s="1"/>
      <c r="TY717" s="1"/>
      <c r="TZ717" s="1"/>
      <c r="UA717" s="1"/>
      <c r="UB717" s="1"/>
      <c r="UC717" s="1"/>
      <c r="UD717" s="1"/>
      <c r="UE717" s="1"/>
      <c r="UF717" s="1"/>
      <c r="UG717" s="1"/>
      <c r="UH717" s="1"/>
      <c r="UI717" s="1"/>
      <c r="UJ717" s="1"/>
      <c r="UK717" s="1"/>
      <c r="UL717" s="1"/>
      <c r="UM717" s="1"/>
      <c r="UN717" s="1"/>
      <c r="UO717" s="1"/>
      <c r="UP717" s="1"/>
      <c r="UQ717" s="1"/>
      <c r="UR717" s="1"/>
      <c r="US717" s="1"/>
      <c r="UT717" s="1"/>
      <c r="UU717" s="1"/>
      <c r="UV717" s="1"/>
      <c r="UW717" s="1"/>
      <c r="UX717" s="1"/>
      <c r="UY717" s="1"/>
      <c r="UZ717" s="1"/>
      <c r="VA717" s="1"/>
      <c r="VB717" s="1"/>
      <c r="VC717" s="1"/>
      <c r="VD717" s="1"/>
      <c r="VE717" s="1"/>
      <c r="VF717" s="1"/>
      <c r="VG717" s="1"/>
      <c r="VH717" s="1"/>
      <c r="VI717" s="1"/>
      <c r="VJ717" s="1"/>
      <c r="VK717" s="1"/>
      <c r="VL717" s="1"/>
      <c r="VM717" s="1"/>
      <c r="VN717" s="1"/>
      <c r="VO717" s="1"/>
      <c r="VP717" s="1"/>
      <c r="VQ717" s="1"/>
      <c r="VR717" s="1"/>
      <c r="VS717" s="1"/>
      <c r="VT717" s="1"/>
      <c r="VU717" s="1"/>
      <c r="VV717" s="1"/>
      <c r="VW717" s="1"/>
      <c r="VX717" s="1"/>
      <c r="VY717" s="1"/>
      <c r="VZ717" s="1"/>
      <c r="WA717" s="1"/>
      <c r="WB717" s="1"/>
      <c r="WC717" s="1"/>
      <c r="WD717" s="1"/>
      <c r="WE717" s="1"/>
      <c r="WF717" s="1"/>
      <c r="WG717" s="1"/>
      <c r="WH717" s="1"/>
      <c r="WI717" s="1"/>
      <c r="WJ717" s="1"/>
      <c r="WK717" s="1"/>
      <c r="WL717" s="1"/>
      <c r="WM717" s="1"/>
      <c r="WN717" s="1"/>
      <c r="WO717" s="1"/>
      <c r="WP717" s="1"/>
      <c r="WQ717" s="1"/>
      <c r="WR717" s="1"/>
      <c r="WS717" s="1"/>
      <c r="WT717" s="1"/>
      <c r="WU717" s="1"/>
      <c r="WV717" s="1"/>
      <c r="WW717" s="1"/>
      <c r="WX717" s="1"/>
      <c r="WY717" s="1"/>
      <c r="WZ717" s="1"/>
      <c r="XA717" s="1"/>
      <c r="XB717" s="1"/>
      <c r="XC717" s="1"/>
      <c r="XD717" s="1"/>
      <c r="XE717" s="1"/>
      <c r="XF717" s="1"/>
      <c r="XG717" s="1"/>
      <c r="XH717" s="1"/>
      <c r="XI717" s="1"/>
      <c r="XJ717" s="1"/>
      <c r="XK717" s="1"/>
      <c r="XL717" s="1"/>
      <c r="XM717" s="1"/>
      <c r="XN717" s="1"/>
      <c r="XO717" s="1"/>
      <c r="XP717" s="1"/>
      <c r="XQ717" s="1"/>
      <c r="XR717" s="1"/>
      <c r="XS717" s="1"/>
      <c r="XT717" s="1"/>
      <c r="XU717" s="1"/>
      <c r="XV717" s="1"/>
      <c r="XW717" s="1"/>
      <c r="XX717" s="1"/>
      <c r="XY717" s="1"/>
      <c r="XZ717" s="1"/>
      <c r="YA717" s="1"/>
      <c r="YB717" s="1"/>
      <c r="YC717" s="1"/>
      <c r="YD717" s="1"/>
      <c r="YE717" s="1"/>
      <c r="YF717" s="1"/>
      <c r="YG717" s="1"/>
      <c r="YH717" s="1"/>
      <c r="YI717" s="1"/>
      <c r="YJ717" s="1"/>
      <c r="YK717" s="1"/>
      <c r="YL717" s="1"/>
      <c r="YM717" s="1"/>
      <c r="YN717" s="1"/>
      <c r="YO717" s="1"/>
      <c r="YP717" s="1"/>
      <c r="YQ717" s="1"/>
      <c r="YR717" s="1"/>
      <c r="YS717" s="1"/>
      <c r="YT717" s="1"/>
      <c r="YU717" s="1"/>
      <c r="YV717" s="1"/>
      <c r="YW717" s="1"/>
      <c r="YX717" s="1"/>
      <c r="YY717" s="1"/>
      <c r="YZ717" s="1"/>
      <c r="ZA717" s="1"/>
      <c r="ZB717" s="1"/>
      <c r="ZC717" s="1"/>
      <c r="ZD717" s="1"/>
      <c r="ZE717" s="1"/>
      <c r="ZF717" s="1"/>
      <c r="ZG717" s="1"/>
      <c r="ZH717" s="1"/>
      <c r="ZI717" s="1"/>
      <c r="ZJ717" s="1"/>
      <c r="ZK717" s="1"/>
      <c r="ZL717" s="1"/>
      <c r="ZM717" s="1"/>
      <c r="ZN717" s="1"/>
      <c r="ZO717" s="1"/>
      <c r="ZP717" s="1"/>
      <c r="ZQ717" s="1"/>
      <c r="ZR717" s="1"/>
      <c r="ZS717" s="1"/>
      <c r="ZT717" s="1"/>
      <c r="ZU717" s="1"/>
      <c r="ZV717" s="1"/>
      <c r="ZW717" s="1"/>
      <c r="ZX717" s="1"/>
      <c r="ZY717" s="1"/>
      <c r="ZZ717" s="1"/>
      <c r="AAA717" s="1"/>
      <c r="AAB717" s="1"/>
      <c r="AAC717" s="1"/>
      <c r="AAD717" s="1"/>
      <c r="AAE717" s="1"/>
      <c r="AAF717" s="1"/>
      <c r="AAG717" s="1"/>
      <c r="AAH717" s="1"/>
      <c r="AAI717" s="1"/>
      <c r="AAJ717" s="1"/>
      <c r="AAK717" s="1"/>
      <c r="AAL717" s="1"/>
      <c r="AAM717" s="1"/>
      <c r="AAN717" s="1"/>
      <c r="AAO717" s="1"/>
      <c r="AAP717" s="1"/>
      <c r="AAQ717" s="1"/>
      <c r="AAR717" s="1"/>
      <c r="AAS717" s="1"/>
      <c r="AAT717" s="1"/>
      <c r="AAU717" s="1"/>
      <c r="AAV717" s="1"/>
      <c r="AAW717" s="1"/>
      <c r="AAX717" s="1"/>
      <c r="AAY717" s="1"/>
      <c r="AAZ717" s="1"/>
      <c r="ABA717" s="1"/>
      <c r="ABB717" s="1"/>
      <c r="ABC717" s="1"/>
      <c r="ABD717" s="1"/>
      <c r="ABE717" s="1"/>
      <c r="ABF717" s="1"/>
      <c r="ABG717" s="1"/>
      <c r="ABH717" s="1"/>
      <c r="ABI717" s="1"/>
      <c r="ABJ717" s="1"/>
      <c r="ABK717" s="1"/>
      <c r="ABL717" s="1"/>
      <c r="ABM717" s="1"/>
      <c r="ABN717" s="1"/>
      <c r="ABO717" s="1"/>
    </row>
    <row r="718" spans="2:743" x14ac:dyDescent="0.25">
      <c r="B718" s="1"/>
      <c r="C718" s="1"/>
      <c r="D718" s="1"/>
      <c r="E718" s="1"/>
      <c r="F718" s="1"/>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c r="GO718" s="3"/>
      <c r="GP718" s="3"/>
      <c r="GQ718" s="3"/>
      <c r="GR718" s="3"/>
      <c r="GS718" s="3"/>
      <c r="GT718" s="3"/>
      <c r="GU718" s="3"/>
      <c r="GV718" s="3"/>
      <c r="GW718" s="3"/>
      <c r="GX718" s="3"/>
      <c r="GY718" s="3"/>
      <c r="GZ718" s="3"/>
      <c r="HA718" s="3"/>
      <c r="HB718" s="3"/>
      <c r="HC718" s="3"/>
      <c r="HD718" s="3"/>
      <c r="HE718" s="3"/>
      <c r="HF718" s="3"/>
      <c r="HG718" s="3"/>
      <c r="HH718" s="3"/>
      <c r="HI718" s="3"/>
      <c r="HJ718" s="3"/>
      <c r="HK718" s="3"/>
      <c r="HL718" s="3"/>
      <c r="HM718" s="3"/>
      <c r="HN718" s="3"/>
      <c r="HO718" s="3"/>
      <c r="HP718" s="3"/>
      <c r="HQ718" s="3"/>
      <c r="HR718" s="3"/>
      <c r="HS718" s="3"/>
      <c r="HT718" s="3"/>
      <c r="HU718" s="3"/>
      <c r="HV718" s="3"/>
      <c r="HW718" s="3"/>
      <c r="HX718" s="3"/>
      <c r="HY718" s="3"/>
      <c r="HZ718" s="3"/>
      <c r="IA718" s="3"/>
      <c r="IB718" s="3"/>
      <c r="IC718" s="3"/>
      <c r="ID718" s="3"/>
      <c r="IE718" s="3"/>
      <c r="IF718" s="3"/>
      <c r="IG718" s="3"/>
      <c r="IH718" s="3"/>
      <c r="II718" s="3"/>
      <c r="IJ718" s="3"/>
      <c r="IK718" s="3"/>
      <c r="IL718" s="3"/>
      <c r="IM718" s="3"/>
      <c r="IN718" s="3"/>
      <c r="IO718" s="3"/>
      <c r="IP718" s="3"/>
      <c r="IQ718" s="3"/>
      <c r="IR718" s="3"/>
      <c r="IS718" s="3"/>
      <c r="IT718" s="3"/>
      <c r="IU718" s="3"/>
      <c r="IV718" s="3"/>
      <c r="IW718" s="3"/>
      <c r="IX718" s="3"/>
      <c r="IY718" s="3"/>
      <c r="IZ718" s="3"/>
      <c r="JA718" s="3"/>
      <c r="JB718" s="3"/>
      <c r="JC718" s="3"/>
      <c r="JD718" s="3"/>
      <c r="JE718" s="3"/>
      <c r="JF718" s="3"/>
      <c r="JG718" s="3"/>
      <c r="JH718" s="3"/>
      <c r="JI718" s="3"/>
      <c r="JJ718" s="3"/>
      <c r="JK718" s="3"/>
      <c r="JL718" s="3"/>
      <c r="JM718" s="3"/>
      <c r="JN718" s="3"/>
      <c r="JO718" s="3"/>
      <c r="JP718" s="3"/>
      <c r="JQ718" s="3"/>
      <c r="JR718" s="3"/>
      <c r="JS718" s="3"/>
      <c r="JT718" s="3"/>
      <c r="JU718" s="3"/>
      <c r="JV718" s="3"/>
      <c r="JW718" s="3"/>
      <c r="JX718" s="3"/>
      <c r="JY718" s="3"/>
      <c r="JZ718" s="3"/>
      <c r="KA718" s="3"/>
      <c r="KB718" s="3"/>
      <c r="KC718" s="3"/>
      <c r="KD718" s="3"/>
      <c r="KE718" s="3"/>
      <c r="KF718" s="3"/>
      <c r="KG718" s="3"/>
      <c r="KH718" s="3"/>
      <c r="KI718" s="3"/>
      <c r="KJ718" s="3"/>
      <c r="KK718" s="3"/>
      <c r="KL718" s="3"/>
      <c r="KM718" s="3"/>
      <c r="KN718" s="3"/>
      <c r="KO718" s="3"/>
      <c r="KP718" s="3"/>
      <c r="KQ718" s="3"/>
      <c r="KR718" s="3"/>
      <c r="KS718" s="3"/>
      <c r="KT718" s="3"/>
      <c r="KU718" s="3"/>
      <c r="KV718" s="3"/>
      <c r="KW718" s="3"/>
      <c r="KX718" s="3"/>
      <c r="KY718" s="3"/>
      <c r="KZ718" s="3"/>
      <c r="LA718" s="3"/>
      <c r="LB718" s="3"/>
      <c r="LC718" s="3"/>
      <c r="LD718" s="3"/>
      <c r="LE718" s="3"/>
      <c r="LF718" s="3"/>
      <c r="LG718" s="3"/>
      <c r="LH718" s="3"/>
      <c r="LI718" s="3"/>
      <c r="LJ718" s="3"/>
      <c r="LK718" s="3"/>
      <c r="LL718" s="3"/>
      <c r="LM718" s="3"/>
      <c r="LN718" s="3"/>
      <c r="LO718" s="3"/>
      <c r="LP718" s="3"/>
      <c r="LQ718" s="3"/>
      <c r="LR718" s="3"/>
      <c r="LS718" s="3"/>
      <c r="LT718" s="3"/>
      <c r="LU718" s="3"/>
      <c r="LV718" s="3"/>
      <c r="LW718" s="3"/>
      <c r="LX718" s="3"/>
      <c r="LY718" s="3"/>
      <c r="LZ718" s="3"/>
      <c r="MA718" s="3"/>
      <c r="MB718" s="3"/>
      <c r="MC718" s="3"/>
      <c r="MD718" s="3"/>
      <c r="ME718" s="3"/>
      <c r="MF718" s="3"/>
      <c r="MG718" s="3"/>
      <c r="MH718" s="3"/>
      <c r="MI718" s="3"/>
      <c r="MJ718" s="3"/>
      <c r="MK718" s="3"/>
      <c r="ML718" s="3"/>
      <c r="MM718" s="3"/>
      <c r="MN718" s="3"/>
      <c r="MO718" s="3"/>
      <c r="MP718" s="3"/>
      <c r="MQ718" s="3"/>
      <c r="MR718" s="3"/>
      <c r="MS718" s="3"/>
      <c r="MT718" s="3"/>
      <c r="MU718" s="3"/>
      <c r="MV718" s="3"/>
      <c r="MW718" s="3"/>
      <c r="MX718" s="3"/>
      <c r="MY718" s="3"/>
      <c r="MZ718" s="3"/>
      <c r="NA718" s="3"/>
      <c r="NB718" s="3"/>
      <c r="NC718" s="3"/>
      <c r="ND718" s="3"/>
      <c r="NE718" s="3"/>
      <c r="NF718" s="3"/>
      <c r="NG718" s="3"/>
      <c r="NH718" s="3"/>
      <c r="NI718" s="3"/>
      <c r="NJ718" s="3"/>
      <c r="NK718" s="3"/>
      <c r="NL718" s="3"/>
      <c r="NM718" s="3"/>
      <c r="NN718" s="3"/>
      <c r="NO718" s="3"/>
      <c r="NP718" s="3"/>
      <c r="NQ718" s="3"/>
      <c r="NR718" s="3"/>
      <c r="NS718" s="3"/>
      <c r="NT718" s="3"/>
      <c r="NU718" s="3"/>
      <c r="NV718" s="3"/>
      <c r="NW718" s="3"/>
      <c r="NX718" s="3"/>
      <c r="NY718" s="3"/>
      <c r="NZ718" s="3"/>
      <c r="OA718" s="3"/>
      <c r="OB718" s="3"/>
      <c r="OC718" s="3"/>
      <c r="OD718" s="3"/>
      <c r="OE718" s="3"/>
      <c r="OF718" s="3"/>
      <c r="OG718" s="3"/>
      <c r="OH718" s="3"/>
      <c r="OI718" s="3"/>
      <c r="OJ718" s="3"/>
      <c r="OK718" s="3"/>
      <c r="OL718" s="3"/>
      <c r="OM718" s="3"/>
      <c r="ON718" s="3"/>
      <c r="OO718" s="3"/>
      <c r="OP718" s="3"/>
      <c r="OQ718" s="3"/>
      <c r="OR718" s="3"/>
      <c r="OS718" s="3"/>
      <c r="OT718" s="3"/>
      <c r="OU718" s="3"/>
      <c r="OV718" s="3"/>
      <c r="OW718" s="3"/>
      <c r="OX718" s="3"/>
      <c r="OY718" s="3"/>
      <c r="OZ718" s="3"/>
      <c r="PA718" s="3"/>
      <c r="PB718" s="1"/>
      <c r="PC718" s="1"/>
      <c r="PD718" s="1"/>
      <c r="PE718" s="1"/>
      <c r="PF718" s="1"/>
      <c r="PG718" s="1"/>
      <c r="PH718" s="1"/>
      <c r="PI718" s="1"/>
      <c r="PJ718" s="1"/>
      <c r="PK718" s="1"/>
      <c r="PL718" s="1"/>
      <c r="PM718" s="1"/>
      <c r="PN718" s="1"/>
      <c r="PO718" s="1"/>
      <c r="PP718" s="1"/>
      <c r="PQ718" s="1"/>
      <c r="PR718" s="1"/>
      <c r="PS718" s="1"/>
      <c r="PT718" s="1"/>
      <c r="PU718" s="1"/>
      <c r="PV718" s="1"/>
      <c r="PW718" s="1"/>
      <c r="PX718" s="1"/>
      <c r="PY718" s="1"/>
      <c r="PZ718" s="1"/>
      <c r="QA718" s="1"/>
      <c r="QB718" s="1"/>
      <c r="QC718" s="1"/>
      <c r="QD718" s="1"/>
      <c r="QE718" s="1"/>
      <c r="QF718" s="1"/>
      <c r="QG718" s="1"/>
      <c r="QH718" s="1"/>
      <c r="QI718" s="1"/>
      <c r="QJ718" s="1"/>
      <c r="QK718" s="1"/>
      <c r="QL718" s="1"/>
      <c r="QM718" s="1"/>
      <c r="QN718" s="1"/>
      <c r="QO718" s="1"/>
      <c r="QP718" s="1"/>
      <c r="QQ718" s="1"/>
      <c r="QR718" s="1"/>
      <c r="QS718" s="1"/>
      <c r="QT718" s="1"/>
      <c r="QU718" s="1"/>
      <c r="QV718" s="1"/>
      <c r="QW718" s="1"/>
      <c r="QX718" s="1"/>
      <c r="QY718" s="1"/>
      <c r="QZ718" s="1"/>
      <c r="RA718" s="1"/>
      <c r="RB718" s="1"/>
      <c r="RC718" s="1"/>
      <c r="RD718" s="1"/>
      <c r="RE718" s="1"/>
      <c r="RF718" s="1"/>
      <c r="RG718" s="1"/>
      <c r="RH718" s="1"/>
      <c r="RI718" s="1"/>
      <c r="RJ718" s="1"/>
      <c r="RK718" s="1"/>
      <c r="RL718" s="1"/>
      <c r="RM718" s="1"/>
      <c r="RN718" s="1"/>
      <c r="RO718" s="1"/>
      <c r="RP718" s="1"/>
      <c r="RQ718" s="1"/>
      <c r="RR718" s="1"/>
      <c r="RS718" s="1"/>
      <c r="RT718" s="1"/>
      <c r="RU718" s="1"/>
      <c r="RV718" s="1"/>
      <c r="RW718" s="1"/>
      <c r="RX718" s="1"/>
      <c r="RY718" s="1"/>
      <c r="RZ718" s="1"/>
      <c r="SA718" s="1"/>
      <c r="SB718" s="1"/>
      <c r="SC718" s="1"/>
      <c r="SD718" s="1"/>
      <c r="SE718" s="1"/>
      <c r="SF718" s="1"/>
      <c r="SG718" s="1"/>
      <c r="SH718" s="1"/>
      <c r="SI718" s="1"/>
      <c r="SJ718" s="1"/>
      <c r="SK718" s="1"/>
      <c r="SL718" s="1"/>
      <c r="SM718" s="1"/>
      <c r="SN718" s="1"/>
      <c r="SO718" s="1"/>
      <c r="SP718" s="1"/>
      <c r="SQ718" s="1"/>
      <c r="SR718" s="1"/>
      <c r="SS718" s="1"/>
      <c r="ST718" s="1"/>
      <c r="SU718" s="1"/>
      <c r="SV718" s="1"/>
      <c r="SW718" s="1"/>
      <c r="SX718" s="1"/>
      <c r="SY718" s="1"/>
      <c r="SZ718" s="1"/>
      <c r="TA718" s="1"/>
      <c r="TB718" s="1"/>
      <c r="TC718" s="1"/>
      <c r="TD718" s="1"/>
      <c r="TE718" s="1"/>
      <c r="TF718" s="1"/>
      <c r="TG718" s="1"/>
      <c r="TH718" s="1"/>
      <c r="TI718" s="1"/>
      <c r="TJ718" s="1"/>
      <c r="TK718" s="1"/>
      <c r="TL718" s="1"/>
      <c r="TM718" s="1"/>
      <c r="TN718" s="1"/>
      <c r="TO718" s="1"/>
      <c r="TP718" s="1"/>
      <c r="TQ718" s="1"/>
      <c r="TR718" s="1"/>
      <c r="TS718" s="1"/>
      <c r="TT718" s="1"/>
      <c r="TU718" s="1"/>
      <c r="TV718" s="1"/>
      <c r="TW718" s="1"/>
      <c r="TX718" s="1"/>
      <c r="TY718" s="1"/>
      <c r="TZ718" s="1"/>
      <c r="UA718" s="1"/>
      <c r="UB718" s="1"/>
      <c r="UC718" s="1"/>
      <c r="UD718" s="1"/>
      <c r="UE718" s="1"/>
      <c r="UF718" s="1"/>
      <c r="UG718" s="1"/>
      <c r="UH718" s="1"/>
      <c r="UI718" s="1"/>
      <c r="UJ718" s="1"/>
      <c r="UK718" s="1"/>
      <c r="UL718" s="1"/>
      <c r="UM718" s="1"/>
      <c r="UN718" s="1"/>
      <c r="UO718" s="1"/>
      <c r="UP718" s="1"/>
      <c r="UQ718" s="1"/>
      <c r="UR718" s="1"/>
      <c r="US718" s="1"/>
      <c r="UT718" s="1"/>
      <c r="UU718" s="1"/>
      <c r="UV718" s="1"/>
      <c r="UW718" s="1"/>
      <c r="UX718" s="1"/>
      <c r="UY718" s="1"/>
      <c r="UZ718" s="1"/>
      <c r="VA718" s="1"/>
      <c r="VB718" s="1"/>
      <c r="VC718" s="1"/>
      <c r="VD718" s="1"/>
      <c r="VE718" s="1"/>
      <c r="VF718" s="1"/>
      <c r="VG718" s="1"/>
      <c r="VH718" s="1"/>
      <c r="VI718" s="1"/>
      <c r="VJ718" s="1"/>
      <c r="VK718" s="1"/>
      <c r="VL718" s="1"/>
      <c r="VM718" s="1"/>
      <c r="VN718" s="1"/>
      <c r="VO718" s="1"/>
      <c r="VP718" s="1"/>
      <c r="VQ718" s="1"/>
      <c r="VR718" s="1"/>
      <c r="VS718" s="1"/>
      <c r="VT718" s="1"/>
      <c r="VU718" s="1"/>
      <c r="VV718" s="1"/>
      <c r="VW718" s="1"/>
      <c r="VX718" s="1"/>
      <c r="VY718" s="1"/>
      <c r="VZ718" s="1"/>
      <c r="WA718" s="1"/>
      <c r="WB718" s="1"/>
      <c r="WC718" s="1"/>
      <c r="WD718" s="1"/>
      <c r="WE718" s="1"/>
      <c r="WF718" s="1"/>
      <c r="WG718" s="1"/>
      <c r="WH718" s="1"/>
      <c r="WI718" s="1"/>
      <c r="WJ718" s="1"/>
      <c r="WK718" s="1"/>
      <c r="WL718" s="1"/>
      <c r="WM718" s="1"/>
      <c r="WN718" s="1"/>
      <c r="WO718" s="1"/>
      <c r="WP718" s="1"/>
      <c r="WQ718" s="1"/>
      <c r="WR718" s="1"/>
      <c r="WS718" s="1"/>
      <c r="WT718" s="1"/>
      <c r="WU718" s="1"/>
      <c r="WV718" s="1"/>
      <c r="WW718" s="1"/>
      <c r="WX718" s="1"/>
      <c r="WY718" s="1"/>
      <c r="WZ718" s="1"/>
      <c r="XA718" s="1"/>
      <c r="XB718" s="1"/>
      <c r="XC718" s="1"/>
      <c r="XD718" s="1"/>
      <c r="XE718" s="1"/>
      <c r="XF718" s="1"/>
      <c r="XG718" s="1"/>
      <c r="XH718" s="1"/>
      <c r="XI718" s="1"/>
      <c r="XJ718" s="1"/>
      <c r="XK718" s="1"/>
      <c r="XL718" s="1"/>
      <c r="XM718" s="1"/>
      <c r="XN718" s="1"/>
      <c r="XO718" s="1"/>
      <c r="XP718" s="1"/>
      <c r="XQ718" s="1"/>
      <c r="XR718" s="1"/>
      <c r="XS718" s="1"/>
      <c r="XT718" s="1"/>
      <c r="XU718" s="1"/>
      <c r="XV718" s="1"/>
      <c r="XW718" s="1"/>
      <c r="XX718" s="1"/>
      <c r="XY718" s="1"/>
      <c r="XZ718" s="1"/>
      <c r="YA718" s="1"/>
      <c r="YB718" s="1"/>
      <c r="YC718" s="1"/>
      <c r="YD718" s="1"/>
      <c r="YE718" s="1"/>
      <c r="YF718" s="1"/>
      <c r="YG718" s="1"/>
      <c r="YH718" s="1"/>
      <c r="YI718" s="1"/>
      <c r="YJ718" s="1"/>
      <c r="YK718" s="1"/>
      <c r="YL718" s="1"/>
      <c r="YM718" s="1"/>
      <c r="YN718" s="1"/>
      <c r="YO718" s="1"/>
      <c r="YP718" s="1"/>
      <c r="YQ718" s="1"/>
      <c r="YR718" s="1"/>
      <c r="YS718" s="1"/>
      <c r="YT718" s="1"/>
      <c r="YU718" s="1"/>
      <c r="YV718" s="1"/>
      <c r="YW718" s="1"/>
      <c r="YX718" s="1"/>
      <c r="YY718" s="1"/>
      <c r="YZ718" s="1"/>
      <c r="ZA718" s="1"/>
      <c r="ZB718" s="1"/>
      <c r="ZC718" s="1"/>
      <c r="ZD718" s="1"/>
      <c r="ZE718" s="1"/>
      <c r="ZF718" s="1"/>
      <c r="ZG718" s="1"/>
      <c r="ZH718" s="1"/>
      <c r="ZI718" s="1"/>
      <c r="ZJ718" s="1"/>
      <c r="ZK718" s="1"/>
      <c r="ZL718" s="1"/>
      <c r="ZM718" s="1"/>
      <c r="ZN718" s="1"/>
      <c r="ZO718" s="1"/>
      <c r="ZP718" s="1"/>
      <c r="ZQ718" s="1"/>
      <c r="ZR718" s="1"/>
      <c r="ZS718" s="1"/>
      <c r="ZT718" s="1"/>
      <c r="ZU718" s="1"/>
      <c r="ZV718" s="1"/>
      <c r="ZW718" s="1"/>
      <c r="ZX718" s="1"/>
      <c r="ZY718" s="1"/>
      <c r="ZZ718" s="1"/>
      <c r="AAA718" s="1"/>
      <c r="AAB718" s="1"/>
      <c r="AAC718" s="1"/>
      <c r="AAD718" s="1"/>
      <c r="AAE718" s="1"/>
      <c r="AAF718" s="1"/>
      <c r="AAG718" s="1"/>
      <c r="AAH718" s="1"/>
      <c r="AAI718" s="1"/>
      <c r="AAJ718" s="1"/>
      <c r="AAK718" s="1"/>
      <c r="AAL718" s="1"/>
      <c r="AAM718" s="1"/>
      <c r="AAN718" s="1"/>
      <c r="AAO718" s="1"/>
      <c r="AAP718" s="1"/>
      <c r="AAQ718" s="1"/>
      <c r="AAR718" s="1"/>
      <c r="AAS718" s="1"/>
      <c r="AAT718" s="1"/>
      <c r="AAU718" s="1"/>
      <c r="AAV718" s="1"/>
      <c r="AAW718" s="1"/>
      <c r="AAX718" s="1"/>
      <c r="AAY718" s="1"/>
      <c r="AAZ718" s="1"/>
      <c r="ABA718" s="1"/>
      <c r="ABB718" s="1"/>
      <c r="ABC718" s="1"/>
      <c r="ABD718" s="1"/>
      <c r="ABE718" s="1"/>
      <c r="ABF718" s="1"/>
      <c r="ABG718" s="1"/>
      <c r="ABH718" s="1"/>
      <c r="ABI718" s="1"/>
      <c r="ABJ718" s="1"/>
      <c r="ABK718" s="1"/>
      <c r="ABL718" s="1"/>
      <c r="ABM718" s="1"/>
      <c r="ABN718" s="1"/>
      <c r="ABO718" s="1"/>
    </row>
    <row r="719" spans="2:743" x14ac:dyDescent="0.25">
      <c r="B719" s="1"/>
      <c r="C719" s="1"/>
      <c r="D719" s="1"/>
      <c r="E719" s="1"/>
      <c r="F719" s="1"/>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c r="GU719" s="3"/>
      <c r="GV719" s="3"/>
      <c r="GW719" s="3"/>
      <c r="GX719" s="3"/>
      <c r="GY719" s="3"/>
      <c r="GZ719" s="3"/>
      <c r="HA719" s="3"/>
      <c r="HB719" s="3"/>
      <c r="HC719" s="3"/>
      <c r="HD719" s="3"/>
      <c r="HE719" s="3"/>
      <c r="HF719" s="3"/>
      <c r="HG719" s="3"/>
      <c r="HH719" s="3"/>
      <c r="HI719" s="3"/>
      <c r="HJ719" s="3"/>
      <c r="HK719" s="3"/>
      <c r="HL719" s="3"/>
      <c r="HM719" s="3"/>
      <c r="HN719" s="3"/>
      <c r="HO719" s="3"/>
      <c r="HP719" s="3"/>
      <c r="HQ719" s="3"/>
      <c r="HR719" s="3"/>
      <c r="HS719" s="3"/>
      <c r="HT719" s="3"/>
      <c r="HU719" s="3"/>
      <c r="HV719" s="3"/>
      <c r="HW719" s="3"/>
      <c r="HX719" s="3"/>
      <c r="HY719" s="3"/>
      <c r="HZ719" s="3"/>
      <c r="IA719" s="3"/>
      <c r="IB719" s="3"/>
      <c r="IC719" s="3"/>
      <c r="ID719" s="3"/>
      <c r="IE719" s="3"/>
      <c r="IF719" s="3"/>
      <c r="IG719" s="3"/>
      <c r="IH719" s="3"/>
      <c r="II719" s="3"/>
      <c r="IJ719" s="3"/>
      <c r="IK719" s="3"/>
      <c r="IL719" s="3"/>
      <c r="IM719" s="3"/>
      <c r="IN719" s="3"/>
      <c r="IO719" s="3"/>
      <c r="IP719" s="3"/>
      <c r="IQ719" s="3"/>
      <c r="IR719" s="3"/>
      <c r="IS719" s="3"/>
      <c r="IT719" s="3"/>
      <c r="IU719" s="3"/>
      <c r="IV719" s="3"/>
      <c r="IW719" s="3"/>
      <c r="IX719" s="3"/>
      <c r="IY719" s="3"/>
      <c r="IZ719" s="3"/>
      <c r="JA719" s="3"/>
      <c r="JB719" s="3"/>
      <c r="JC719" s="3"/>
      <c r="JD719" s="3"/>
      <c r="JE719" s="3"/>
      <c r="JF719" s="3"/>
      <c r="JG719" s="3"/>
      <c r="JH719" s="3"/>
      <c r="JI719" s="3"/>
      <c r="JJ719" s="3"/>
      <c r="JK719" s="3"/>
      <c r="JL719" s="3"/>
      <c r="JM719" s="3"/>
      <c r="JN719" s="3"/>
      <c r="JO719" s="3"/>
      <c r="JP719" s="3"/>
      <c r="JQ719" s="3"/>
      <c r="JR719" s="3"/>
      <c r="JS719" s="3"/>
      <c r="JT719" s="3"/>
      <c r="JU719" s="3"/>
      <c r="JV719" s="3"/>
      <c r="JW719" s="3"/>
      <c r="JX719" s="3"/>
      <c r="JY719" s="3"/>
      <c r="JZ719" s="3"/>
      <c r="KA719" s="3"/>
      <c r="KB719" s="3"/>
      <c r="KC719" s="3"/>
      <c r="KD719" s="3"/>
      <c r="KE719" s="3"/>
      <c r="KF719" s="3"/>
      <c r="KG719" s="3"/>
      <c r="KH719" s="3"/>
      <c r="KI719" s="3"/>
      <c r="KJ719" s="3"/>
      <c r="KK719" s="3"/>
      <c r="KL719" s="3"/>
      <c r="KM719" s="3"/>
      <c r="KN719" s="3"/>
      <c r="KO719" s="3"/>
      <c r="KP719" s="3"/>
      <c r="KQ719" s="3"/>
      <c r="KR719" s="3"/>
      <c r="KS719" s="3"/>
      <c r="KT719" s="3"/>
      <c r="KU719" s="3"/>
      <c r="KV719" s="3"/>
      <c r="KW719" s="3"/>
      <c r="KX719" s="3"/>
      <c r="KY719" s="3"/>
      <c r="KZ719" s="3"/>
      <c r="LA719" s="3"/>
      <c r="LB719" s="3"/>
      <c r="LC719" s="3"/>
      <c r="LD719" s="3"/>
      <c r="LE719" s="3"/>
      <c r="LF719" s="3"/>
      <c r="LG719" s="3"/>
      <c r="LH719" s="3"/>
      <c r="LI719" s="3"/>
      <c r="LJ719" s="3"/>
      <c r="LK719" s="3"/>
      <c r="LL719" s="3"/>
      <c r="LM719" s="3"/>
      <c r="LN719" s="3"/>
      <c r="LO719" s="3"/>
      <c r="LP719" s="3"/>
      <c r="LQ719" s="3"/>
      <c r="LR719" s="3"/>
      <c r="LS719" s="3"/>
      <c r="LT719" s="3"/>
      <c r="LU719" s="3"/>
      <c r="LV719" s="3"/>
      <c r="LW719" s="3"/>
      <c r="LX719" s="3"/>
      <c r="LY719" s="3"/>
      <c r="LZ719" s="3"/>
      <c r="MA719" s="3"/>
      <c r="MB719" s="3"/>
      <c r="MC719" s="3"/>
      <c r="MD719" s="3"/>
      <c r="ME719" s="3"/>
      <c r="MF719" s="3"/>
      <c r="MG719" s="3"/>
      <c r="MH719" s="3"/>
      <c r="MI719" s="3"/>
      <c r="MJ719" s="3"/>
      <c r="MK719" s="3"/>
      <c r="ML719" s="3"/>
      <c r="MM719" s="3"/>
      <c r="MN719" s="3"/>
      <c r="MO719" s="3"/>
      <c r="MP719" s="3"/>
      <c r="MQ719" s="3"/>
      <c r="MR719" s="3"/>
      <c r="MS719" s="3"/>
      <c r="MT719" s="3"/>
      <c r="MU719" s="3"/>
      <c r="MV719" s="3"/>
      <c r="MW719" s="3"/>
      <c r="MX719" s="3"/>
      <c r="MY719" s="3"/>
      <c r="MZ719" s="3"/>
      <c r="NA719" s="3"/>
      <c r="NB719" s="3"/>
      <c r="NC719" s="3"/>
      <c r="ND719" s="3"/>
      <c r="NE719" s="3"/>
      <c r="NF719" s="3"/>
      <c r="NG719" s="3"/>
      <c r="NH719" s="3"/>
      <c r="NI719" s="3"/>
      <c r="NJ719" s="3"/>
      <c r="NK719" s="3"/>
      <c r="NL719" s="3"/>
      <c r="NM719" s="3"/>
      <c r="NN719" s="3"/>
      <c r="NO719" s="3"/>
      <c r="NP719" s="3"/>
      <c r="NQ719" s="3"/>
      <c r="NR719" s="3"/>
      <c r="NS719" s="3"/>
      <c r="NT719" s="3"/>
      <c r="NU719" s="3"/>
      <c r="NV719" s="3"/>
      <c r="NW719" s="3"/>
      <c r="NX719" s="3"/>
      <c r="NY719" s="3"/>
      <c r="NZ719" s="3"/>
      <c r="OA719" s="3"/>
      <c r="OB719" s="3"/>
      <c r="OC719" s="3"/>
      <c r="OD719" s="3"/>
      <c r="OE719" s="3"/>
      <c r="OF719" s="3"/>
      <c r="OG719" s="3"/>
      <c r="OH719" s="3"/>
      <c r="OI719" s="3"/>
      <c r="OJ719" s="3"/>
      <c r="OK719" s="3"/>
      <c r="OL719" s="3"/>
      <c r="OM719" s="3"/>
      <c r="ON719" s="3"/>
      <c r="OO719" s="3"/>
      <c r="OP719" s="3"/>
      <c r="OQ719" s="3"/>
      <c r="OR719" s="3"/>
      <c r="OS719" s="3"/>
      <c r="OT719" s="3"/>
      <c r="OU719" s="3"/>
      <c r="OV719" s="3"/>
      <c r="OW719" s="3"/>
      <c r="OX719" s="3"/>
      <c r="OY719" s="3"/>
      <c r="OZ719" s="3"/>
      <c r="PA719" s="3"/>
      <c r="PB719" s="1"/>
      <c r="PC719" s="1"/>
      <c r="PD719" s="1"/>
      <c r="PE719" s="1"/>
      <c r="PF719" s="1"/>
      <c r="PG719" s="1"/>
      <c r="PH719" s="1"/>
      <c r="PI719" s="1"/>
      <c r="PJ719" s="1"/>
      <c r="PK719" s="1"/>
      <c r="PL719" s="1"/>
      <c r="PM719" s="1"/>
      <c r="PN719" s="1"/>
      <c r="PO719" s="1"/>
      <c r="PP719" s="1"/>
      <c r="PQ719" s="1"/>
      <c r="PR719" s="1"/>
      <c r="PS719" s="1"/>
      <c r="PT719" s="1"/>
      <c r="PU719" s="1"/>
      <c r="PV719" s="1"/>
      <c r="PW719" s="1"/>
      <c r="PX719" s="1"/>
      <c r="PY719" s="1"/>
      <c r="PZ719" s="1"/>
      <c r="QA719" s="1"/>
      <c r="QB719" s="1"/>
      <c r="QC719" s="1"/>
      <c r="QD719" s="1"/>
      <c r="QE719" s="1"/>
      <c r="QF719" s="1"/>
      <c r="QG719" s="1"/>
      <c r="QH719" s="1"/>
      <c r="QI719" s="1"/>
      <c r="QJ719" s="1"/>
      <c r="QK719" s="1"/>
      <c r="QL719" s="1"/>
      <c r="QM719" s="1"/>
      <c r="QN719" s="1"/>
      <c r="QO719" s="1"/>
      <c r="QP719" s="1"/>
      <c r="QQ719" s="1"/>
      <c r="QR719" s="1"/>
      <c r="QS719" s="1"/>
      <c r="QT719" s="1"/>
      <c r="QU719" s="1"/>
      <c r="QV719" s="1"/>
      <c r="QW719" s="1"/>
      <c r="QX719" s="1"/>
      <c r="QY719" s="1"/>
      <c r="QZ719" s="1"/>
      <c r="RA719" s="1"/>
      <c r="RB719" s="1"/>
      <c r="RC719" s="1"/>
      <c r="RD719" s="1"/>
      <c r="RE719" s="1"/>
      <c r="RF719" s="1"/>
      <c r="RG719" s="1"/>
      <c r="RH719" s="1"/>
      <c r="RI719" s="1"/>
      <c r="RJ719" s="1"/>
      <c r="RK719" s="1"/>
      <c r="RL719" s="1"/>
      <c r="RM719" s="1"/>
      <c r="RN719" s="1"/>
      <c r="RO719" s="1"/>
      <c r="RP719" s="1"/>
      <c r="RQ719" s="1"/>
      <c r="RR719" s="1"/>
      <c r="RS719" s="1"/>
      <c r="RT719" s="1"/>
      <c r="RU719" s="1"/>
      <c r="RV719" s="1"/>
      <c r="RW719" s="1"/>
      <c r="RX719" s="1"/>
      <c r="RY719" s="1"/>
      <c r="RZ719" s="1"/>
      <c r="SA719" s="1"/>
      <c r="SB719" s="1"/>
      <c r="SC719" s="1"/>
      <c r="SD719" s="1"/>
      <c r="SE719" s="1"/>
      <c r="SF719" s="1"/>
      <c r="SG719" s="1"/>
      <c r="SH719" s="1"/>
      <c r="SI719" s="1"/>
      <c r="SJ719" s="1"/>
      <c r="SK719" s="1"/>
      <c r="SL719" s="1"/>
      <c r="SM719" s="1"/>
      <c r="SN719" s="1"/>
      <c r="SO719" s="1"/>
      <c r="SP719" s="1"/>
      <c r="SQ719" s="1"/>
      <c r="SR719" s="1"/>
      <c r="SS719" s="1"/>
      <c r="ST719" s="1"/>
      <c r="SU719" s="1"/>
      <c r="SV719" s="1"/>
      <c r="SW719" s="1"/>
      <c r="SX719" s="1"/>
      <c r="SY719" s="1"/>
      <c r="SZ719" s="1"/>
      <c r="TA719" s="1"/>
      <c r="TB719" s="1"/>
      <c r="TC719" s="1"/>
      <c r="TD719" s="1"/>
      <c r="TE719" s="1"/>
      <c r="TF719" s="1"/>
      <c r="TG719" s="1"/>
      <c r="TH719" s="1"/>
      <c r="TI719" s="1"/>
      <c r="TJ719" s="1"/>
      <c r="TK719" s="1"/>
      <c r="TL719" s="1"/>
      <c r="TM719" s="1"/>
      <c r="TN719" s="1"/>
      <c r="TO719" s="1"/>
      <c r="TP719" s="1"/>
      <c r="TQ719" s="1"/>
      <c r="TR719" s="1"/>
      <c r="TS719" s="1"/>
      <c r="TT719" s="1"/>
      <c r="TU719" s="1"/>
      <c r="TV719" s="1"/>
      <c r="TW719" s="1"/>
      <c r="TX719" s="1"/>
      <c r="TY719" s="1"/>
      <c r="TZ719" s="1"/>
      <c r="UA719" s="1"/>
      <c r="UB719" s="1"/>
      <c r="UC719" s="1"/>
      <c r="UD719" s="1"/>
      <c r="UE719" s="1"/>
      <c r="UF719" s="1"/>
      <c r="UG719" s="1"/>
      <c r="UH719" s="1"/>
      <c r="UI719" s="1"/>
      <c r="UJ719" s="1"/>
      <c r="UK719" s="1"/>
      <c r="UL719" s="1"/>
      <c r="UM719" s="1"/>
      <c r="UN719" s="1"/>
      <c r="UO719" s="1"/>
      <c r="UP719" s="1"/>
      <c r="UQ719" s="1"/>
      <c r="UR719" s="1"/>
      <c r="US719" s="1"/>
      <c r="UT719" s="1"/>
      <c r="UU719" s="1"/>
      <c r="UV719" s="1"/>
      <c r="UW719" s="1"/>
      <c r="UX719" s="1"/>
      <c r="UY719" s="1"/>
      <c r="UZ719" s="1"/>
      <c r="VA719" s="1"/>
      <c r="VB719" s="1"/>
      <c r="VC719" s="1"/>
      <c r="VD719" s="1"/>
      <c r="VE719" s="1"/>
      <c r="VF719" s="1"/>
      <c r="VG719" s="1"/>
      <c r="VH719" s="1"/>
      <c r="VI719" s="1"/>
      <c r="VJ719" s="1"/>
      <c r="VK719" s="1"/>
      <c r="VL719" s="1"/>
      <c r="VM719" s="1"/>
      <c r="VN719" s="1"/>
      <c r="VO719" s="1"/>
      <c r="VP719" s="1"/>
      <c r="VQ719" s="1"/>
      <c r="VR719" s="1"/>
      <c r="VS719" s="1"/>
      <c r="VT719" s="1"/>
      <c r="VU719" s="1"/>
      <c r="VV719" s="1"/>
      <c r="VW719" s="1"/>
      <c r="VX719" s="1"/>
      <c r="VY719" s="1"/>
      <c r="VZ719" s="1"/>
      <c r="WA719" s="1"/>
      <c r="WB719" s="1"/>
      <c r="WC719" s="1"/>
      <c r="WD719" s="1"/>
      <c r="WE719" s="1"/>
      <c r="WF719" s="1"/>
      <c r="WG719" s="1"/>
      <c r="WH719" s="1"/>
      <c r="WI719" s="1"/>
      <c r="WJ719" s="1"/>
      <c r="WK719" s="1"/>
      <c r="WL719" s="1"/>
      <c r="WM719" s="1"/>
      <c r="WN719" s="1"/>
      <c r="WO719" s="1"/>
      <c r="WP719" s="1"/>
      <c r="WQ719" s="1"/>
      <c r="WR719" s="1"/>
      <c r="WS719" s="1"/>
      <c r="WT719" s="1"/>
      <c r="WU719" s="1"/>
      <c r="WV719" s="1"/>
      <c r="WW719" s="1"/>
      <c r="WX719" s="1"/>
      <c r="WY719" s="1"/>
      <c r="WZ719" s="1"/>
      <c r="XA719" s="1"/>
      <c r="XB719" s="1"/>
      <c r="XC719" s="1"/>
      <c r="XD719" s="1"/>
      <c r="XE719" s="1"/>
      <c r="XF719" s="1"/>
      <c r="XG719" s="1"/>
      <c r="XH719" s="1"/>
      <c r="XI719" s="1"/>
      <c r="XJ719" s="1"/>
      <c r="XK719" s="1"/>
      <c r="XL719" s="1"/>
      <c r="XM719" s="1"/>
      <c r="XN719" s="1"/>
      <c r="XO719" s="1"/>
      <c r="XP719" s="1"/>
      <c r="XQ719" s="1"/>
      <c r="XR719" s="1"/>
      <c r="XS719" s="1"/>
      <c r="XT719" s="1"/>
      <c r="XU719" s="1"/>
      <c r="XV719" s="1"/>
      <c r="XW719" s="1"/>
      <c r="XX719" s="1"/>
      <c r="XY719" s="1"/>
      <c r="XZ719" s="1"/>
      <c r="YA719" s="1"/>
      <c r="YB719" s="1"/>
      <c r="YC719" s="1"/>
      <c r="YD719" s="1"/>
      <c r="YE719" s="1"/>
      <c r="YF719" s="1"/>
      <c r="YG719" s="1"/>
      <c r="YH719" s="1"/>
      <c r="YI719" s="1"/>
      <c r="YJ719" s="1"/>
      <c r="YK719" s="1"/>
      <c r="YL719" s="1"/>
      <c r="YM719" s="1"/>
      <c r="YN719" s="1"/>
      <c r="YO719" s="1"/>
      <c r="YP719" s="1"/>
      <c r="YQ719" s="1"/>
      <c r="YR719" s="1"/>
      <c r="YS719" s="1"/>
      <c r="YT719" s="1"/>
      <c r="YU719" s="1"/>
      <c r="YV719" s="1"/>
      <c r="YW719" s="1"/>
      <c r="YX719" s="1"/>
      <c r="YY719" s="1"/>
      <c r="YZ719" s="1"/>
      <c r="ZA719" s="1"/>
      <c r="ZB719" s="1"/>
      <c r="ZC719" s="1"/>
      <c r="ZD719" s="1"/>
      <c r="ZE719" s="1"/>
      <c r="ZF719" s="1"/>
      <c r="ZG719" s="1"/>
      <c r="ZH719" s="1"/>
      <c r="ZI719" s="1"/>
      <c r="ZJ719" s="1"/>
      <c r="ZK719" s="1"/>
      <c r="ZL719" s="1"/>
      <c r="ZM719" s="1"/>
      <c r="ZN719" s="1"/>
      <c r="ZO719" s="1"/>
      <c r="ZP719" s="1"/>
      <c r="ZQ719" s="1"/>
      <c r="ZR719" s="1"/>
      <c r="ZS719" s="1"/>
      <c r="ZT719" s="1"/>
      <c r="ZU719" s="1"/>
      <c r="ZV719" s="1"/>
      <c r="ZW719" s="1"/>
      <c r="ZX719" s="1"/>
      <c r="ZY719" s="1"/>
      <c r="ZZ719" s="1"/>
      <c r="AAA719" s="1"/>
      <c r="AAB719" s="1"/>
      <c r="AAC719" s="1"/>
      <c r="AAD719" s="1"/>
      <c r="AAE719" s="1"/>
      <c r="AAF719" s="1"/>
      <c r="AAG719" s="1"/>
      <c r="AAH719" s="1"/>
      <c r="AAI719" s="1"/>
      <c r="AAJ719" s="1"/>
      <c r="AAK719" s="1"/>
      <c r="AAL719" s="1"/>
      <c r="AAM719" s="1"/>
      <c r="AAN719" s="1"/>
      <c r="AAO719" s="1"/>
      <c r="AAP719" s="1"/>
      <c r="AAQ719" s="1"/>
      <c r="AAR719" s="1"/>
      <c r="AAS719" s="1"/>
      <c r="AAT719" s="1"/>
      <c r="AAU719" s="1"/>
      <c r="AAV719" s="1"/>
      <c r="AAW719" s="1"/>
      <c r="AAX719" s="1"/>
      <c r="AAY719" s="1"/>
      <c r="AAZ719" s="1"/>
      <c r="ABA719" s="1"/>
      <c r="ABB719" s="1"/>
      <c r="ABC719" s="1"/>
      <c r="ABD719" s="1"/>
      <c r="ABE719" s="1"/>
      <c r="ABF719" s="1"/>
      <c r="ABG719" s="1"/>
      <c r="ABH719" s="1"/>
      <c r="ABI719" s="1"/>
      <c r="ABJ719" s="1"/>
      <c r="ABK719" s="1"/>
      <c r="ABL719" s="1"/>
      <c r="ABM719" s="1"/>
      <c r="ABN719" s="1"/>
      <c r="ABO719" s="1"/>
    </row>
    <row r="720" spans="2:743" x14ac:dyDescent="0.25">
      <c r="B720" s="1"/>
      <c r="C720" s="1"/>
      <c r="D720" s="1"/>
      <c r="E720" s="1"/>
      <c r="F720" s="1"/>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c r="IA720" s="3"/>
      <c r="IB720" s="3"/>
      <c r="IC720" s="3"/>
      <c r="ID720" s="3"/>
      <c r="IE720" s="3"/>
      <c r="IF720" s="3"/>
      <c r="IG720" s="3"/>
      <c r="IH720" s="3"/>
      <c r="II720" s="3"/>
      <c r="IJ720" s="3"/>
      <c r="IK720" s="3"/>
      <c r="IL720" s="3"/>
      <c r="IM720" s="3"/>
      <c r="IN720" s="3"/>
      <c r="IO720" s="3"/>
      <c r="IP720" s="3"/>
      <c r="IQ720" s="3"/>
      <c r="IR720" s="3"/>
      <c r="IS720" s="3"/>
      <c r="IT720" s="3"/>
      <c r="IU720" s="3"/>
      <c r="IV720" s="3"/>
      <c r="IW720" s="3"/>
      <c r="IX720" s="3"/>
      <c r="IY720" s="3"/>
      <c r="IZ720" s="3"/>
      <c r="JA720" s="3"/>
      <c r="JB720" s="3"/>
      <c r="JC720" s="3"/>
      <c r="JD720" s="3"/>
      <c r="JE720" s="3"/>
      <c r="JF720" s="3"/>
      <c r="JG720" s="3"/>
      <c r="JH720" s="3"/>
      <c r="JI720" s="3"/>
      <c r="JJ720" s="3"/>
      <c r="JK720" s="3"/>
      <c r="JL720" s="3"/>
      <c r="JM720" s="3"/>
      <c r="JN720" s="3"/>
      <c r="JO720" s="3"/>
      <c r="JP720" s="3"/>
      <c r="JQ720" s="3"/>
      <c r="JR720" s="3"/>
      <c r="JS720" s="3"/>
      <c r="JT720" s="3"/>
      <c r="JU720" s="3"/>
      <c r="JV720" s="3"/>
      <c r="JW720" s="3"/>
      <c r="JX720" s="3"/>
      <c r="JY720" s="3"/>
      <c r="JZ720" s="3"/>
      <c r="KA720" s="3"/>
      <c r="KB720" s="3"/>
      <c r="KC720" s="3"/>
      <c r="KD720" s="3"/>
      <c r="KE720" s="3"/>
      <c r="KF720" s="3"/>
      <c r="KG720" s="3"/>
      <c r="KH720" s="3"/>
      <c r="KI720" s="3"/>
      <c r="KJ720" s="3"/>
      <c r="KK720" s="3"/>
      <c r="KL720" s="3"/>
      <c r="KM720" s="3"/>
      <c r="KN720" s="3"/>
      <c r="KO720" s="3"/>
      <c r="KP720" s="3"/>
      <c r="KQ720" s="3"/>
      <c r="KR720" s="3"/>
      <c r="KS720" s="3"/>
      <c r="KT720" s="3"/>
      <c r="KU720" s="3"/>
      <c r="KV720" s="3"/>
      <c r="KW720" s="3"/>
      <c r="KX720" s="3"/>
      <c r="KY720" s="3"/>
      <c r="KZ720" s="3"/>
      <c r="LA720" s="3"/>
      <c r="LB720" s="3"/>
      <c r="LC720" s="3"/>
      <c r="LD720" s="3"/>
      <c r="LE720" s="3"/>
      <c r="LF720" s="3"/>
      <c r="LG720" s="3"/>
      <c r="LH720" s="3"/>
      <c r="LI720" s="3"/>
      <c r="LJ720" s="3"/>
      <c r="LK720" s="3"/>
      <c r="LL720" s="3"/>
      <c r="LM720" s="3"/>
      <c r="LN720" s="3"/>
      <c r="LO720" s="3"/>
      <c r="LP720" s="3"/>
      <c r="LQ720" s="3"/>
      <c r="LR720" s="3"/>
      <c r="LS720" s="3"/>
      <c r="LT720" s="3"/>
      <c r="LU720" s="3"/>
      <c r="LV720" s="3"/>
      <c r="LW720" s="3"/>
      <c r="LX720" s="3"/>
      <c r="LY720" s="3"/>
      <c r="LZ720" s="3"/>
      <c r="MA720" s="3"/>
      <c r="MB720" s="3"/>
      <c r="MC720" s="3"/>
      <c r="MD720" s="3"/>
      <c r="ME720" s="3"/>
      <c r="MF720" s="3"/>
      <c r="MG720" s="3"/>
      <c r="MH720" s="3"/>
      <c r="MI720" s="3"/>
      <c r="MJ720" s="3"/>
      <c r="MK720" s="3"/>
      <c r="ML720" s="3"/>
      <c r="MM720" s="3"/>
      <c r="MN720" s="3"/>
      <c r="MO720" s="3"/>
      <c r="MP720" s="3"/>
      <c r="MQ720" s="3"/>
      <c r="MR720" s="3"/>
      <c r="MS720" s="3"/>
      <c r="MT720" s="3"/>
      <c r="MU720" s="3"/>
      <c r="MV720" s="3"/>
      <c r="MW720" s="3"/>
      <c r="MX720" s="3"/>
      <c r="MY720" s="3"/>
      <c r="MZ720" s="3"/>
      <c r="NA720" s="3"/>
      <c r="NB720" s="3"/>
      <c r="NC720" s="3"/>
      <c r="ND720" s="3"/>
      <c r="NE720" s="3"/>
      <c r="NF720" s="3"/>
      <c r="NG720" s="3"/>
      <c r="NH720" s="3"/>
      <c r="NI720" s="3"/>
      <c r="NJ720" s="3"/>
      <c r="NK720" s="3"/>
      <c r="NL720" s="3"/>
      <c r="NM720" s="3"/>
      <c r="NN720" s="3"/>
      <c r="NO720" s="3"/>
      <c r="NP720" s="3"/>
      <c r="NQ720" s="3"/>
      <c r="NR720" s="3"/>
      <c r="NS720" s="3"/>
      <c r="NT720" s="3"/>
      <c r="NU720" s="3"/>
      <c r="NV720" s="3"/>
      <c r="NW720" s="3"/>
      <c r="NX720" s="3"/>
      <c r="NY720" s="3"/>
      <c r="NZ720" s="3"/>
      <c r="OA720" s="3"/>
      <c r="OB720" s="3"/>
      <c r="OC720" s="3"/>
      <c r="OD720" s="3"/>
      <c r="OE720" s="3"/>
      <c r="OF720" s="3"/>
      <c r="OG720" s="3"/>
      <c r="OH720" s="3"/>
      <c r="OI720" s="3"/>
      <c r="OJ720" s="3"/>
      <c r="OK720" s="3"/>
      <c r="OL720" s="3"/>
      <c r="OM720" s="3"/>
      <c r="ON720" s="3"/>
      <c r="OO720" s="3"/>
      <c r="OP720" s="3"/>
      <c r="OQ720" s="3"/>
      <c r="OR720" s="3"/>
      <c r="OS720" s="3"/>
      <c r="OT720" s="3"/>
      <c r="OU720" s="3"/>
      <c r="OV720" s="3"/>
      <c r="OW720" s="3"/>
      <c r="OX720" s="3"/>
      <c r="OY720" s="3"/>
      <c r="OZ720" s="3"/>
      <c r="PA720" s="3"/>
      <c r="PB720" s="1"/>
      <c r="PC720" s="1"/>
      <c r="PD720" s="1"/>
      <c r="PE720" s="1"/>
      <c r="PF720" s="1"/>
      <c r="PG720" s="1"/>
      <c r="PH720" s="1"/>
      <c r="PI720" s="1"/>
      <c r="PJ720" s="1"/>
      <c r="PK720" s="1"/>
      <c r="PL720" s="1"/>
      <c r="PM720" s="1"/>
      <c r="PN720" s="1"/>
      <c r="PO720" s="1"/>
      <c r="PP720" s="1"/>
      <c r="PQ720" s="1"/>
      <c r="PR720" s="1"/>
      <c r="PS720" s="1"/>
      <c r="PT720" s="1"/>
      <c r="PU720" s="1"/>
      <c r="PV720" s="1"/>
      <c r="PW720" s="1"/>
      <c r="PX720" s="1"/>
      <c r="PY720" s="1"/>
      <c r="PZ720" s="1"/>
      <c r="QA720" s="1"/>
      <c r="QB720" s="1"/>
      <c r="QC720" s="1"/>
      <c r="QD720" s="1"/>
      <c r="QE720" s="1"/>
      <c r="QF720" s="1"/>
      <c r="QG720" s="1"/>
      <c r="QH720" s="1"/>
      <c r="QI720" s="1"/>
      <c r="QJ720" s="1"/>
      <c r="QK720" s="1"/>
      <c r="QL720" s="1"/>
      <c r="QM720" s="1"/>
      <c r="QN720" s="1"/>
      <c r="QO720" s="1"/>
      <c r="QP720" s="1"/>
      <c r="QQ720" s="1"/>
      <c r="QR720" s="1"/>
      <c r="QS720" s="1"/>
      <c r="QT720" s="1"/>
      <c r="QU720" s="1"/>
      <c r="QV720" s="1"/>
      <c r="QW720" s="1"/>
      <c r="QX720" s="1"/>
      <c r="QY720" s="1"/>
      <c r="QZ720" s="1"/>
      <c r="RA720" s="1"/>
      <c r="RB720" s="1"/>
      <c r="RC720" s="1"/>
      <c r="RD720" s="1"/>
      <c r="RE720" s="1"/>
      <c r="RF720" s="1"/>
      <c r="RG720" s="1"/>
      <c r="RH720" s="1"/>
      <c r="RI720" s="1"/>
      <c r="RJ720" s="1"/>
      <c r="RK720" s="1"/>
      <c r="RL720" s="1"/>
      <c r="RM720" s="1"/>
      <c r="RN720" s="1"/>
      <c r="RO720" s="1"/>
      <c r="RP720" s="1"/>
      <c r="RQ720" s="1"/>
      <c r="RR720" s="1"/>
      <c r="RS720" s="1"/>
      <c r="RT720" s="1"/>
      <c r="RU720" s="1"/>
      <c r="RV720" s="1"/>
      <c r="RW720" s="1"/>
      <c r="RX720" s="1"/>
      <c r="RY720" s="1"/>
      <c r="RZ720" s="1"/>
      <c r="SA720" s="1"/>
      <c r="SB720" s="1"/>
      <c r="SC720" s="1"/>
      <c r="SD720" s="1"/>
      <c r="SE720" s="1"/>
      <c r="SF720" s="1"/>
      <c r="SG720" s="1"/>
      <c r="SH720" s="1"/>
      <c r="SI720" s="1"/>
      <c r="SJ720" s="1"/>
      <c r="SK720" s="1"/>
      <c r="SL720" s="1"/>
      <c r="SM720" s="1"/>
      <c r="SN720" s="1"/>
      <c r="SO720" s="1"/>
      <c r="SP720" s="1"/>
      <c r="SQ720" s="1"/>
      <c r="SR720" s="1"/>
      <c r="SS720" s="1"/>
      <c r="ST720" s="1"/>
      <c r="SU720" s="1"/>
      <c r="SV720" s="1"/>
      <c r="SW720" s="1"/>
      <c r="SX720" s="1"/>
      <c r="SY720" s="1"/>
      <c r="SZ720" s="1"/>
      <c r="TA720" s="1"/>
      <c r="TB720" s="1"/>
      <c r="TC720" s="1"/>
      <c r="TD720" s="1"/>
      <c r="TE720" s="1"/>
      <c r="TF720" s="1"/>
      <c r="TG720" s="1"/>
      <c r="TH720" s="1"/>
      <c r="TI720" s="1"/>
      <c r="TJ720" s="1"/>
      <c r="TK720" s="1"/>
      <c r="TL720" s="1"/>
      <c r="TM720" s="1"/>
      <c r="TN720" s="1"/>
      <c r="TO720" s="1"/>
      <c r="TP720" s="1"/>
      <c r="TQ720" s="1"/>
      <c r="TR720" s="1"/>
      <c r="TS720" s="1"/>
      <c r="TT720" s="1"/>
      <c r="TU720" s="1"/>
      <c r="TV720" s="1"/>
      <c r="TW720" s="1"/>
      <c r="TX720" s="1"/>
      <c r="TY720" s="1"/>
      <c r="TZ720" s="1"/>
      <c r="UA720" s="1"/>
      <c r="UB720" s="1"/>
      <c r="UC720" s="1"/>
      <c r="UD720" s="1"/>
      <c r="UE720" s="1"/>
      <c r="UF720" s="1"/>
      <c r="UG720" s="1"/>
      <c r="UH720" s="1"/>
      <c r="UI720" s="1"/>
      <c r="UJ720" s="1"/>
      <c r="UK720" s="1"/>
      <c r="UL720" s="1"/>
      <c r="UM720" s="1"/>
      <c r="UN720" s="1"/>
      <c r="UO720" s="1"/>
      <c r="UP720" s="1"/>
      <c r="UQ720" s="1"/>
      <c r="UR720" s="1"/>
      <c r="US720" s="1"/>
      <c r="UT720" s="1"/>
      <c r="UU720" s="1"/>
      <c r="UV720" s="1"/>
      <c r="UW720" s="1"/>
      <c r="UX720" s="1"/>
      <c r="UY720" s="1"/>
      <c r="UZ720" s="1"/>
      <c r="VA720" s="1"/>
      <c r="VB720" s="1"/>
      <c r="VC720" s="1"/>
      <c r="VD720" s="1"/>
      <c r="VE720" s="1"/>
      <c r="VF720" s="1"/>
      <c r="VG720" s="1"/>
      <c r="VH720" s="1"/>
      <c r="VI720" s="1"/>
      <c r="VJ720" s="1"/>
      <c r="VK720" s="1"/>
      <c r="VL720" s="1"/>
      <c r="VM720" s="1"/>
      <c r="VN720" s="1"/>
      <c r="VO720" s="1"/>
      <c r="VP720" s="1"/>
      <c r="VQ720" s="1"/>
      <c r="VR720" s="1"/>
      <c r="VS720" s="1"/>
      <c r="VT720" s="1"/>
      <c r="VU720" s="1"/>
      <c r="VV720" s="1"/>
      <c r="VW720" s="1"/>
      <c r="VX720" s="1"/>
      <c r="VY720" s="1"/>
      <c r="VZ720" s="1"/>
      <c r="WA720" s="1"/>
      <c r="WB720" s="1"/>
      <c r="WC720" s="1"/>
      <c r="WD720" s="1"/>
      <c r="WE720" s="1"/>
      <c r="WF720" s="1"/>
      <c r="WG720" s="1"/>
      <c r="WH720" s="1"/>
      <c r="WI720" s="1"/>
      <c r="WJ720" s="1"/>
      <c r="WK720" s="1"/>
      <c r="WL720" s="1"/>
      <c r="WM720" s="1"/>
      <c r="WN720" s="1"/>
      <c r="WO720" s="1"/>
      <c r="WP720" s="1"/>
      <c r="WQ720" s="1"/>
      <c r="WR720" s="1"/>
      <c r="WS720" s="1"/>
      <c r="WT720" s="1"/>
      <c r="WU720" s="1"/>
      <c r="WV720" s="1"/>
      <c r="WW720" s="1"/>
      <c r="WX720" s="1"/>
      <c r="WY720" s="1"/>
      <c r="WZ720" s="1"/>
      <c r="XA720" s="1"/>
      <c r="XB720" s="1"/>
      <c r="XC720" s="1"/>
      <c r="XD720" s="1"/>
      <c r="XE720" s="1"/>
      <c r="XF720" s="1"/>
      <c r="XG720" s="1"/>
      <c r="XH720" s="1"/>
      <c r="XI720" s="1"/>
      <c r="XJ720" s="1"/>
      <c r="XK720" s="1"/>
      <c r="XL720" s="1"/>
      <c r="XM720" s="1"/>
      <c r="XN720" s="1"/>
      <c r="XO720" s="1"/>
      <c r="XP720" s="1"/>
      <c r="XQ720" s="1"/>
      <c r="XR720" s="1"/>
      <c r="XS720" s="1"/>
      <c r="XT720" s="1"/>
      <c r="XU720" s="1"/>
      <c r="XV720" s="1"/>
      <c r="XW720" s="1"/>
      <c r="XX720" s="1"/>
      <c r="XY720" s="1"/>
      <c r="XZ720" s="1"/>
      <c r="YA720" s="1"/>
      <c r="YB720" s="1"/>
      <c r="YC720" s="1"/>
      <c r="YD720" s="1"/>
      <c r="YE720" s="1"/>
      <c r="YF720" s="1"/>
      <c r="YG720" s="1"/>
      <c r="YH720" s="1"/>
      <c r="YI720" s="1"/>
      <c r="YJ720" s="1"/>
      <c r="YK720" s="1"/>
      <c r="YL720" s="1"/>
      <c r="YM720" s="1"/>
      <c r="YN720" s="1"/>
      <c r="YO720" s="1"/>
      <c r="YP720" s="1"/>
      <c r="YQ720" s="1"/>
      <c r="YR720" s="1"/>
      <c r="YS720" s="1"/>
      <c r="YT720" s="1"/>
      <c r="YU720" s="1"/>
      <c r="YV720" s="1"/>
      <c r="YW720" s="1"/>
      <c r="YX720" s="1"/>
      <c r="YY720" s="1"/>
      <c r="YZ720" s="1"/>
      <c r="ZA720" s="1"/>
      <c r="ZB720" s="1"/>
      <c r="ZC720" s="1"/>
      <c r="ZD720" s="1"/>
      <c r="ZE720" s="1"/>
      <c r="ZF720" s="1"/>
      <c r="ZG720" s="1"/>
      <c r="ZH720" s="1"/>
      <c r="ZI720" s="1"/>
      <c r="ZJ720" s="1"/>
      <c r="ZK720" s="1"/>
      <c r="ZL720" s="1"/>
      <c r="ZM720" s="1"/>
      <c r="ZN720" s="1"/>
      <c r="ZO720" s="1"/>
      <c r="ZP720" s="1"/>
      <c r="ZQ720" s="1"/>
      <c r="ZR720" s="1"/>
      <c r="ZS720" s="1"/>
      <c r="ZT720" s="1"/>
      <c r="ZU720" s="1"/>
      <c r="ZV720" s="1"/>
      <c r="ZW720" s="1"/>
      <c r="ZX720" s="1"/>
      <c r="ZY720" s="1"/>
      <c r="ZZ720" s="1"/>
      <c r="AAA720" s="1"/>
      <c r="AAB720" s="1"/>
      <c r="AAC720" s="1"/>
      <c r="AAD720" s="1"/>
      <c r="AAE720" s="1"/>
      <c r="AAF720" s="1"/>
      <c r="AAG720" s="1"/>
      <c r="AAH720" s="1"/>
      <c r="AAI720" s="1"/>
      <c r="AAJ720" s="1"/>
      <c r="AAK720" s="1"/>
      <c r="AAL720" s="1"/>
      <c r="AAM720" s="1"/>
      <c r="AAN720" s="1"/>
      <c r="AAO720" s="1"/>
      <c r="AAP720" s="1"/>
      <c r="AAQ720" s="1"/>
      <c r="AAR720" s="1"/>
      <c r="AAS720" s="1"/>
      <c r="AAT720" s="1"/>
      <c r="AAU720" s="1"/>
      <c r="AAV720" s="1"/>
      <c r="AAW720" s="1"/>
      <c r="AAX720" s="1"/>
      <c r="AAY720" s="1"/>
      <c r="AAZ720" s="1"/>
      <c r="ABA720" s="1"/>
      <c r="ABB720" s="1"/>
      <c r="ABC720" s="1"/>
      <c r="ABD720" s="1"/>
      <c r="ABE720" s="1"/>
      <c r="ABF720" s="1"/>
      <c r="ABG720" s="1"/>
      <c r="ABH720" s="1"/>
      <c r="ABI720" s="1"/>
      <c r="ABJ720" s="1"/>
      <c r="ABK720" s="1"/>
      <c r="ABL720" s="1"/>
      <c r="ABM720" s="1"/>
      <c r="ABN720" s="1"/>
      <c r="ABO720" s="1"/>
    </row>
    <row r="721" spans="2:743" x14ac:dyDescent="0.25">
      <c r="B721" s="1"/>
      <c r="C721" s="1"/>
      <c r="D721" s="1"/>
      <c r="E721" s="1"/>
      <c r="F721" s="1"/>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c r="GO721" s="3"/>
      <c r="GP721" s="3"/>
      <c r="GQ721" s="3"/>
      <c r="GR721" s="3"/>
      <c r="GS721" s="3"/>
      <c r="GT721" s="3"/>
      <c r="GU721" s="3"/>
      <c r="GV721" s="3"/>
      <c r="GW721" s="3"/>
      <c r="GX721" s="3"/>
      <c r="GY721" s="3"/>
      <c r="GZ721" s="3"/>
      <c r="HA721" s="3"/>
      <c r="HB721" s="3"/>
      <c r="HC721" s="3"/>
      <c r="HD721" s="3"/>
      <c r="HE721" s="3"/>
      <c r="HF721" s="3"/>
      <c r="HG721" s="3"/>
      <c r="HH721" s="3"/>
      <c r="HI721" s="3"/>
      <c r="HJ721" s="3"/>
      <c r="HK721" s="3"/>
      <c r="HL721" s="3"/>
      <c r="HM721" s="3"/>
      <c r="HN721" s="3"/>
      <c r="HO721" s="3"/>
      <c r="HP721" s="3"/>
      <c r="HQ721" s="3"/>
      <c r="HR721" s="3"/>
      <c r="HS721" s="3"/>
      <c r="HT721" s="3"/>
      <c r="HU721" s="3"/>
      <c r="HV721" s="3"/>
      <c r="HW721" s="3"/>
      <c r="HX721" s="3"/>
      <c r="HY721" s="3"/>
      <c r="HZ721" s="3"/>
      <c r="IA721" s="3"/>
      <c r="IB721" s="3"/>
      <c r="IC721" s="3"/>
      <c r="ID721" s="3"/>
      <c r="IE721" s="3"/>
      <c r="IF721" s="3"/>
      <c r="IG721" s="3"/>
      <c r="IH721" s="3"/>
      <c r="II721" s="3"/>
      <c r="IJ721" s="3"/>
      <c r="IK721" s="3"/>
      <c r="IL721" s="3"/>
      <c r="IM721" s="3"/>
      <c r="IN721" s="3"/>
      <c r="IO721" s="3"/>
      <c r="IP721" s="3"/>
      <c r="IQ721" s="3"/>
      <c r="IR721" s="3"/>
      <c r="IS721" s="3"/>
      <c r="IT721" s="3"/>
      <c r="IU721" s="3"/>
      <c r="IV721" s="3"/>
      <c r="IW721" s="3"/>
      <c r="IX721" s="3"/>
      <c r="IY721" s="3"/>
      <c r="IZ721" s="3"/>
      <c r="JA721" s="3"/>
      <c r="JB721" s="3"/>
      <c r="JC721" s="3"/>
      <c r="JD721" s="3"/>
      <c r="JE721" s="3"/>
      <c r="JF721" s="3"/>
      <c r="JG721" s="3"/>
      <c r="JH721" s="3"/>
      <c r="JI721" s="3"/>
      <c r="JJ721" s="3"/>
      <c r="JK721" s="3"/>
      <c r="JL721" s="3"/>
      <c r="JM721" s="3"/>
      <c r="JN721" s="3"/>
      <c r="JO721" s="3"/>
      <c r="JP721" s="3"/>
      <c r="JQ721" s="3"/>
      <c r="JR721" s="3"/>
      <c r="JS721" s="3"/>
      <c r="JT721" s="3"/>
      <c r="JU721" s="3"/>
      <c r="JV721" s="3"/>
      <c r="JW721" s="3"/>
      <c r="JX721" s="3"/>
      <c r="JY721" s="3"/>
      <c r="JZ721" s="3"/>
      <c r="KA721" s="3"/>
      <c r="KB721" s="3"/>
      <c r="KC721" s="3"/>
      <c r="KD721" s="3"/>
      <c r="KE721" s="3"/>
      <c r="KF721" s="3"/>
      <c r="KG721" s="3"/>
      <c r="KH721" s="3"/>
      <c r="KI721" s="3"/>
      <c r="KJ721" s="3"/>
      <c r="KK721" s="3"/>
      <c r="KL721" s="3"/>
      <c r="KM721" s="3"/>
      <c r="KN721" s="3"/>
      <c r="KO721" s="3"/>
      <c r="KP721" s="3"/>
      <c r="KQ721" s="3"/>
      <c r="KR721" s="3"/>
      <c r="KS721" s="3"/>
      <c r="KT721" s="3"/>
      <c r="KU721" s="3"/>
      <c r="KV721" s="3"/>
      <c r="KW721" s="3"/>
      <c r="KX721" s="3"/>
      <c r="KY721" s="3"/>
      <c r="KZ721" s="3"/>
      <c r="LA721" s="3"/>
      <c r="LB721" s="3"/>
      <c r="LC721" s="3"/>
      <c r="LD721" s="3"/>
      <c r="LE721" s="3"/>
      <c r="LF721" s="3"/>
      <c r="LG721" s="3"/>
      <c r="LH721" s="3"/>
      <c r="LI721" s="3"/>
      <c r="LJ721" s="3"/>
      <c r="LK721" s="3"/>
      <c r="LL721" s="3"/>
      <c r="LM721" s="3"/>
      <c r="LN721" s="3"/>
      <c r="LO721" s="3"/>
      <c r="LP721" s="3"/>
      <c r="LQ721" s="3"/>
      <c r="LR721" s="3"/>
      <c r="LS721" s="3"/>
      <c r="LT721" s="3"/>
      <c r="LU721" s="3"/>
      <c r="LV721" s="3"/>
      <c r="LW721" s="3"/>
      <c r="LX721" s="3"/>
      <c r="LY721" s="3"/>
      <c r="LZ721" s="3"/>
      <c r="MA721" s="3"/>
      <c r="MB721" s="3"/>
      <c r="MC721" s="3"/>
      <c r="MD721" s="3"/>
      <c r="ME721" s="3"/>
      <c r="MF721" s="3"/>
      <c r="MG721" s="3"/>
      <c r="MH721" s="3"/>
      <c r="MI721" s="3"/>
      <c r="MJ721" s="3"/>
      <c r="MK721" s="3"/>
      <c r="ML721" s="3"/>
      <c r="MM721" s="3"/>
      <c r="MN721" s="3"/>
      <c r="MO721" s="3"/>
      <c r="MP721" s="3"/>
      <c r="MQ721" s="3"/>
      <c r="MR721" s="3"/>
      <c r="MS721" s="3"/>
      <c r="MT721" s="3"/>
      <c r="MU721" s="3"/>
      <c r="MV721" s="3"/>
      <c r="MW721" s="3"/>
      <c r="MX721" s="3"/>
      <c r="MY721" s="3"/>
      <c r="MZ721" s="3"/>
      <c r="NA721" s="3"/>
      <c r="NB721" s="3"/>
      <c r="NC721" s="3"/>
      <c r="ND721" s="3"/>
      <c r="NE721" s="3"/>
      <c r="NF721" s="3"/>
      <c r="NG721" s="3"/>
      <c r="NH721" s="3"/>
      <c r="NI721" s="3"/>
      <c r="NJ721" s="3"/>
      <c r="NK721" s="3"/>
      <c r="NL721" s="3"/>
      <c r="NM721" s="3"/>
      <c r="NN721" s="3"/>
      <c r="NO721" s="3"/>
      <c r="NP721" s="3"/>
      <c r="NQ721" s="3"/>
      <c r="NR721" s="3"/>
      <c r="NS721" s="3"/>
      <c r="NT721" s="3"/>
      <c r="NU721" s="3"/>
      <c r="NV721" s="3"/>
      <c r="NW721" s="3"/>
      <c r="NX721" s="3"/>
      <c r="NY721" s="3"/>
      <c r="NZ721" s="3"/>
      <c r="OA721" s="3"/>
      <c r="OB721" s="3"/>
      <c r="OC721" s="3"/>
      <c r="OD721" s="3"/>
      <c r="OE721" s="3"/>
      <c r="OF721" s="3"/>
      <c r="OG721" s="3"/>
      <c r="OH721" s="3"/>
      <c r="OI721" s="3"/>
      <c r="OJ721" s="3"/>
      <c r="OK721" s="3"/>
      <c r="OL721" s="3"/>
      <c r="OM721" s="3"/>
      <c r="ON721" s="3"/>
      <c r="OO721" s="3"/>
      <c r="OP721" s="3"/>
      <c r="OQ721" s="3"/>
      <c r="OR721" s="3"/>
      <c r="OS721" s="3"/>
      <c r="OT721" s="3"/>
      <c r="OU721" s="3"/>
      <c r="OV721" s="3"/>
      <c r="OW721" s="3"/>
      <c r="OX721" s="3"/>
      <c r="OY721" s="3"/>
      <c r="OZ721" s="3"/>
      <c r="PA721" s="3"/>
      <c r="PB721" s="1"/>
      <c r="PC721" s="1"/>
      <c r="PD721" s="1"/>
      <c r="PE721" s="1"/>
      <c r="PF721" s="1"/>
      <c r="PG721" s="1"/>
      <c r="PH721" s="1"/>
      <c r="PI721" s="1"/>
      <c r="PJ721" s="1"/>
      <c r="PK721" s="1"/>
      <c r="PL721" s="1"/>
      <c r="PM721" s="1"/>
      <c r="PN721" s="1"/>
      <c r="PO721" s="1"/>
      <c r="PP721" s="1"/>
      <c r="PQ721" s="1"/>
      <c r="PR721" s="1"/>
      <c r="PS721" s="1"/>
      <c r="PT721" s="1"/>
      <c r="PU721" s="1"/>
      <c r="PV721" s="1"/>
      <c r="PW721" s="1"/>
      <c r="PX721" s="1"/>
      <c r="PY721" s="1"/>
      <c r="PZ721" s="1"/>
      <c r="QA721" s="1"/>
      <c r="QB721" s="1"/>
      <c r="QC721" s="1"/>
      <c r="QD721" s="1"/>
      <c r="QE721" s="1"/>
      <c r="QF721" s="1"/>
      <c r="QG721" s="1"/>
      <c r="QH721" s="1"/>
      <c r="QI721" s="1"/>
      <c r="QJ721" s="1"/>
      <c r="QK721" s="1"/>
      <c r="QL721" s="1"/>
      <c r="QM721" s="1"/>
      <c r="QN721" s="1"/>
      <c r="QO721" s="1"/>
      <c r="QP721" s="1"/>
      <c r="QQ721" s="1"/>
      <c r="QR721" s="1"/>
      <c r="QS721" s="1"/>
      <c r="QT721" s="1"/>
      <c r="QU721" s="1"/>
      <c r="QV721" s="1"/>
      <c r="QW721" s="1"/>
      <c r="QX721" s="1"/>
      <c r="QY721" s="1"/>
      <c r="QZ721" s="1"/>
      <c r="RA721" s="1"/>
      <c r="RB721" s="1"/>
      <c r="RC721" s="1"/>
      <c r="RD721" s="1"/>
      <c r="RE721" s="1"/>
      <c r="RF721" s="1"/>
      <c r="RG721" s="1"/>
      <c r="RH721" s="1"/>
      <c r="RI721" s="1"/>
      <c r="RJ721" s="1"/>
      <c r="RK721" s="1"/>
      <c r="RL721" s="1"/>
      <c r="RM721" s="1"/>
      <c r="RN721" s="1"/>
      <c r="RO721" s="1"/>
      <c r="RP721" s="1"/>
      <c r="RQ721" s="1"/>
      <c r="RR721" s="1"/>
      <c r="RS721" s="1"/>
      <c r="RT721" s="1"/>
      <c r="RU721" s="1"/>
      <c r="RV721" s="1"/>
      <c r="RW721" s="1"/>
      <c r="RX721" s="1"/>
      <c r="RY721" s="1"/>
      <c r="RZ721" s="1"/>
      <c r="SA721" s="1"/>
      <c r="SB721" s="1"/>
      <c r="SC721" s="1"/>
      <c r="SD721" s="1"/>
      <c r="SE721" s="1"/>
      <c r="SF721" s="1"/>
      <c r="SG721" s="1"/>
      <c r="SH721" s="1"/>
      <c r="SI721" s="1"/>
      <c r="SJ721" s="1"/>
      <c r="SK721" s="1"/>
      <c r="SL721" s="1"/>
      <c r="SM721" s="1"/>
      <c r="SN721" s="1"/>
      <c r="SO721" s="1"/>
      <c r="SP721" s="1"/>
      <c r="SQ721" s="1"/>
      <c r="SR721" s="1"/>
      <c r="SS721" s="1"/>
      <c r="ST721" s="1"/>
      <c r="SU721" s="1"/>
      <c r="SV721" s="1"/>
      <c r="SW721" s="1"/>
      <c r="SX721" s="1"/>
      <c r="SY721" s="1"/>
      <c r="SZ721" s="1"/>
      <c r="TA721" s="1"/>
      <c r="TB721" s="1"/>
      <c r="TC721" s="1"/>
      <c r="TD721" s="1"/>
      <c r="TE721" s="1"/>
      <c r="TF721" s="1"/>
      <c r="TG721" s="1"/>
      <c r="TH721" s="1"/>
      <c r="TI721" s="1"/>
      <c r="TJ721" s="1"/>
      <c r="TK721" s="1"/>
      <c r="TL721" s="1"/>
      <c r="TM721" s="1"/>
      <c r="TN721" s="1"/>
      <c r="TO721" s="1"/>
      <c r="TP721" s="1"/>
      <c r="TQ721" s="1"/>
      <c r="TR721" s="1"/>
      <c r="TS721" s="1"/>
      <c r="TT721" s="1"/>
      <c r="TU721" s="1"/>
      <c r="TV721" s="1"/>
      <c r="TW721" s="1"/>
      <c r="TX721" s="1"/>
      <c r="TY721" s="1"/>
      <c r="TZ721" s="1"/>
      <c r="UA721" s="1"/>
      <c r="UB721" s="1"/>
      <c r="UC721" s="1"/>
      <c r="UD721" s="1"/>
      <c r="UE721" s="1"/>
      <c r="UF721" s="1"/>
      <c r="UG721" s="1"/>
      <c r="UH721" s="1"/>
      <c r="UI721" s="1"/>
      <c r="UJ721" s="1"/>
      <c r="UK721" s="1"/>
      <c r="UL721" s="1"/>
      <c r="UM721" s="1"/>
      <c r="UN721" s="1"/>
      <c r="UO721" s="1"/>
      <c r="UP721" s="1"/>
      <c r="UQ721" s="1"/>
      <c r="UR721" s="1"/>
      <c r="US721" s="1"/>
      <c r="UT721" s="1"/>
      <c r="UU721" s="1"/>
      <c r="UV721" s="1"/>
      <c r="UW721" s="1"/>
      <c r="UX721" s="1"/>
      <c r="UY721" s="1"/>
      <c r="UZ721" s="1"/>
      <c r="VA721" s="1"/>
      <c r="VB721" s="1"/>
      <c r="VC721" s="1"/>
      <c r="VD721" s="1"/>
      <c r="VE721" s="1"/>
      <c r="VF721" s="1"/>
      <c r="VG721" s="1"/>
      <c r="VH721" s="1"/>
      <c r="VI721" s="1"/>
      <c r="VJ721" s="1"/>
      <c r="VK721" s="1"/>
      <c r="VL721" s="1"/>
      <c r="VM721" s="1"/>
      <c r="VN721" s="1"/>
      <c r="VO721" s="1"/>
      <c r="VP721" s="1"/>
      <c r="VQ721" s="1"/>
      <c r="VR721" s="1"/>
      <c r="VS721" s="1"/>
      <c r="VT721" s="1"/>
      <c r="VU721" s="1"/>
      <c r="VV721" s="1"/>
      <c r="VW721" s="1"/>
      <c r="VX721" s="1"/>
      <c r="VY721" s="1"/>
      <c r="VZ721" s="1"/>
      <c r="WA721" s="1"/>
      <c r="WB721" s="1"/>
      <c r="WC721" s="1"/>
      <c r="WD721" s="1"/>
      <c r="WE721" s="1"/>
      <c r="WF721" s="1"/>
      <c r="WG721" s="1"/>
      <c r="WH721" s="1"/>
      <c r="WI721" s="1"/>
      <c r="WJ721" s="1"/>
      <c r="WK721" s="1"/>
      <c r="WL721" s="1"/>
      <c r="WM721" s="1"/>
      <c r="WN721" s="1"/>
      <c r="WO721" s="1"/>
      <c r="WP721" s="1"/>
      <c r="WQ721" s="1"/>
      <c r="WR721" s="1"/>
      <c r="WS721" s="1"/>
      <c r="WT721" s="1"/>
      <c r="WU721" s="1"/>
      <c r="WV721" s="1"/>
      <c r="WW721" s="1"/>
      <c r="WX721" s="1"/>
      <c r="WY721" s="1"/>
      <c r="WZ721" s="1"/>
      <c r="XA721" s="1"/>
      <c r="XB721" s="1"/>
      <c r="XC721" s="1"/>
      <c r="XD721" s="1"/>
      <c r="XE721" s="1"/>
      <c r="XF721" s="1"/>
      <c r="XG721" s="1"/>
      <c r="XH721" s="1"/>
      <c r="XI721" s="1"/>
      <c r="XJ721" s="1"/>
      <c r="XK721" s="1"/>
      <c r="XL721" s="1"/>
      <c r="XM721" s="1"/>
      <c r="XN721" s="1"/>
      <c r="XO721" s="1"/>
      <c r="XP721" s="1"/>
      <c r="XQ721" s="1"/>
      <c r="XR721" s="1"/>
      <c r="XS721" s="1"/>
      <c r="XT721" s="1"/>
      <c r="XU721" s="1"/>
      <c r="XV721" s="1"/>
      <c r="XW721" s="1"/>
      <c r="XX721" s="1"/>
      <c r="XY721" s="1"/>
      <c r="XZ721" s="1"/>
      <c r="YA721" s="1"/>
      <c r="YB721" s="1"/>
      <c r="YC721" s="1"/>
      <c r="YD721" s="1"/>
      <c r="YE721" s="1"/>
      <c r="YF721" s="1"/>
      <c r="YG721" s="1"/>
      <c r="YH721" s="1"/>
      <c r="YI721" s="1"/>
      <c r="YJ721" s="1"/>
      <c r="YK721" s="1"/>
      <c r="YL721" s="1"/>
      <c r="YM721" s="1"/>
      <c r="YN721" s="1"/>
      <c r="YO721" s="1"/>
      <c r="YP721" s="1"/>
      <c r="YQ721" s="1"/>
      <c r="YR721" s="1"/>
      <c r="YS721" s="1"/>
      <c r="YT721" s="1"/>
      <c r="YU721" s="1"/>
      <c r="YV721" s="1"/>
      <c r="YW721" s="1"/>
      <c r="YX721" s="1"/>
      <c r="YY721" s="1"/>
      <c r="YZ721" s="1"/>
      <c r="ZA721" s="1"/>
      <c r="ZB721" s="1"/>
      <c r="ZC721" s="1"/>
      <c r="ZD721" s="1"/>
      <c r="ZE721" s="1"/>
      <c r="ZF721" s="1"/>
      <c r="ZG721" s="1"/>
      <c r="ZH721" s="1"/>
      <c r="ZI721" s="1"/>
      <c r="ZJ721" s="1"/>
      <c r="ZK721" s="1"/>
      <c r="ZL721" s="1"/>
      <c r="ZM721" s="1"/>
      <c r="ZN721" s="1"/>
      <c r="ZO721" s="1"/>
      <c r="ZP721" s="1"/>
      <c r="ZQ721" s="1"/>
      <c r="ZR721" s="1"/>
      <c r="ZS721" s="1"/>
      <c r="ZT721" s="1"/>
      <c r="ZU721" s="1"/>
      <c r="ZV721" s="1"/>
      <c r="ZW721" s="1"/>
      <c r="ZX721" s="1"/>
      <c r="ZY721" s="1"/>
      <c r="ZZ721" s="1"/>
      <c r="AAA721" s="1"/>
      <c r="AAB721" s="1"/>
      <c r="AAC721" s="1"/>
      <c r="AAD721" s="1"/>
      <c r="AAE721" s="1"/>
      <c r="AAF721" s="1"/>
      <c r="AAG721" s="1"/>
      <c r="AAH721" s="1"/>
      <c r="AAI721" s="1"/>
      <c r="AAJ721" s="1"/>
      <c r="AAK721" s="1"/>
      <c r="AAL721" s="1"/>
      <c r="AAM721" s="1"/>
      <c r="AAN721" s="1"/>
      <c r="AAO721" s="1"/>
      <c r="AAP721" s="1"/>
      <c r="AAQ721" s="1"/>
      <c r="AAR721" s="1"/>
      <c r="AAS721" s="1"/>
      <c r="AAT721" s="1"/>
      <c r="AAU721" s="1"/>
      <c r="AAV721" s="1"/>
      <c r="AAW721" s="1"/>
      <c r="AAX721" s="1"/>
      <c r="AAY721" s="1"/>
      <c r="AAZ721" s="1"/>
      <c r="ABA721" s="1"/>
      <c r="ABB721" s="1"/>
      <c r="ABC721" s="1"/>
      <c r="ABD721" s="1"/>
      <c r="ABE721" s="1"/>
      <c r="ABF721" s="1"/>
      <c r="ABG721" s="1"/>
      <c r="ABH721" s="1"/>
      <c r="ABI721" s="1"/>
      <c r="ABJ721" s="1"/>
      <c r="ABK721" s="1"/>
      <c r="ABL721" s="1"/>
      <c r="ABM721" s="1"/>
      <c r="ABN721" s="1"/>
      <c r="ABO721" s="1"/>
    </row>
    <row r="722" spans="2:743" x14ac:dyDescent="0.25">
      <c r="B722" s="1"/>
      <c r="C722" s="1"/>
      <c r="D722" s="1"/>
      <c r="E722" s="1"/>
      <c r="F722" s="1"/>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c r="GO722" s="3"/>
      <c r="GP722" s="3"/>
      <c r="GQ722" s="3"/>
      <c r="GR722" s="3"/>
      <c r="GS722" s="3"/>
      <c r="GT722" s="3"/>
      <c r="GU722" s="3"/>
      <c r="GV722" s="3"/>
      <c r="GW722" s="3"/>
      <c r="GX722" s="3"/>
      <c r="GY722" s="3"/>
      <c r="GZ722" s="3"/>
      <c r="HA722" s="3"/>
      <c r="HB722" s="3"/>
      <c r="HC722" s="3"/>
      <c r="HD722" s="3"/>
      <c r="HE722" s="3"/>
      <c r="HF722" s="3"/>
      <c r="HG722" s="3"/>
      <c r="HH722" s="3"/>
      <c r="HI722" s="3"/>
      <c r="HJ722" s="3"/>
      <c r="HK722" s="3"/>
      <c r="HL722" s="3"/>
      <c r="HM722" s="3"/>
      <c r="HN722" s="3"/>
      <c r="HO722" s="3"/>
      <c r="HP722" s="3"/>
      <c r="HQ722" s="3"/>
      <c r="HR722" s="3"/>
      <c r="HS722" s="3"/>
      <c r="HT722" s="3"/>
      <c r="HU722" s="3"/>
      <c r="HV722" s="3"/>
      <c r="HW722" s="3"/>
      <c r="HX722" s="3"/>
      <c r="HY722" s="3"/>
      <c r="HZ722" s="3"/>
      <c r="IA722" s="3"/>
      <c r="IB722" s="3"/>
      <c r="IC722" s="3"/>
      <c r="ID722" s="3"/>
      <c r="IE722" s="3"/>
      <c r="IF722" s="3"/>
      <c r="IG722" s="3"/>
      <c r="IH722" s="3"/>
      <c r="II722" s="3"/>
      <c r="IJ722" s="3"/>
      <c r="IK722" s="3"/>
      <c r="IL722" s="3"/>
      <c r="IM722" s="3"/>
      <c r="IN722" s="3"/>
      <c r="IO722" s="3"/>
      <c r="IP722" s="3"/>
      <c r="IQ722" s="3"/>
      <c r="IR722" s="3"/>
      <c r="IS722" s="3"/>
      <c r="IT722" s="3"/>
      <c r="IU722" s="3"/>
      <c r="IV722" s="3"/>
      <c r="IW722" s="3"/>
      <c r="IX722" s="3"/>
      <c r="IY722" s="3"/>
      <c r="IZ722" s="3"/>
      <c r="JA722" s="3"/>
      <c r="JB722" s="3"/>
      <c r="JC722" s="3"/>
      <c r="JD722" s="3"/>
      <c r="JE722" s="3"/>
      <c r="JF722" s="3"/>
      <c r="JG722" s="3"/>
      <c r="JH722" s="3"/>
      <c r="JI722" s="3"/>
      <c r="JJ722" s="3"/>
      <c r="JK722" s="3"/>
      <c r="JL722" s="3"/>
      <c r="JM722" s="3"/>
      <c r="JN722" s="3"/>
      <c r="JO722" s="3"/>
      <c r="JP722" s="3"/>
      <c r="JQ722" s="3"/>
      <c r="JR722" s="3"/>
      <c r="JS722" s="3"/>
      <c r="JT722" s="3"/>
      <c r="JU722" s="3"/>
      <c r="JV722" s="3"/>
      <c r="JW722" s="3"/>
      <c r="JX722" s="3"/>
      <c r="JY722" s="3"/>
      <c r="JZ722" s="3"/>
      <c r="KA722" s="3"/>
      <c r="KB722" s="3"/>
      <c r="KC722" s="3"/>
      <c r="KD722" s="3"/>
      <c r="KE722" s="3"/>
      <c r="KF722" s="3"/>
      <c r="KG722" s="3"/>
      <c r="KH722" s="3"/>
      <c r="KI722" s="3"/>
      <c r="KJ722" s="3"/>
      <c r="KK722" s="3"/>
      <c r="KL722" s="3"/>
      <c r="KM722" s="3"/>
      <c r="KN722" s="3"/>
      <c r="KO722" s="3"/>
      <c r="KP722" s="3"/>
      <c r="KQ722" s="3"/>
      <c r="KR722" s="3"/>
      <c r="KS722" s="3"/>
      <c r="KT722" s="3"/>
      <c r="KU722" s="3"/>
      <c r="KV722" s="3"/>
      <c r="KW722" s="3"/>
      <c r="KX722" s="3"/>
      <c r="KY722" s="3"/>
      <c r="KZ722" s="3"/>
      <c r="LA722" s="3"/>
      <c r="LB722" s="3"/>
      <c r="LC722" s="3"/>
      <c r="LD722" s="3"/>
      <c r="LE722" s="3"/>
      <c r="LF722" s="3"/>
      <c r="LG722" s="3"/>
      <c r="LH722" s="3"/>
      <c r="LI722" s="3"/>
      <c r="LJ722" s="3"/>
      <c r="LK722" s="3"/>
      <c r="LL722" s="3"/>
      <c r="LM722" s="3"/>
      <c r="LN722" s="3"/>
      <c r="LO722" s="3"/>
      <c r="LP722" s="3"/>
      <c r="LQ722" s="3"/>
      <c r="LR722" s="3"/>
      <c r="LS722" s="3"/>
      <c r="LT722" s="3"/>
      <c r="LU722" s="3"/>
      <c r="LV722" s="3"/>
      <c r="LW722" s="3"/>
      <c r="LX722" s="3"/>
      <c r="LY722" s="3"/>
      <c r="LZ722" s="3"/>
      <c r="MA722" s="3"/>
      <c r="MB722" s="3"/>
      <c r="MC722" s="3"/>
      <c r="MD722" s="3"/>
      <c r="ME722" s="3"/>
      <c r="MF722" s="3"/>
      <c r="MG722" s="3"/>
      <c r="MH722" s="3"/>
      <c r="MI722" s="3"/>
      <c r="MJ722" s="3"/>
      <c r="MK722" s="3"/>
      <c r="ML722" s="3"/>
      <c r="MM722" s="3"/>
      <c r="MN722" s="3"/>
      <c r="MO722" s="3"/>
      <c r="MP722" s="3"/>
      <c r="MQ722" s="3"/>
      <c r="MR722" s="3"/>
      <c r="MS722" s="3"/>
      <c r="MT722" s="3"/>
      <c r="MU722" s="3"/>
      <c r="MV722" s="3"/>
      <c r="MW722" s="3"/>
      <c r="MX722" s="3"/>
      <c r="MY722" s="3"/>
      <c r="MZ722" s="3"/>
      <c r="NA722" s="3"/>
      <c r="NB722" s="3"/>
      <c r="NC722" s="3"/>
      <c r="ND722" s="3"/>
      <c r="NE722" s="3"/>
      <c r="NF722" s="3"/>
      <c r="NG722" s="3"/>
      <c r="NH722" s="3"/>
      <c r="NI722" s="3"/>
      <c r="NJ722" s="3"/>
      <c r="NK722" s="3"/>
      <c r="NL722" s="3"/>
      <c r="NM722" s="3"/>
      <c r="NN722" s="3"/>
      <c r="NO722" s="3"/>
      <c r="NP722" s="3"/>
      <c r="NQ722" s="3"/>
      <c r="NR722" s="3"/>
      <c r="NS722" s="3"/>
      <c r="NT722" s="3"/>
      <c r="NU722" s="3"/>
      <c r="NV722" s="3"/>
      <c r="NW722" s="3"/>
      <c r="NX722" s="3"/>
      <c r="NY722" s="3"/>
      <c r="NZ722" s="3"/>
      <c r="OA722" s="3"/>
      <c r="OB722" s="3"/>
      <c r="OC722" s="3"/>
      <c r="OD722" s="3"/>
      <c r="OE722" s="3"/>
      <c r="OF722" s="3"/>
      <c r="OG722" s="3"/>
      <c r="OH722" s="3"/>
      <c r="OI722" s="3"/>
      <c r="OJ722" s="3"/>
      <c r="OK722" s="3"/>
      <c r="OL722" s="3"/>
      <c r="OM722" s="3"/>
      <c r="ON722" s="3"/>
      <c r="OO722" s="3"/>
      <c r="OP722" s="3"/>
      <c r="OQ722" s="3"/>
      <c r="OR722" s="3"/>
      <c r="OS722" s="3"/>
      <c r="OT722" s="3"/>
      <c r="OU722" s="3"/>
      <c r="OV722" s="3"/>
      <c r="OW722" s="3"/>
      <c r="OX722" s="3"/>
      <c r="OY722" s="3"/>
      <c r="OZ722" s="3"/>
      <c r="PA722" s="3"/>
      <c r="PB722" s="1"/>
      <c r="PC722" s="1"/>
      <c r="PD722" s="1"/>
      <c r="PE722" s="1"/>
      <c r="PF722" s="1"/>
      <c r="PG722" s="1"/>
      <c r="PH722" s="1"/>
      <c r="PI722" s="1"/>
      <c r="PJ722" s="1"/>
      <c r="PK722" s="1"/>
      <c r="PL722" s="1"/>
      <c r="PM722" s="1"/>
      <c r="PN722" s="1"/>
      <c r="PO722" s="1"/>
      <c r="PP722" s="1"/>
      <c r="PQ722" s="1"/>
      <c r="PR722" s="1"/>
      <c r="PS722" s="1"/>
      <c r="PT722" s="1"/>
      <c r="PU722" s="1"/>
      <c r="PV722" s="1"/>
      <c r="PW722" s="1"/>
      <c r="PX722" s="1"/>
      <c r="PY722" s="1"/>
      <c r="PZ722" s="1"/>
      <c r="QA722" s="1"/>
      <c r="QB722" s="1"/>
      <c r="QC722" s="1"/>
      <c r="QD722" s="1"/>
      <c r="QE722" s="1"/>
      <c r="QF722" s="1"/>
      <c r="QG722" s="1"/>
      <c r="QH722" s="1"/>
      <c r="QI722" s="1"/>
      <c r="QJ722" s="1"/>
      <c r="QK722" s="1"/>
      <c r="QL722" s="1"/>
      <c r="QM722" s="1"/>
      <c r="QN722" s="1"/>
      <c r="QO722" s="1"/>
      <c r="QP722" s="1"/>
      <c r="QQ722" s="1"/>
      <c r="QR722" s="1"/>
      <c r="QS722" s="1"/>
      <c r="QT722" s="1"/>
      <c r="QU722" s="1"/>
      <c r="QV722" s="1"/>
      <c r="QW722" s="1"/>
      <c r="QX722" s="1"/>
      <c r="QY722" s="1"/>
      <c r="QZ722" s="1"/>
      <c r="RA722" s="1"/>
      <c r="RB722" s="1"/>
      <c r="RC722" s="1"/>
      <c r="RD722" s="1"/>
      <c r="RE722" s="1"/>
      <c r="RF722" s="1"/>
      <c r="RG722" s="1"/>
      <c r="RH722" s="1"/>
      <c r="RI722" s="1"/>
      <c r="RJ722" s="1"/>
      <c r="RK722" s="1"/>
      <c r="RL722" s="1"/>
      <c r="RM722" s="1"/>
      <c r="RN722" s="1"/>
      <c r="RO722" s="1"/>
      <c r="RP722" s="1"/>
      <c r="RQ722" s="1"/>
      <c r="RR722" s="1"/>
      <c r="RS722" s="1"/>
      <c r="RT722" s="1"/>
      <c r="RU722" s="1"/>
      <c r="RV722" s="1"/>
      <c r="RW722" s="1"/>
      <c r="RX722" s="1"/>
      <c r="RY722" s="1"/>
      <c r="RZ722" s="1"/>
      <c r="SA722" s="1"/>
      <c r="SB722" s="1"/>
      <c r="SC722" s="1"/>
      <c r="SD722" s="1"/>
      <c r="SE722" s="1"/>
      <c r="SF722" s="1"/>
      <c r="SG722" s="1"/>
      <c r="SH722" s="1"/>
      <c r="SI722" s="1"/>
      <c r="SJ722" s="1"/>
      <c r="SK722" s="1"/>
      <c r="SL722" s="1"/>
      <c r="SM722" s="1"/>
      <c r="SN722" s="1"/>
      <c r="SO722" s="1"/>
      <c r="SP722" s="1"/>
      <c r="SQ722" s="1"/>
      <c r="SR722" s="1"/>
      <c r="SS722" s="1"/>
      <c r="ST722" s="1"/>
      <c r="SU722" s="1"/>
      <c r="SV722" s="1"/>
      <c r="SW722" s="1"/>
      <c r="SX722" s="1"/>
      <c r="SY722" s="1"/>
      <c r="SZ722" s="1"/>
      <c r="TA722" s="1"/>
      <c r="TB722" s="1"/>
      <c r="TC722" s="1"/>
      <c r="TD722" s="1"/>
      <c r="TE722" s="1"/>
      <c r="TF722" s="1"/>
      <c r="TG722" s="1"/>
      <c r="TH722" s="1"/>
      <c r="TI722" s="1"/>
      <c r="TJ722" s="1"/>
      <c r="TK722" s="1"/>
      <c r="TL722" s="1"/>
      <c r="TM722" s="1"/>
      <c r="TN722" s="1"/>
      <c r="TO722" s="1"/>
      <c r="TP722" s="1"/>
      <c r="TQ722" s="1"/>
      <c r="TR722" s="1"/>
      <c r="TS722" s="1"/>
      <c r="TT722" s="1"/>
      <c r="TU722" s="1"/>
      <c r="TV722" s="1"/>
      <c r="TW722" s="1"/>
      <c r="TX722" s="1"/>
      <c r="TY722" s="1"/>
      <c r="TZ722" s="1"/>
      <c r="UA722" s="1"/>
      <c r="UB722" s="1"/>
      <c r="UC722" s="1"/>
      <c r="UD722" s="1"/>
      <c r="UE722" s="1"/>
      <c r="UF722" s="1"/>
      <c r="UG722" s="1"/>
      <c r="UH722" s="1"/>
      <c r="UI722" s="1"/>
      <c r="UJ722" s="1"/>
      <c r="UK722" s="1"/>
      <c r="UL722" s="1"/>
      <c r="UM722" s="1"/>
      <c r="UN722" s="1"/>
      <c r="UO722" s="1"/>
      <c r="UP722" s="1"/>
      <c r="UQ722" s="1"/>
      <c r="UR722" s="1"/>
      <c r="US722" s="1"/>
      <c r="UT722" s="1"/>
      <c r="UU722" s="1"/>
      <c r="UV722" s="1"/>
      <c r="UW722" s="1"/>
      <c r="UX722" s="1"/>
      <c r="UY722" s="1"/>
      <c r="UZ722" s="1"/>
      <c r="VA722" s="1"/>
      <c r="VB722" s="1"/>
      <c r="VC722" s="1"/>
      <c r="VD722" s="1"/>
      <c r="VE722" s="1"/>
      <c r="VF722" s="1"/>
      <c r="VG722" s="1"/>
      <c r="VH722" s="1"/>
      <c r="VI722" s="1"/>
      <c r="VJ722" s="1"/>
      <c r="VK722" s="1"/>
      <c r="VL722" s="1"/>
      <c r="VM722" s="1"/>
      <c r="VN722" s="1"/>
      <c r="VO722" s="1"/>
      <c r="VP722" s="1"/>
      <c r="VQ722" s="1"/>
      <c r="VR722" s="1"/>
      <c r="VS722" s="1"/>
      <c r="VT722" s="1"/>
      <c r="VU722" s="1"/>
      <c r="VV722" s="1"/>
      <c r="VW722" s="1"/>
      <c r="VX722" s="1"/>
      <c r="VY722" s="1"/>
      <c r="VZ722" s="1"/>
      <c r="WA722" s="1"/>
      <c r="WB722" s="1"/>
      <c r="WC722" s="1"/>
      <c r="WD722" s="1"/>
      <c r="WE722" s="1"/>
      <c r="WF722" s="1"/>
      <c r="WG722" s="1"/>
      <c r="WH722" s="1"/>
      <c r="WI722" s="1"/>
      <c r="WJ722" s="1"/>
      <c r="WK722" s="1"/>
      <c r="WL722" s="1"/>
      <c r="WM722" s="1"/>
      <c r="WN722" s="1"/>
      <c r="WO722" s="1"/>
      <c r="WP722" s="1"/>
      <c r="WQ722" s="1"/>
      <c r="WR722" s="1"/>
      <c r="WS722" s="1"/>
      <c r="WT722" s="1"/>
      <c r="WU722" s="1"/>
      <c r="WV722" s="1"/>
      <c r="WW722" s="1"/>
      <c r="WX722" s="1"/>
      <c r="WY722" s="1"/>
      <c r="WZ722" s="1"/>
      <c r="XA722" s="1"/>
      <c r="XB722" s="1"/>
      <c r="XC722" s="1"/>
      <c r="XD722" s="1"/>
      <c r="XE722" s="1"/>
      <c r="XF722" s="1"/>
      <c r="XG722" s="1"/>
      <c r="XH722" s="1"/>
      <c r="XI722" s="1"/>
      <c r="XJ722" s="1"/>
      <c r="XK722" s="1"/>
      <c r="XL722" s="1"/>
      <c r="XM722" s="1"/>
      <c r="XN722" s="1"/>
      <c r="XO722" s="1"/>
      <c r="XP722" s="1"/>
      <c r="XQ722" s="1"/>
      <c r="XR722" s="1"/>
      <c r="XS722" s="1"/>
      <c r="XT722" s="1"/>
      <c r="XU722" s="1"/>
      <c r="XV722" s="1"/>
      <c r="XW722" s="1"/>
      <c r="XX722" s="1"/>
      <c r="XY722" s="1"/>
      <c r="XZ722" s="1"/>
      <c r="YA722" s="1"/>
      <c r="YB722" s="1"/>
      <c r="YC722" s="1"/>
      <c r="YD722" s="1"/>
      <c r="YE722" s="1"/>
      <c r="YF722" s="1"/>
      <c r="YG722" s="1"/>
      <c r="YH722" s="1"/>
      <c r="YI722" s="1"/>
      <c r="YJ722" s="1"/>
      <c r="YK722" s="1"/>
      <c r="YL722" s="1"/>
      <c r="YM722" s="1"/>
      <c r="YN722" s="1"/>
      <c r="YO722" s="1"/>
      <c r="YP722" s="1"/>
      <c r="YQ722" s="1"/>
      <c r="YR722" s="1"/>
      <c r="YS722" s="1"/>
      <c r="YT722" s="1"/>
      <c r="YU722" s="1"/>
      <c r="YV722" s="1"/>
      <c r="YW722" s="1"/>
      <c r="YX722" s="1"/>
      <c r="YY722" s="1"/>
      <c r="YZ722" s="1"/>
      <c r="ZA722" s="1"/>
      <c r="ZB722" s="1"/>
      <c r="ZC722" s="1"/>
      <c r="ZD722" s="1"/>
      <c r="ZE722" s="1"/>
      <c r="ZF722" s="1"/>
      <c r="ZG722" s="1"/>
      <c r="ZH722" s="1"/>
      <c r="ZI722" s="1"/>
      <c r="ZJ722" s="1"/>
      <c r="ZK722" s="1"/>
      <c r="ZL722" s="1"/>
      <c r="ZM722" s="1"/>
      <c r="ZN722" s="1"/>
      <c r="ZO722" s="1"/>
      <c r="ZP722" s="1"/>
      <c r="ZQ722" s="1"/>
      <c r="ZR722" s="1"/>
      <c r="ZS722" s="1"/>
      <c r="ZT722" s="1"/>
      <c r="ZU722" s="1"/>
      <c r="ZV722" s="1"/>
      <c r="ZW722" s="1"/>
      <c r="ZX722" s="1"/>
      <c r="ZY722" s="1"/>
      <c r="ZZ722" s="1"/>
      <c r="AAA722" s="1"/>
      <c r="AAB722" s="1"/>
      <c r="AAC722" s="1"/>
      <c r="AAD722" s="1"/>
      <c r="AAE722" s="1"/>
      <c r="AAF722" s="1"/>
      <c r="AAG722" s="1"/>
      <c r="AAH722" s="1"/>
      <c r="AAI722" s="1"/>
      <c r="AAJ722" s="1"/>
      <c r="AAK722" s="1"/>
      <c r="AAL722" s="1"/>
      <c r="AAM722" s="1"/>
      <c r="AAN722" s="1"/>
      <c r="AAO722" s="1"/>
      <c r="AAP722" s="1"/>
      <c r="AAQ722" s="1"/>
      <c r="AAR722" s="1"/>
      <c r="AAS722" s="1"/>
      <c r="AAT722" s="1"/>
      <c r="AAU722" s="1"/>
      <c r="AAV722" s="1"/>
      <c r="AAW722" s="1"/>
      <c r="AAX722" s="1"/>
      <c r="AAY722" s="1"/>
      <c r="AAZ722" s="1"/>
      <c r="ABA722" s="1"/>
      <c r="ABB722" s="1"/>
      <c r="ABC722" s="1"/>
      <c r="ABD722" s="1"/>
      <c r="ABE722" s="1"/>
      <c r="ABF722" s="1"/>
      <c r="ABG722" s="1"/>
      <c r="ABH722" s="1"/>
      <c r="ABI722" s="1"/>
      <c r="ABJ722" s="1"/>
      <c r="ABK722" s="1"/>
      <c r="ABL722" s="1"/>
      <c r="ABM722" s="1"/>
      <c r="ABN722" s="1"/>
      <c r="ABO722" s="1"/>
    </row>
    <row r="723" spans="2:743" x14ac:dyDescent="0.25">
      <c r="B723" s="1"/>
      <c r="C723" s="1"/>
      <c r="D723" s="1"/>
      <c r="E723" s="1"/>
      <c r="F723" s="1"/>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c r="GO723" s="3"/>
      <c r="GP723" s="3"/>
      <c r="GQ723" s="3"/>
      <c r="GR723" s="3"/>
      <c r="GS723" s="3"/>
      <c r="GT723" s="3"/>
      <c r="GU723" s="3"/>
      <c r="GV723" s="3"/>
      <c r="GW723" s="3"/>
      <c r="GX723" s="3"/>
      <c r="GY723" s="3"/>
      <c r="GZ723" s="3"/>
      <c r="HA723" s="3"/>
      <c r="HB723" s="3"/>
      <c r="HC723" s="3"/>
      <c r="HD723" s="3"/>
      <c r="HE723" s="3"/>
      <c r="HF723" s="3"/>
      <c r="HG723" s="3"/>
      <c r="HH723" s="3"/>
      <c r="HI723" s="3"/>
      <c r="HJ723" s="3"/>
      <c r="HK723" s="3"/>
      <c r="HL723" s="3"/>
      <c r="HM723" s="3"/>
      <c r="HN723" s="3"/>
      <c r="HO723" s="3"/>
      <c r="HP723" s="3"/>
      <c r="HQ723" s="3"/>
      <c r="HR723" s="3"/>
      <c r="HS723" s="3"/>
      <c r="HT723" s="3"/>
      <c r="HU723" s="3"/>
      <c r="HV723" s="3"/>
      <c r="HW723" s="3"/>
      <c r="HX723" s="3"/>
      <c r="HY723" s="3"/>
      <c r="HZ723" s="3"/>
      <c r="IA723" s="3"/>
      <c r="IB723" s="3"/>
      <c r="IC723" s="3"/>
      <c r="ID723" s="3"/>
      <c r="IE723" s="3"/>
      <c r="IF723" s="3"/>
      <c r="IG723" s="3"/>
      <c r="IH723" s="3"/>
      <c r="II723" s="3"/>
      <c r="IJ723" s="3"/>
      <c r="IK723" s="3"/>
      <c r="IL723" s="3"/>
      <c r="IM723" s="3"/>
      <c r="IN723" s="3"/>
      <c r="IO723" s="3"/>
      <c r="IP723" s="3"/>
      <c r="IQ723" s="3"/>
      <c r="IR723" s="3"/>
      <c r="IS723" s="3"/>
      <c r="IT723" s="3"/>
      <c r="IU723" s="3"/>
      <c r="IV723" s="3"/>
      <c r="IW723" s="3"/>
      <c r="IX723" s="3"/>
      <c r="IY723" s="3"/>
      <c r="IZ723" s="3"/>
      <c r="JA723" s="3"/>
      <c r="JB723" s="3"/>
      <c r="JC723" s="3"/>
      <c r="JD723" s="3"/>
      <c r="JE723" s="3"/>
      <c r="JF723" s="3"/>
      <c r="JG723" s="3"/>
      <c r="JH723" s="3"/>
      <c r="JI723" s="3"/>
      <c r="JJ723" s="3"/>
      <c r="JK723" s="3"/>
      <c r="JL723" s="3"/>
      <c r="JM723" s="3"/>
      <c r="JN723" s="3"/>
      <c r="JO723" s="3"/>
      <c r="JP723" s="3"/>
      <c r="JQ723" s="3"/>
      <c r="JR723" s="3"/>
      <c r="JS723" s="3"/>
      <c r="JT723" s="3"/>
      <c r="JU723" s="3"/>
      <c r="JV723" s="3"/>
      <c r="JW723" s="3"/>
      <c r="JX723" s="3"/>
      <c r="JY723" s="3"/>
      <c r="JZ723" s="3"/>
      <c r="KA723" s="3"/>
      <c r="KB723" s="3"/>
      <c r="KC723" s="3"/>
      <c r="KD723" s="3"/>
      <c r="KE723" s="3"/>
      <c r="KF723" s="3"/>
      <c r="KG723" s="3"/>
      <c r="KH723" s="3"/>
      <c r="KI723" s="3"/>
      <c r="KJ723" s="3"/>
      <c r="KK723" s="3"/>
      <c r="KL723" s="3"/>
      <c r="KM723" s="3"/>
      <c r="KN723" s="3"/>
      <c r="KO723" s="3"/>
      <c r="KP723" s="3"/>
      <c r="KQ723" s="3"/>
      <c r="KR723" s="3"/>
      <c r="KS723" s="3"/>
      <c r="KT723" s="3"/>
      <c r="KU723" s="3"/>
      <c r="KV723" s="3"/>
      <c r="KW723" s="3"/>
      <c r="KX723" s="3"/>
      <c r="KY723" s="3"/>
      <c r="KZ723" s="3"/>
      <c r="LA723" s="3"/>
      <c r="LB723" s="3"/>
      <c r="LC723" s="3"/>
      <c r="LD723" s="3"/>
      <c r="LE723" s="3"/>
      <c r="LF723" s="3"/>
      <c r="LG723" s="3"/>
      <c r="LH723" s="3"/>
      <c r="LI723" s="3"/>
      <c r="LJ723" s="3"/>
      <c r="LK723" s="3"/>
      <c r="LL723" s="3"/>
      <c r="LM723" s="3"/>
      <c r="LN723" s="3"/>
      <c r="LO723" s="3"/>
      <c r="LP723" s="3"/>
      <c r="LQ723" s="3"/>
      <c r="LR723" s="3"/>
      <c r="LS723" s="3"/>
      <c r="LT723" s="3"/>
      <c r="LU723" s="3"/>
      <c r="LV723" s="3"/>
      <c r="LW723" s="3"/>
      <c r="LX723" s="3"/>
      <c r="LY723" s="3"/>
      <c r="LZ723" s="3"/>
      <c r="MA723" s="3"/>
      <c r="MB723" s="3"/>
      <c r="MC723" s="3"/>
      <c r="MD723" s="3"/>
      <c r="ME723" s="3"/>
      <c r="MF723" s="3"/>
      <c r="MG723" s="3"/>
      <c r="MH723" s="3"/>
      <c r="MI723" s="3"/>
      <c r="MJ723" s="3"/>
      <c r="MK723" s="3"/>
      <c r="ML723" s="3"/>
      <c r="MM723" s="3"/>
      <c r="MN723" s="3"/>
      <c r="MO723" s="3"/>
      <c r="MP723" s="3"/>
      <c r="MQ723" s="3"/>
      <c r="MR723" s="3"/>
      <c r="MS723" s="3"/>
      <c r="MT723" s="3"/>
      <c r="MU723" s="3"/>
      <c r="MV723" s="3"/>
      <c r="MW723" s="3"/>
      <c r="MX723" s="3"/>
      <c r="MY723" s="3"/>
      <c r="MZ723" s="3"/>
      <c r="NA723" s="3"/>
      <c r="NB723" s="3"/>
      <c r="NC723" s="3"/>
      <c r="ND723" s="3"/>
      <c r="NE723" s="3"/>
      <c r="NF723" s="3"/>
      <c r="NG723" s="3"/>
      <c r="NH723" s="3"/>
      <c r="NI723" s="3"/>
      <c r="NJ723" s="3"/>
      <c r="NK723" s="3"/>
      <c r="NL723" s="3"/>
      <c r="NM723" s="3"/>
      <c r="NN723" s="3"/>
      <c r="NO723" s="3"/>
      <c r="NP723" s="3"/>
      <c r="NQ723" s="3"/>
      <c r="NR723" s="3"/>
      <c r="NS723" s="3"/>
      <c r="NT723" s="3"/>
      <c r="NU723" s="3"/>
      <c r="NV723" s="3"/>
      <c r="NW723" s="3"/>
      <c r="NX723" s="3"/>
      <c r="NY723" s="3"/>
      <c r="NZ723" s="3"/>
      <c r="OA723" s="3"/>
      <c r="OB723" s="3"/>
      <c r="OC723" s="3"/>
      <c r="OD723" s="3"/>
      <c r="OE723" s="3"/>
      <c r="OF723" s="3"/>
      <c r="OG723" s="3"/>
      <c r="OH723" s="3"/>
      <c r="OI723" s="3"/>
      <c r="OJ723" s="3"/>
      <c r="OK723" s="3"/>
      <c r="OL723" s="3"/>
      <c r="OM723" s="3"/>
      <c r="ON723" s="3"/>
      <c r="OO723" s="3"/>
      <c r="OP723" s="3"/>
      <c r="OQ723" s="3"/>
      <c r="OR723" s="3"/>
      <c r="OS723" s="3"/>
      <c r="OT723" s="3"/>
      <c r="OU723" s="3"/>
      <c r="OV723" s="3"/>
      <c r="OW723" s="3"/>
      <c r="OX723" s="3"/>
      <c r="OY723" s="3"/>
      <c r="OZ723" s="3"/>
      <c r="PA723" s="3"/>
      <c r="PB723" s="1"/>
      <c r="PC723" s="1"/>
      <c r="PD723" s="1"/>
      <c r="PE723" s="1"/>
      <c r="PF723" s="1"/>
      <c r="PG723" s="1"/>
      <c r="PH723" s="1"/>
      <c r="PI723" s="1"/>
      <c r="PJ723" s="1"/>
      <c r="PK723" s="1"/>
      <c r="PL723" s="1"/>
      <c r="PM723" s="1"/>
      <c r="PN723" s="1"/>
      <c r="PO723" s="1"/>
      <c r="PP723" s="1"/>
      <c r="PQ723" s="1"/>
      <c r="PR723" s="1"/>
      <c r="PS723" s="1"/>
      <c r="PT723" s="1"/>
      <c r="PU723" s="1"/>
      <c r="PV723" s="1"/>
      <c r="PW723" s="1"/>
      <c r="PX723" s="1"/>
      <c r="PY723" s="1"/>
      <c r="PZ723" s="1"/>
      <c r="QA723" s="1"/>
      <c r="QB723" s="1"/>
      <c r="QC723" s="1"/>
      <c r="QD723" s="1"/>
      <c r="QE723" s="1"/>
      <c r="QF723" s="1"/>
      <c r="QG723" s="1"/>
      <c r="QH723" s="1"/>
      <c r="QI723" s="1"/>
      <c r="QJ723" s="1"/>
      <c r="QK723" s="1"/>
      <c r="QL723" s="1"/>
      <c r="QM723" s="1"/>
      <c r="QN723" s="1"/>
      <c r="QO723" s="1"/>
      <c r="QP723" s="1"/>
      <c r="QQ723" s="1"/>
      <c r="QR723" s="1"/>
      <c r="QS723" s="1"/>
      <c r="QT723" s="1"/>
      <c r="QU723" s="1"/>
      <c r="QV723" s="1"/>
      <c r="QW723" s="1"/>
      <c r="QX723" s="1"/>
      <c r="QY723" s="1"/>
      <c r="QZ723" s="1"/>
      <c r="RA723" s="1"/>
      <c r="RB723" s="1"/>
      <c r="RC723" s="1"/>
      <c r="RD723" s="1"/>
      <c r="RE723" s="1"/>
      <c r="RF723" s="1"/>
      <c r="RG723" s="1"/>
      <c r="RH723" s="1"/>
      <c r="RI723" s="1"/>
      <c r="RJ723" s="1"/>
      <c r="RK723" s="1"/>
      <c r="RL723" s="1"/>
      <c r="RM723" s="1"/>
      <c r="RN723" s="1"/>
      <c r="RO723" s="1"/>
      <c r="RP723" s="1"/>
      <c r="RQ723" s="1"/>
      <c r="RR723" s="1"/>
      <c r="RS723" s="1"/>
      <c r="RT723" s="1"/>
      <c r="RU723" s="1"/>
      <c r="RV723" s="1"/>
      <c r="RW723" s="1"/>
      <c r="RX723" s="1"/>
      <c r="RY723" s="1"/>
      <c r="RZ723" s="1"/>
      <c r="SA723" s="1"/>
      <c r="SB723" s="1"/>
      <c r="SC723" s="1"/>
      <c r="SD723" s="1"/>
      <c r="SE723" s="1"/>
      <c r="SF723" s="1"/>
      <c r="SG723" s="1"/>
      <c r="SH723" s="1"/>
      <c r="SI723" s="1"/>
      <c r="SJ723" s="1"/>
      <c r="SK723" s="1"/>
      <c r="SL723" s="1"/>
      <c r="SM723" s="1"/>
      <c r="SN723" s="1"/>
      <c r="SO723" s="1"/>
      <c r="SP723" s="1"/>
      <c r="SQ723" s="1"/>
      <c r="SR723" s="1"/>
      <c r="SS723" s="1"/>
      <c r="ST723" s="1"/>
      <c r="SU723" s="1"/>
      <c r="SV723" s="1"/>
      <c r="SW723" s="1"/>
      <c r="SX723" s="1"/>
      <c r="SY723" s="1"/>
      <c r="SZ723" s="1"/>
      <c r="TA723" s="1"/>
      <c r="TB723" s="1"/>
      <c r="TC723" s="1"/>
      <c r="TD723" s="1"/>
      <c r="TE723" s="1"/>
      <c r="TF723" s="1"/>
      <c r="TG723" s="1"/>
      <c r="TH723" s="1"/>
      <c r="TI723" s="1"/>
      <c r="TJ723" s="1"/>
      <c r="TK723" s="1"/>
      <c r="TL723" s="1"/>
      <c r="TM723" s="1"/>
      <c r="TN723" s="1"/>
      <c r="TO723" s="1"/>
      <c r="TP723" s="1"/>
      <c r="TQ723" s="1"/>
      <c r="TR723" s="1"/>
      <c r="TS723" s="1"/>
      <c r="TT723" s="1"/>
      <c r="TU723" s="1"/>
      <c r="TV723" s="1"/>
      <c r="TW723" s="1"/>
      <c r="TX723" s="1"/>
      <c r="TY723" s="1"/>
      <c r="TZ723" s="1"/>
      <c r="UA723" s="1"/>
      <c r="UB723" s="1"/>
      <c r="UC723" s="1"/>
      <c r="UD723" s="1"/>
      <c r="UE723" s="1"/>
      <c r="UF723" s="1"/>
      <c r="UG723" s="1"/>
      <c r="UH723" s="1"/>
      <c r="UI723" s="1"/>
      <c r="UJ723" s="1"/>
      <c r="UK723" s="1"/>
      <c r="UL723" s="1"/>
      <c r="UM723" s="1"/>
      <c r="UN723" s="1"/>
      <c r="UO723" s="1"/>
      <c r="UP723" s="1"/>
      <c r="UQ723" s="1"/>
      <c r="UR723" s="1"/>
      <c r="US723" s="1"/>
      <c r="UT723" s="1"/>
      <c r="UU723" s="1"/>
      <c r="UV723" s="1"/>
      <c r="UW723" s="1"/>
      <c r="UX723" s="1"/>
      <c r="UY723" s="1"/>
      <c r="UZ723" s="1"/>
      <c r="VA723" s="1"/>
      <c r="VB723" s="1"/>
      <c r="VC723" s="1"/>
      <c r="VD723" s="1"/>
      <c r="VE723" s="1"/>
      <c r="VF723" s="1"/>
      <c r="VG723" s="1"/>
      <c r="VH723" s="1"/>
      <c r="VI723" s="1"/>
      <c r="VJ723" s="1"/>
      <c r="VK723" s="1"/>
      <c r="VL723" s="1"/>
      <c r="VM723" s="1"/>
      <c r="VN723" s="1"/>
      <c r="VO723" s="1"/>
      <c r="VP723" s="1"/>
      <c r="VQ723" s="1"/>
      <c r="VR723" s="1"/>
      <c r="VS723" s="1"/>
      <c r="VT723" s="1"/>
      <c r="VU723" s="1"/>
      <c r="VV723" s="1"/>
      <c r="VW723" s="1"/>
      <c r="VX723" s="1"/>
      <c r="VY723" s="1"/>
      <c r="VZ723" s="1"/>
      <c r="WA723" s="1"/>
      <c r="WB723" s="1"/>
      <c r="WC723" s="1"/>
      <c r="WD723" s="1"/>
      <c r="WE723" s="1"/>
      <c r="WF723" s="1"/>
      <c r="WG723" s="1"/>
      <c r="WH723" s="1"/>
      <c r="WI723" s="1"/>
      <c r="WJ723" s="1"/>
      <c r="WK723" s="1"/>
      <c r="WL723" s="1"/>
      <c r="WM723" s="1"/>
      <c r="WN723" s="1"/>
      <c r="WO723" s="1"/>
      <c r="WP723" s="1"/>
      <c r="WQ723" s="1"/>
      <c r="WR723" s="1"/>
      <c r="WS723" s="1"/>
      <c r="WT723" s="1"/>
      <c r="WU723" s="1"/>
      <c r="WV723" s="1"/>
      <c r="WW723" s="1"/>
      <c r="WX723" s="1"/>
      <c r="WY723" s="1"/>
      <c r="WZ723" s="1"/>
      <c r="XA723" s="1"/>
      <c r="XB723" s="1"/>
      <c r="XC723" s="1"/>
      <c r="XD723" s="1"/>
      <c r="XE723" s="1"/>
      <c r="XF723" s="1"/>
      <c r="XG723" s="1"/>
      <c r="XH723" s="1"/>
      <c r="XI723" s="1"/>
      <c r="XJ723" s="1"/>
      <c r="XK723" s="1"/>
      <c r="XL723" s="1"/>
      <c r="XM723" s="1"/>
      <c r="XN723" s="1"/>
      <c r="XO723" s="1"/>
      <c r="XP723" s="1"/>
      <c r="XQ723" s="1"/>
      <c r="XR723" s="1"/>
      <c r="XS723" s="1"/>
      <c r="XT723" s="1"/>
      <c r="XU723" s="1"/>
      <c r="XV723" s="1"/>
      <c r="XW723" s="1"/>
      <c r="XX723" s="1"/>
      <c r="XY723" s="1"/>
      <c r="XZ723" s="1"/>
      <c r="YA723" s="1"/>
      <c r="YB723" s="1"/>
      <c r="YC723" s="1"/>
      <c r="YD723" s="1"/>
      <c r="YE723" s="1"/>
      <c r="YF723" s="1"/>
      <c r="YG723" s="1"/>
      <c r="YH723" s="1"/>
      <c r="YI723" s="1"/>
      <c r="YJ723" s="1"/>
      <c r="YK723" s="1"/>
      <c r="YL723" s="1"/>
      <c r="YM723" s="1"/>
      <c r="YN723" s="1"/>
      <c r="YO723" s="1"/>
      <c r="YP723" s="1"/>
      <c r="YQ723" s="1"/>
      <c r="YR723" s="1"/>
      <c r="YS723" s="1"/>
      <c r="YT723" s="1"/>
      <c r="YU723" s="1"/>
      <c r="YV723" s="1"/>
      <c r="YW723" s="1"/>
      <c r="YX723" s="1"/>
      <c r="YY723" s="1"/>
      <c r="YZ723" s="1"/>
      <c r="ZA723" s="1"/>
      <c r="ZB723" s="1"/>
      <c r="ZC723" s="1"/>
      <c r="ZD723" s="1"/>
      <c r="ZE723" s="1"/>
      <c r="ZF723" s="1"/>
      <c r="ZG723" s="1"/>
      <c r="ZH723" s="1"/>
      <c r="ZI723" s="1"/>
      <c r="ZJ723" s="1"/>
      <c r="ZK723" s="1"/>
      <c r="ZL723" s="1"/>
      <c r="ZM723" s="1"/>
      <c r="ZN723" s="1"/>
      <c r="ZO723" s="1"/>
      <c r="ZP723" s="1"/>
      <c r="ZQ723" s="1"/>
      <c r="ZR723" s="1"/>
      <c r="ZS723" s="1"/>
      <c r="ZT723" s="1"/>
      <c r="ZU723" s="1"/>
      <c r="ZV723" s="1"/>
      <c r="ZW723" s="1"/>
      <c r="ZX723" s="1"/>
      <c r="ZY723" s="1"/>
      <c r="ZZ723" s="1"/>
      <c r="AAA723" s="1"/>
      <c r="AAB723" s="1"/>
      <c r="AAC723" s="1"/>
      <c r="AAD723" s="1"/>
      <c r="AAE723" s="1"/>
      <c r="AAF723" s="1"/>
      <c r="AAG723" s="1"/>
      <c r="AAH723" s="1"/>
      <c r="AAI723" s="1"/>
      <c r="AAJ723" s="1"/>
      <c r="AAK723" s="1"/>
      <c r="AAL723" s="1"/>
      <c r="AAM723" s="1"/>
      <c r="AAN723" s="1"/>
      <c r="AAO723" s="1"/>
      <c r="AAP723" s="1"/>
      <c r="AAQ723" s="1"/>
      <c r="AAR723" s="1"/>
      <c r="AAS723" s="1"/>
      <c r="AAT723" s="1"/>
      <c r="AAU723" s="1"/>
      <c r="AAV723" s="1"/>
      <c r="AAW723" s="1"/>
      <c r="AAX723" s="1"/>
      <c r="AAY723" s="1"/>
      <c r="AAZ723" s="1"/>
      <c r="ABA723" s="1"/>
      <c r="ABB723" s="1"/>
      <c r="ABC723" s="1"/>
      <c r="ABD723" s="1"/>
      <c r="ABE723" s="1"/>
      <c r="ABF723" s="1"/>
      <c r="ABG723" s="1"/>
      <c r="ABH723" s="1"/>
      <c r="ABI723" s="1"/>
      <c r="ABJ723" s="1"/>
      <c r="ABK723" s="1"/>
      <c r="ABL723" s="1"/>
      <c r="ABM723" s="1"/>
      <c r="ABN723" s="1"/>
      <c r="ABO723" s="1"/>
    </row>
    <row r="724" spans="2:743" x14ac:dyDescent="0.25">
      <c r="B724" s="1"/>
      <c r="C724" s="1"/>
      <c r="D724" s="1"/>
      <c r="E724" s="1"/>
      <c r="F724" s="1"/>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c r="GO724" s="3"/>
      <c r="GP724" s="3"/>
      <c r="GQ724" s="3"/>
      <c r="GR724" s="3"/>
      <c r="GS724" s="3"/>
      <c r="GT724" s="3"/>
      <c r="GU724" s="3"/>
      <c r="GV724" s="3"/>
      <c r="GW724" s="3"/>
      <c r="GX724" s="3"/>
      <c r="GY724" s="3"/>
      <c r="GZ724" s="3"/>
      <c r="HA724" s="3"/>
      <c r="HB724" s="3"/>
      <c r="HC724" s="3"/>
      <c r="HD724" s="3"/>
      <c r="HE724" s="3"/>
      <c r="HF724" s="3"/>
      <c r="HG724" s="3"/>
      <c r="HH724" s="3"/>
      <c r="HI724" s="3"/>
      <c r="HJ724" s="3"/>
      <c r="HK724" s="3"/>
      <c r="HL724" s="3"/>
      <c r="HM724" s="3"/>
      <c r="HN724" s="3"/>
      <c r="HO724" s="3"/>
      <c r="HP724" s="3"/>
      <c r="HQ724" s="3"/>
      <c r="HR724" s="3"/>
      <c r="HS724" s="3"/>
      <c r="HT724" s="3"/>
      <c r="HU724" s="3"/>
      <c r="HV724" s="3"/>
      <c r="HW724" s="3"/>
      <c r="HX724" s="3"/>
      <c r="HY724" s="3"/>
      <c r="HZ724" s="3"/>
      <c r="IA724" s="3"/>
      <c r="IB724" s="3"/>
      <c r="IC724" s="3"/>
      <c r="ID724" s="3"/>
      <c r="IE724" s="3"/>
      <c r="IF724" s="3"/>
      <c r="IG724" s="3"/>
      <c r="IH724" s="3"/>
      <c r="II724" s="3"/>
      <c r="IJ724" s="3"/>
      <c r="IK724" s="3"/>
      <c r="IL724" s="3"/>
      <c r="IM724" s="3"/>
      <c r="IN724" s="3"/>
      <c r="IO724" s="3"/>
      <c r="IP724" s="3"/>
      <c r="IQ724" s="3"/>
      <c r="IR724" s="3"/>
      <c r="IS724" s="3"/>
      <c r="IT724" s="3"/>
      <c r="IU724" s="3"/>
      <c r="IV724" s="3"/>
      <c r="IW724" s="3"/>
      <c r="IX724" s="3"/>
      <c r="IY724" s="3"/>
      <c r="IZ724" s="3"/>
      <c r="JA724" s="3"/>
      <c r="JB724" s="3"/>
      <c r="JC724" s="3"/>
      <c r="JD724" s="3"/>
      <c r="JE724" s="3"/>
      <c r="JF724" s="3"/>
      <c r="JG724" s="3"/>
      <c r="JH724" s="3"/>
      <c r="JI724" s="3"/>
      <c r="JJ724" s="3"/>
      <c r="JK724" s="3"/>
      <c r="JL724" s="3"/>
      <c r="JM724" s="3"/>
      <c r="JN724" s="3"/>
      <c r="JO724" s="3"/>
      <c r="JP724" s="3"/>
      <c r="JQ724" s="3"/>
      <c r="JR724" s="3"/>
      <c r="JS724" s="3"/>
      <c r="JT724" s="3"/>
      <c r="JU724" s="3"/>
      <c r="JV724" s="3"/>
      <c r="JW724" s="3"/>
      <c r="JX724" s="3"/>
      <c r="JY724" s="3"/>
      <c r="JZ724" s="3"/>
      <c r="KA724" s="3"/>
      <c r="KB724" s="3"/>
      <c r="KC724" s="3"/>
      <c r="KD724" s="3"/>
      <c r="KE724" s="3"/>
      <c r="KF724" s="3"/>
      <c r="KG724" s="3"/>
      <c r="KH724" s="3"/>
      <c r="KI724" s="3"/>
      <c r="KJ724" s="3"/>
      <c r="KK724" s="3"/>
      <c r="KL724" s="3"/>
      <c r="KM724" s="3"/>
      <c r="KN724" s="3"/>
      <c r="KO724" s="3"/>
      <c r="KP724" s="3"/>
      <c r="KQ724" s="3"/>
      <c r="KR724" s="3"/>
      <c r="KS724" s="3"/>
      <c r="KT724" s="3"/>
      <c r="KU724" s="3"/>
      <c r="KV724" s="3"/>
      <c r="KW724" s="3"/>
      <c r="KX724" s="3"/>
      <c r="KY724" s="3"/>
      <c r="KZ724" s="3"/>
      <c r="LA724" s="3"/>
      <c r="LB724" s="3"/>
      <c r="LC724" s="3"/>
      <c r="LD724" s="3"/>
      <c r="LE724" s="3"/>
      <c r="LF724" s="3"/>
      <c r="LG724" s="3"/>
      <c r="LH724" s="3"/>
      <c r="LI724" s="3"/>
      <c r="LJ724" s="3"/>
      <c r="LK724" s="3"/>
      <c r="LL724" s="3"/>
      <c r="LM724" s="3"/>
      <c r="LN724" s="3"/>
      <c r="LO724" s="3"/>
      <c r="LP724" s="3"/>
      <c r="LQ724" s="3"/>
      <c r="LR724" s="3"/>
      <c r="LS724" s="3"/>
      <c r="LT724" s="3"/>
      <c r="LU724" s="3"/>
      <c r="LV724" s="3"/>
      <c r="LW724" s="3"/>
      <c r="LX724" s="3"/>
      <c r="LY724" s="3"/>
      <c r="LZ724" s="3"/>
      <c r="MA724" s="3"/>
      <c r="MB724" s="3"/>
      <c r="MC724" s="3"/>
      <c r="MD724" s="3"/>
      <c r="ME724" s="3"/>
      <c r="MF724" s="3"/>
      <c r="MG724" s="3"/>
      <c r="MH724" s="3"/>
      <c r="MI724" s="3"/>
      <c r="MJ724" s="3"/>
      <c r="MK724" s="3"/>
      <c r="ML724" s="3"/>
      <c r="MM724" s="3"/>
      <c r="MN724" s="3"/>
      <c r="MO724" s="3"/>
      <c r="MP724" s="3"/>
      <c r="MQ724" s="3"/>
      <c r="MR724" s="3"/>
      <c r="MS724" s="3"/>
      <c r="MT724" s="3"/>
      <c r="MU724" s="3"/>
      <c r="MV724" s="3"/>
      <c r="MW724" s="3"/>
      <c r="MX724" s="3"/>
      <c r="MY724" s="3"/>
      <c r="MZ724" s="3"/>
      <c r="NA724" s="3"/>
      <c r="NB724" s="3"/>
      <c r="NC724" s="3"/>
      <c r="ND724" s="3"/>
      <c r="NE724" s="3"/>
      <c r="NF724" s="3"/>
      <c r="NG724" s="3"/>
      <c r="NH724" s="3"/>
      <c r="NI724" s="3"/>
      <c r="NJ724" s="3"/>
      <c r="NK724" s="3"/>
      <c r="NL724" s="3"/>
      <c r="NM724" s="3"/>
      <c r="NN724" s="3"/>
      <c r="NO724" s="3"/>
      <c r="NP724" s="3"/>
      <c r="NQ724" s="3"/>
      <c r="NR724" s="3"/>
      <c r="NS724" s="3"/>
      <c r="NT724" s="3"/>
      <c r="NU724" s="3"/>
      <c r="NV724" s="3"/>
      <c r="NW724" s="3"/>
      <c r="NX724" s="3"/>
      <c r="NY724" s="3"/>
      <c r="NZ724" s="3"/>
      <c r="OA724" s="3"/>
      <c r="OB724" s="3"/>
      <c r="OC724" s="3"/>
      <c r="OD724" s="3"/>
      <c r="OE724" s="3"/>
      <c r="OF724" s="3"/>
      <c r="OG724" s="3"/>
      <c r="OH724" s="3"/>
      <c r="OI724" s="3"/>
      <c r="OJ724" s="3"/>
      <c r="OK724" s="3"/>
      <c r="OL724" s="3"/>
      <c r="OM724" s="3"/>
      <c r="ON724" s="3"/>
      <c r="OO724" s="3"/>
      <c r="OP724" s="3"/>
      <c r="OQ724" s="3"/>
      <c r="OR724" s="3"/>
      <c r="OS724" s="3"/>
      <c r="OT724" s="3"/>
      <c r="OU724" s="3"/>
      <c r="OV724" s="3"/>
      <c r="OW724" s="3"/>
      <c r="OX724" s="3"/>
      <c r="OY724" s="3"/>
      <c r="OZ724" s="3"/>
      <c r="PA724" s="3"/>
      <c r="PB724" s="1"/>
      <c r="PC724" s="1"/>
      <c r="PD724" s="1"/>
      <c r="PE724" s="1"/>
      <c r="PF724" s="1"/>
      <c r="PG724" s="1"/>
      <c r="PH724" s="1"/>
      <c r="PI724" s="1"/>
      <c r="PJ724" s="1"/>
      <c r="PK724" s="1"/>
      <c r="PL724" s="1"/>
      <c r="PM724" s="1"/>
      <c r="PN724" s="1"/>
      <c r="PO724" s="1"/>
      <c r="PP724" s="1"/>
      <c r="PQ724" s="1"/>
      <c r="PR724" s="1"/>
      <c r="PS724" s="1"/>
      <c r="PT724" s="1"/>
      <c r="PU724" s="1"/>
      <c r="PV724" s="1"/>
      <c r="PW724" s="1"/>
      <c r="PX724" s="1"/>
      <c r="PY724" s="1"/>
      <c r="PZ724" s="1"/>
      <c r="QA724" s="1"/>
      <c r="QB724" s="1"/>
      <c r="QC724" s="1"/>
      <c r="QD724" s="1"/>
      <c r="QE724" s="1"/>
      <c r="QF724" s="1"/>
      <c r="QG724" s="1"/>
      <c r="QH724" s="1"/>
      <c r="QI724" s="1"/>
      <c r="QJ724" s="1"/>
      <c r="QK724" s="1"/>
      <c r="QL724" s="1"/>
      <c r="QM724" s="1"/>
      <c r="QN724" s="1"/>
      <c r="QO724" s="1"/>
      <c r="QP724" s="1"/>
      <c r="QQ724" s="1"/>
      <c r="QR724" s="1"/>
      <c r="QS724" s="1"/>
      <c r="QT724" s="1"/>
      <c r="QU724" s="1"/>
      <c r="QV724" s="1"/>
      <c r="QW724" s="1"/>
      <c r="QX724" s="1"/>
      <c r="QY724" s="1"/>
      <c r="QZ724" s="1"/>
      <c r="RA724" s="1"/>
      <c r="RB724" s="1"/>
      <c r="RC724" s="1"/>
      <c r="RD724" s="1"/>
      <c r="RE724" s="1"/>
      <c r="RF724" s="1"/>
      <c r="RG724" s="1"/>
      <c r="RH724" s="1"/>
      <c r="RI724" s="1"/>
      <c r="RJ724" s="1"/>
      <c r="RK724" s="1"/>
      <c r="RL724" s="1"/>
      <c r="RM724" s="1"/>
      <c r="RN724" s="1"/>
      <c r="RO724" s="1"/>
      <c r="RP724" s="1"/>
      <c r="RQ724" s="1"/>
      <c r="RR724" s="1"/>
      <c r="RS724" s="1"/>
      <c r="RT724" s="1"/>
      <c r="RU724" s="1"/>
      <c r="RV724" s="1"/>
      <c r="RW724" s="1"/>
      <c r="RX724" s="1"/>
      <c r="RY724" s="1"/>
      <c r="RZ724" s="1"/>
      <c r="SA724" s="1"/>
      <c r="SB724" s="1"/>
      <c r="SC724" s="1"/>
      <c r="SD724" s="1"/>
      <c r="SE724" s="1"/>
      <c r="SF724" s="1"/>
      <c r="SG724" s="1"/>
      <c r="SH724" s="1"/>
      <c r="SI724" s="1"/>
      <c r="SJ724" s="1"/>
      <c r="SK724" s="1"/>
      <c r="SL724" s="1"/>
      <c r="SM724" s="1"/>
      <c r="SN724" s="1"/>
      <c r="SO724" s="1"/>
      <c r="SP724" s="1"/>
      <c r="SQ724" s="1"/>
      <c r="SR724" s="1"/>
      <c r="SS724" s="1"/>
      <c r="ST724" s="1"/>
      <c r="SU724" s="1"/>
      <c r="SV724" s="1"/>
      <c r="SW724" s="1"/>
      <c r="SX724" s="1"/>
      <c r="SY724" s="1"/>
      <c r="SZ724" s="1"/>
      <c r="TA724" s="1"/>
      <c r="TB724" s="1"/>
      <c r="TC724" s="1"/>
      <c r="TD724" s="1"/>
      <c r="TE724" s="1"/>
      <c r="TF724" s="1"/>
      <c r="TG724" s="1"/>
      <c r="TH724" s="1"/>
      <c r="TI724" s="1"/>
      <c r="TJ724" s="1"/>
      <c r="TK724" s="1"/>
      <c r="TL724" s="1"/>
      <c r="TM724" s="1"/>
      <c r="TN724" s="1"/>
      <c r="TO724" s="1"/>
      <c r="TP724" s="1"/>
      <c r="TQ724" s="1"/>
      <c r="TR724" s="1"/>
      <c r="TS724" s="1"/>
      <c r="TT724" s="1"/>
      <c r="TU724" s="1"/>
      <c r="TV724" s="1"/>
      <c r="TW724" s="1"/>
      <c r="TX724" s="1"/>
      <c r="TY724" s="1"/>
      <c r="TZ724" s="1"/>
      <c r="UA724" s="1"/>
      <c r="UB724" s="1"/>
      <c r="UC724" s="1"/>
      <c r="UD724" s="1"/>
      <c r="UE724" s="1"/>
      <c r="UF724" s="1"/>
      <c r="UG724" s="1"/>
      <c r="UH724" s="1"/>
      <c r="UI724" s="1"/>
      <c r="UJ724" s="1"/>
      <c r="UK724" s="1"/>
      <c r="UL724" s="1"/>
      <c r="UM724" s="1"/>
      <c r="UN724" s="1"/>
      <c r="UO724" s="1"/>
      <c r="UP724" s="1"/>
      <c r="UQ724" s="1"/>
      <c r="UR724" s="1"/>
      <c r="US724" s="1"/>
      <c r="UT724" s="1"/>
      <c r="UU724" s="1"/>
      <c r="UV724" s="1"/>
      <c r="UW724" s="1"/>
      <c r="UX724" s="1"/>
      <c r="UY724" s="1"/>
      <c r="UZ724" s="1"/>
      <c r="VA724" s="1"/>
      <c r="VB724" s="1"/>
      <c r="VC724" s="1"/>
      <c r="VD724" s="1"/>
      <c r="VE724" s="1"/>
      <c r="VF724" s="1"/>
      <c r="VG724" s="1"/>
      <c r="VH724" s="1"/>
      <c r="VI724" s="1"/>
      <c r="VJ724" s="1"/>
      <c r="VK724" s="1"/>
      <c r="VL724" s="1"/>
      <c r="VM724" s="1"/>
      <c r="VN724" s="1"/>
      <c r="VO724" s="1"/>
      <c r="VP724" s="1"/>
      <c r="VQ724" s="1"/>
      <c r="VR724" s="1"/>
      <c r="VS724" s="1"/>
      <c r="VT724" s="1"/>
      <c r="VU724" s="1"/>
      <c r="VV724" s="1"/>
      <c r="VW724" s="1"/>
      <c r="VX724" s="1"/>
      <c r="VY724" s="1"/>
      <c r="VZ724" s="1"/>
      <c r="WA724" s="1"/>
      <c r="WB724" s="1"/>
      <c r="WC724" s="1"/>
      <c r="WD724" s="1"/>
      <c r="WE724" s="1"/>
      <c r="WF724" s="1"/>
      <c r="WG724" s="1"/>
      <c r="WH724" s="1"/>
      <c r="WI724" s="1"/>
      <c r="WJ724" s="1"/>
      <c r="WK724" s="1"/>
      <c r="WL724" s="1"/>
      <c r="WM724" s="1"/>
      <c r="WN724" s="1"/>
      <c r="WO724" s="1"/>
      <c r="WP724" s="1"/>
      <c r="WQ724" s="1"/>
      <c r="WR724" s="1"/>
      <c r="WS724" s="1"/>
      <c r="WT724" s="1"/>
      <c r="WU724" s="1"/>
      <c r="WV724" s="1"/>
      <c r="WW724" s="1"/>
      <c r="WX724" s="1"/>
      <c r="WY724" s="1"/>
      <c r="WZ724" s="1"/>
      <c r="XA724" s="1"/>
      <c r="XB724" s="1"/>
      <c r="XC724" s="1"/>
      <c r="XD724" s="1"/>
      <c r="XE724" s="1"/>
      <c r="XF724" s="1"/>
      <c r="XG724" s="1"/>
      <c r="XH724" s="1"/>
      <c r="XI724" s="1"/>
      <c r="XJ724" s="1"/>
      <c r="XK724" s="1"/>
      <c r="XL724" s="1"/>
      <c r="XM724" s="1"/>
      <c r="XN724" s="1"/>
      <c r="XO724" s="1"/>
      <c r="XP724" s="1"/>
      <c r="XQ724" s="1"/>
      <c r="XR724" s="1"/>
      <c r="XS724" s="1"/>
      <c r="XT724" s="1"/>
      <c r="XU724" s="1"/>
      <c r="XV724" s="1"/>
      <c r="XW724" s="1"/>
      <c r="XX724" s="1"/>
      <c r="XY724" s="1"/>
      <c r="XZ724" s="1"/>
      <c r="YA724" s="1"/>
      <c r="YB724" s="1"/>
      <c r="YC724" s="1"/>
      <c r="YD724" s="1"/>
      <c r="YE724" s="1"/>
      <c r="YF724" s="1"/>
      <c r="YG724" s="1"/>
      <c r="YH724" s="1"/>
      <c r="YI724" s="1"/>
      <c r="YJ724" s="1"/>
      <c r="YK724" s="1"/>
      <c r="YL724" s="1"/>
      <c r="YM724" s="1"/>
      <c r="YN724" s="1"/>
      <c r="YO724" s="1"/>
      <c r="YP724" s="1"/>
      <c r="YQ724" s="1"/>
      <c r="YR724" s="1"/>
      <c r="YS724" s="1"/>
      <c r="YT724" s="1"/>
      <c r="YU724" s="1"/>
      <c r="YV724" s="1"/>
      <c r="YW724" s="1"/>
      <c r="YX724" s="1"/>
      <c r="YY724" s="1"/>
      <c r="YZ724" s="1"/>
      <c r="ZA724" s="1"/>
      <c r="ZB724" s="1"/>
      <c r="ZC724" s="1"/>
      <c r="ZD724" s="1"/>
      <c r="ZE724" s="1"/>
      <c r="ZF724" s="1"/>
      <c r="ZG724" s="1"/>
      <c r="ZH724" s="1"/>
      <c r="ZI724" s="1"/>
      <c r="ZJ724" s="1"/>
      <c r="ZK724" s="1"/>
      <c r="ZL724" s="1"/>
      <c r="ZM724" s="1"/>
      <c r="ZN724" s="1"/>
      <c r="ZO724" s="1"/>
      <c r="ZP724" s="1"/>
      <c r="ZQ724" s="1"/>
      <c r="ZR724" s="1"/>
      <c r="ZS724" s="1"/>
      <c r="ZT724" s="1"/>
      <c r="ZU724" s="1"/>
      <c r="ZV724" s="1"/>
      <c r="ZW724" s="1"/>
      <c r="ZX724" s="1"/>
      <c r="ZY724" s="1"/>
      <c r="ZZ724" s="1"/>
      <c r="AAA724" s="1"/>
      <c r="AAB724" s="1"/>
      <c r="AAC724" s="1"/>
      <c r="AAD724" s="1"/>
      <c r="AAE724" s="1"/>
      <c r="AAF724" s="1"/>
      <c r="AAG724" s="1"/>
      <c r="AAH724" s="1"/>
      <c r="AAI724" s="1"/>
      <c r="AAJ724" s="1"/>
      <c r="AAK724" s="1"/>
      <c r="AAL724" s="1"/>
      <c r="AAM724" s="1"/>
      <c r="AAN724" s="1"/>
      <c r="AAO724" s="1"/>
      <c r="AAP724" s="1"/>
      <c r="AAQ724" s="1"/>
      <c r="AAR724" s="1"/>
      <c r="AAS724" s="1"/>
      <c r="AAT724" s="1"/>
      <c r="AAU724" s="1"/>
      <c r="AAV724" s="1"/>
      <c r="AAW724" s="1"/>
      <c r="AAX724" s="1"/>
      <c r="AAY724" s="1"/>
      <c r="AAZ724" s="1"/>
      <c r="ABA724" s="1"/>
      <c r="ABB724" s="1"/>
      <c r="ABC724" s="1"/>
      <c r="ABD724" s="1"/>
      <c r="ABE724" s="1"/>
      <c r="ABF724" s="1"/>
      <c r="ABG724" s="1"/>
      <c r="ABH724" s="1"/>
      <c r="ABI724" s="1"/>
      <c r="ABJ724" s="1"/>
      <c r="ABK724" s="1"/>
      <c r="ABL724" s="1"/>
      <c r="ABM724" s="1"/>
      <c r="ABN724" s="1"/>
      <c r="ABO724" s="1"/>
    </row>
    <row r="725" spans="2:743" x14ac:dyDescent="0.25">
      <c r="B725" s="1"/>
      <c r="C725" s="1"/>
      <c r="D725" s="1"/>
      <c r="E725" s="1"/>
      <c r="F725" s="1"/>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c r="GO725" s="3"/>
      <c r="GP725" s="3"/>
      <c r="GQ725" s="3"/>
      <c r="GR725" s="3"/>
      <c r="GS725" s="3"/>
      <c r="GT725" s="3"/>
      <c r="GU725" s="3"/>
      <c r="GV725" s="3"/>
      <c r="GW725" s="3"/>
      <c r="GX725" s="3"/>
      <c r="GY725" s="3"/>
      <c r="GZ725" s="3"/>
      <c r="HA725" s="3"/>
      <c r="HB725" s="3"/>
      <c r="HC725" s="3"/>
      <c r="HD725" s="3"/>
      <c r="HE725" s="3"/>
      <c r="HF725" s="3"/>
      <c r="HG725" s="3"/>
      <c r="HH725" s="3"/>
      <c r="HI725" s="3"/>
      <c r="HJ725" s="3"/>
      <c r="HK725" s="3"/>
      <c r="HL725" s="3"/>
      <c r="HM725" s="3"/>
      <c r="HN725" s="3"/>
      <c r="HO725" s="3"/>
      <c r="HP725" s="3"/>
      <c r="HQ725" s="3"/>
      <c r="HR725" s="3"/>
      <c r="HS725" s="3"/>
      <c r="HT725" s="3"/>
      <c r="HU725" s="3"/>
      <c r="HV725" s="3"/>
      <c r="HW725" s="3"/>
      <c r="HX725" s="3"/>
      <c r="HY725" s="3"/>
      <c r="HZ725" s="3"/>
      <c r="IA725" s="3"/>
      <c r="IB725" s="3"/>
      <c r="IC725" s="3"/>
      <c r="ID725" s="3"/>
      <c r="IE725" s="3"/>
      <c r="IF725" s="3"/>
      <c r="IG725" s="3"/>
      <c r="IH725" s="3"/>
      <c r="II725" s="3"/>
      <c r="IJ725" s="3"/>
      <c r="IK725" s="3"/>
      <c r="IL725" s="3"/>
      <c r="IM725" s="3"/>
      <c r="IN725" s="3"/>
      <c r="IO725" s="3"/>
      <c r="IP725" s="3"/>
      <c r="IQ725" s="3"/>
      <c r="IR725" s="3"/>
      <c r="IS725" s="3"/>
      <c r="IT725" s="3"/>
      <c r="IU725" s="3"/>
      <c r="IV725" s="3"/>
      <c r="IW725" s="3"/>
      <c r="IX725" s="3"/>
      <c r="IY725" s="3"/>
      <c r="IZ725" s="3"/>
      <c r="JA725" s="3"/>
      <c r="JB725" s="3"/>
      <c r="JC725" s="3"/>
      <c r="JD725" s="3"/>
      <c r="JE725" s="3"/>
      <c r="JF725" s="3"/>
      <c r="JG725" s="3"/>
      <c r="JH725" s="3"/>
      <c r="JI725" s="3"/>
      <c r="JJ725" s="3"/>
      <c r="JK725" s="3"/>
      <c r="JL725" s="3"/>
      <c r="JM725" s="3"/>
      <c r="JN725" s="3"/>
      <c r="JO725" s="3"/>
      <c r="JP725" s="3"/>
      <c r="JQ725" s="3"/>
      <c r="JR725" s="3"/>
      <c r="JS725" s="3"/>
      <c r="JT725" s="3"/>
      <c r="JU725" s="3"/>
      <c r="JV725" s="3"/>
      <c r="JW725" s="3"/>
      <c r="JX725" s="3"/>
      <c r="JY725" s="3"/>
      <c r="JZ725" s="3"/>
      <c r="KA725" s="3"/>
      <c r="KB725" s="3"/>
      <c r="KC725" s="3"/>
      <c r="KD725" s="3"/>
      <c r="KE725" s="3"/>
      <c r="KF725" s="3"/>
      <c r="KG725" s="3"/>
      <c r="KH725" s="3"/>
      <c r="KI725" s="3"/>
      <c r="KJ725" s="3"/>
      <c r="KK725" s="3"/>
      <c r="KL725" s="3"/>
      <c r="KM725" s="3"/>
      <c r="KN725" s="3"/>
      <c r="KO725" s="3"/>
      <c r="KP725" s="3"/>
      <c r="KQ725" s="3"/>
      <c r="KR725" s="3"/>
      <c r="KS725" s="3"/>
      <c r="KT725" s="3"/>
      <c r="KU725" s="3"/>
      <c r="KV725" s="3"/>
      <c r="KW725" s="3"/>
      <c r="KX725" s="3"/>
      <c r="KY725" s="3"/>
      <c r="KZ725" s="3"/>
      <c r="LA725" s="3"/>
      <c r="LB725" s="3"/>
      <c r="LC725" s="3"/>
      <c r="LD725" s="3"/>
      <c r="LE725" s="3"/>
      <c r="LF725" s="3"/>
      <c r="LG725" s="3"/>
      <c r="LH725" s="3"/>
      <c r="LI725" s="3"/>
      <c r="LJ725" s="3"/>
      <c r="LK725" s="3"/>
      <c r="LL725" s="3"/>
      <c r="LM725" s="3"/>
      <c r="LN725" s="3"/>
      <c r="LO725" s="3"/>
      <c r="LP725" s="3"/>
      <c r="LQ725" s="3"/>
      <c r="LR725" s="3"/>
      <c r="LS725" s="3"/>
      <c r="LT725" s="3"/>
      <c r="LU725" s="3"/>
      <c r="LV725" s="3"/>
      <c r="LW725" s="3"/>
      <c r="LX725" s="3"/>
      <c r="LY725" s="3"/>
      <c r="LZ725" s="3"/>
      <c r="MA725" s="3"/>
      <c r="MB725" s="3"/>
      <c r="MC725" s="3"/>
      <c r="MD725" s="3"/>
      <c r="ME725" s="3"/>
      <c r="MF725" s="3"/>
      <c r="MG725" s="3"/>
      <c r="MH725" s="3"/>
      <c r="MI725" s="3"/>
      <c r="MJ725" s="3"/>
      <c r="MK725" s="3"/>
      <c r="ML725" s="3"/>
      <c r="MM725" s="3"/>
      <c r="MN725" s="3"/>
      <c r="MO725" s="3"/>
      <c r="MP725" s="3"/>
      <c r="MQ725" s="3"/>
      <c r="MR725" s="3"/>
      <c r="MS725" s="3"/>
      <c r="MT725" s="3"/>
      <c r="MU725" s="3"/>
      <c r="MV725" s="3"/>
      <c r="MW725" s="3"/>
      <c r="MX725" s="3"/>
      <c r="MY725" s="3"/>
      <c r="MZ725" s="3"/>
      <c r="NA725" s="3"/>
      <c r="NB725" s="3"/>
      <c r="NC725" s="3"/>
      <c r="ND725" s="3"/>
      <c r="NE725" s="3"/>
      <c r="NF725" s="3"/>
      <c r="NG725" s="3"/>
      <c r="NH725" s="3"/>
      <c r="NI725" s="3"/>
      <c r="NJ725" s="3"/>
      <c r="NK725" s="3"/>
      <c r="NL725" s="3"/>
      <c r="NM725" s="3"/>
      <c r="NN725" s="3"/>
      <c r="NO725" s="3"/>
      <c r="NP725" s="3"/>
      <c r="NQ725" s="3"/>
      <c r="NR725" s="3"/>
      <c r="NS725" s="3"/>
      <c r="NT725" s="3"/>
      <c r="NU725" s="3"/>
      <c r="NV725" s="3"/>
      <c r="NW725" s="3"/>
      <c r="NX725" s="3"/>
      <c r="NY725" s="3"/>
      <c r="NZ725" s="3"/>
      <c r="OA725" s="3"/>
      <c r="OB725" s="3"/>
      <c r="OC725" s="3"/>
      <c r="OD725" s="3"/>
      <c r="OE725" s="3"/>
      <c r="OF725" s="3"/>
      <c r="OG725" s="3"/>
      <c r="OH725" s="3"/>
      <c r="OI725" s="3"/>
      <c r="OJ725" s="3"/>
      <c r="OK725" s="3"/>
      <c r="OL725" s="3"/>
      <c r="OM725" s="3"/>
      <c r="ON725" s="3"/>
      <c r="OO725" s="3"/>
      <c r="OP725" s="3"/>
      <c r="OQ725" s="3"/>
      <c r="OR725" s="3"/>
      <c r="OS725" s="3"/>
      <c r="OT725" s="3"/>
      <c r="OU725" s="3"/>
      <c r="OV725" s="3"/>
      <c r="OW725" s="3"/>
      <c r="OX725" s="3"/>
      <c r="OY725" s="3"/>
      <c r="OZ725" s="3"/>
      <c r="PA725" s="3"/>
      <c r="PB725" s="1"/>
      <c r="PC725" s="1"/>
      <c r="PD725" s="1"/>
      <c r="PE725" s="1"/>
      <c r="PF725" s="1"/>
      <c r="PG725" s="1"/>
      <c r="PH725" s="1"/>
      <c r="PI725" s="1"/>
      <c r="PJ725" s="1"/>
      <c r="PK725" s="1"/>
      <c r="PL725" s="1"/>
      <c r="PM725" s="1"/>
      <c r="PN725" s="1"/>
      <c r="PO725" s="1"/>
      <c r="PP725" s="1"/>
      <c r="PQ725" s="1"/>
      <c r="PR725" s="1"/>
      <c r="PS725" s="1"/>
      <c r="PT725" s="1"/>
      <c r="PU725" s="1"/>
      <c r="PV725" s="1"/>
      <c r="PW725" s="1"/>
      <c r="PX725" s="1"/>
      <c r="PY725" s="1"/>
      <c r="PZ725" s="1"/>
      <c r="QA725" s="1"/>
      <c r="QB725" s="1"/>
      <c r="QC725" s="1"/>
      <c r="QD725" s="1"/>
      <c r="QE725" s="1"/>
      <c r="QF725" s="1"/>
      <c r="QG725" s="1"/>
      <c r="QH725" s="1"/>
      <c r="QI725" s="1"/>
      <c r="QJ725" s="1"/>
      <c r="QK725" s="1"/>
      <c r="QL725" s="1"/>
      <c r="QM725" s="1"/>
      <c r="QN725" s="1"/>
      <c r="QO725" s="1"/>
      <c r="QP725" s="1"/>
      <c r="QQ725" s="1"/>
      <c r="QR725" s="1"/>
      <c r="QS725" s="1"/>
      <c r="QT725" s="1"/>
      <c r="QU725" s="1"/>
      <c r="QV725" s="1"/>
      <c r="QW725" s="1"/>
      <c r="QX725" s="1"/>
      <c r="QY725" s="1"/>
      <c r="QZ725" s="1"/>
      <c r="RA725" s="1"/>
      <c r="RB725" s="1"/>
      <c r="RC725" s="1"/>
      <c r="RD725" s="1"/>
      <c r="RE725" s="1"/>
      <c r="RF725" s="1"/>
      <c r="RG725" s="1"/>
      <c r="RH725" s="1"/>
      <c r="RI725" s="1"/>
      <c r="RJ725" s="1"/>
      <c r="RK725" s="1"/>
      <c r="RL725" s="1"/>
      <c r="RM725" s="1"/>
      <c r="RN725" s="1"/>
      <c r="RO725" s="1"/>
      <c r="RP725" s="1"/>
      <c r="RQ725" s="1"/>
      <c r="RR725" s="1"/>
      <c r="RS725" s="1"/>
      <c r="RT725" s="1"/>
      <c r="RU725" s="1"/>
      <c r="RV725" s="1"/>
      <c r="RW725" s="1"/>
      <c r="RX725" s="1"/>
      <c r="RY725" s="1"/>
      <c r="RZ725" s="1"/>
      <c r="SA725" s="1"/>
      <c r="SB725" s="1"/>
      <c r="SC725" s="1"/>
      <c r="SD725" s="1"/>
      <c r="SE725" s="1"/>
      <c r="SF725" s="1"/>
      <c r="SG725" s="1"/>
      <c r="SH725" s="1"/>
      <c r="SI725" s="1"/>
      <c r="SJ725" s="1"/>
      <c r="SK725" s="1"/>
      <c r="SL725" s="1"/>
      <c r="SM725" s="1"/>
      <c r="SN725" s="1"/>
      <c r="SO725" s="1"/>
      <c r="SP725" s="1"/>
      <c r="SQ725" s="1"/>
      <c r="SR725" s="1"/>
      <c r="SS725" s="1"/>
      <c r="ST725" s="1"/>
      <c r="SU725" s="1"/>
      <c r="SV725" s="1"/>
      <c r="SW725" s="1"/>
      <c r="SX725" s="1"/>
      <c r="SY725" s="1"/>
      <c r="SZ725" s="1"/>
      <c r="TA725" s="1"/>
      <c r="TB725" s="1"/>
      <c r="TC725" s="1"/>
      <c r="TD725" s="1"/>
      <c r="TE725" s="1"/>
      <c r="TF725" s="1"/>
      <c r="TG725" s="1"/>
      <c r="TH725" s="1"/>
      <c r="TI725" s="1"/>
      <c r="TJ725" s="1"/>
      <c r="TK725" s="1"/>
      <c r="TL725" s="1"/>
      <c r="TM725" s="1"/>
      <c r="TN725" s="1"/>
      <c r="TO725" s="1"/>
      <c r="TP725" s="1"/>
      <c r="TQ725" s="1"/>
      <c r="TR725" s="1"/>
      <c r="TS725" s="1"/>
      <c r="TT725" s="1"/>
      <c r="TU725" s="1"/>
      <c r="TV725" s="1"/>
      <c r="TW725" s="1"/>
      <c r="TX725" s="1"/>
      <c r="TY725" s="1"/>
      <c r="TZ725" s="1"/>
      <c r="UA725" s="1"/>
      <c r="UB725" s="1"/>
      <c r="UC725" s="1"/>
      <c r="UD725" s="1"/>
      <c r="UE725" s="1"/>
      <c r="UF725" s="1"/>
      <c r="UG725" s="1"/>
      <c r="UH725" s="1"/>
      <c r="UI725" s="1"/>
      <c r="UJ725" s="1"/>
      <c r="UK725" s="1"/>
      <c r="UL725" s="1"/>
      <c r="UM725" s="1"/>
      <c r="UN725" s="1"/>
      <c r="UO725" s="1"/>
      <c r="UP725" s="1"/>
      <c r="UQ725" s="1"/>
      <c r="UR725" s="1"/>
      <c r="US725" s="1"/>
      <c r="UT725" s="1"/>
      <c r="UU725" s="1"/>
      <c r="UV725" s="1"/>
      <c r="UW725" s="1"/>
      <c r="UX725" s="1"/>
      <c r="UY725" s="1"/>
      <c r="UZ725" s="1"/>
      <c r="VA725" s="1"/>
      <c r="VB725" s="1"/>
      <c r="VC725" s="1"/>
      <c r="VD725" s="1"/>
      <c r="VE725" s="1"/>
      <c r="VF725" s="1"/>
      <c r="VG725" s="1"/>
      <c r="VH725" s="1"/>
      <c r="VI725" s="1"/>
      <c r="VJ725" s="1"/>
      <c r="VK725" s="1"/>
      <c r="VL725" s="1"/>
      <c r="VM725" s="1"/>
      <c r="VN725" s="1"/>
      <c r="VO725" s="1"/>
      <c r="VP725" s="1"/>
      <c r="VQ725" s="1"/>
      <c r="VR725" s="1"/>
      <c r="VS725" s="1"/>
      <c r="VT725" s="1"/>
      <c r="VU725" s="1"/>
      <c r="VV725" s="1"/>
      <c r="VW725" s="1"/>
      <c r="VX725" s="1"/>
      <c r="VY725" s="1"/>
      <c r="VZ725" s="1"/>
      <c r="WA725" s="1"/>
      <c r="WB725" s="1"/>
      <c r="WC725" s="1"/>
      <c r="WD725" s="1"/>
      <c r="WE725" s="1"/>
      <c r="WF725" s="1"/>
      <c r="WG725" s="1"/>
      <c r="WH725" s="1"/>
      <c r="WI725" s="1"/>
      <c r="WJ725" s="1"/>
      <c r="WK725" s="1"/>
      <c r="WL725" s="1"/>
      <c r="WM725" s="1"/>
      <c r="WN725" s="1"/>
      <c r="WO725" s="1"/>
      <c r="WP725" s="1"/>
      <c r="WQ725" s="1"/>
      <c r="WR725" s="1"/>
      <c r="WS725" s="1"/>
      <c r="WT725" s="1"/>
      <c r="WU725" s="1"/>
      <c r="WV725" s="1"/>
      <c r="WW725" s="1"/>
      <c r="WX725" s="1"/>
      <c r="WY725" s="1"/>
      <c r="WZ725" s="1"/>
      <c r="XA725" s="1"/>
      <c r="XB725" s="1"/>
      <c r="XC725" s="1"/>
      <c r="XD725" s="1"/>
      <c r="XE725" s="1"/>
      <c r="XF725" s="1"/>
      <c r="XG725" s="1"/>
      <c r="XH725" s="1"/>
      <c r="XI725" s="1"/>
      <c r="XJ725" s="1"/>
      <c r="XK725" s="1"/>
      <c r="XL725" s="1"/>
      <c r="XM725" s="1"/>
      <c r="XN725" s="1"/>
      <c r="XO725" s="1"/>
      <c r="XP725" s="1"/>
      <c r="XQ725" s="1"/>
      <c r="XR725" s="1"/>
      <c r="XS725" s="1"/>
      <c r="XT725" s="1"/>
      <c r="XU725" s="1"/>
      <c r="XV725" s="1"/>
      <c r="XW725" s="1"/>
      <c r="XX725" s="1"/>
      <c r="XY725" s="1"/>
      <c r="XZ725" s="1"/>
      <c r="YA725" s="1"/>
      <c r="YB725" s="1"/>
      <c r="YC725" s="1"/>
      <c r="YD725" s="1"/>
      <c r="YE725" s="1"/>
      <c r="YF725" s="1"/>
      <c r="YG725" s="1"/>
      <c r="YH725" s="1"/>
      <c r="YI725" s="1"/>
      <c r="YJ725" s="1"/>
      <c r="YK725" s="1"/>
      <c r="YL725" s="1"/>
      <c r="YM725" s="1"/>
      <c r="YN725" s="1"/>
      <c r="YO725" s="1"/>
      <c r="YP725" s="1"/>
      <c r="YQ725" s="1"/>
      <c r="YR725" s="1"/>
      <c r="YS725" s="1"/>
      <c r="YT725" s="1"/>
      <c r="YU725" s="1"/>
      <c r="YV725" s="1"/>
      <c r="YW725" s="1"/>
      <c r="YX725" s="1"/>
      <c r="YY725" s="1"/>
      <c r="YZ725" s="1"/>
      <c r="ZA725" s="1"/>
      <c r="ZB725" s="1"/>
      <c r="ZC725" s="1"/>
      <c r="ZD725" s="1"/>
      <c r="ZE725" s="1"/>
      <c r="ZF725" s="1"/>
      <c r="ZG725" s="1"/>
      <c r="ZH725" s="1"/>
      <c r="ZI725" s="1"/>
      <c r="ZJ725" s="1"/>
      <c r="ZK725" s="1"/>
      <c r="ZL725" s="1"/>
      <c r="ZM725" s="1"/>
      <c r="ZN725" s="1"/>
      <c r="ZO725" s="1"/>
      <c r="ZP725" s="1"/>
      <c r="ZQ725" s="1"/>
      <c r="ZR725" s="1"/>
      <c r="ZS725" s="1"/>
      <c r="ZT725" s="1"/>
      <c r="ZU725" s="1"/>
      <c r="ZV725" s="1"/>
      <c r="ZW725" s="1"/>
      <c r="ZX725" s="1"/>
      <c r="ZY725" s="1"/>
      <c r="ZZ725" s="1"/>
      <c r="AAA725" s="1"/>
      <c r="AAB725" s="1"/>
      <c r="AAC725" s="1"/>
      <c r="AAD725" s="1"/>
      <c r="AAE725" s="1"/>
      <c r="AAF725" s="1"/>
      <c r="AAG725" s="1"/>
      <c r="AAH725" s="1"/>
      <c r="AAI725" s="1"/>
      <c r="AAJ725" s="1"/>
      <c r="AAK725" s="1"/>
      <c r="AAL725" s="1"/>
      <c r="AAM725" s="1"/>
      <c r="AAN725" s="1"/>
      <c r="AAO725" s="1"/>
      <c r="AAP725" s="1"/>
      <c r="AAQ725" s="1"/>
      <c r="AAR725" s="1"/>
      <c r="AAS725" s="1"/>
      <c r="AAT725" s="1"/>
      <c r="AAU725" s="1"/>
      <c r="AAV725" s="1"/>
      <c r="AAW725" s="1"/>
      <c r="AAX725" s="1"/>
      <c r="AAY725" s="1"/>
      <c r="AAZ725" s="1"/>
      <c r="ABA725" s="1"/>
      <c r="ABB725" s="1"/>
      <c r="ABC725" s="1"/>
      <c r="ABD725" s="1"/>
      <c r="ABE725" s="1"/>
      <c r="ABF725" s="1"/>
      <c r="ABG725" s="1"/>
      <c r="ABH725" s="1"/>
      <c r="ABI725" s="1"/>
      <c r="ABJ725" s="1"/>
      <c r="ABK725" s="1"/>
      <c r="ABL725" s="1"/>
      <c r="ABM725" s="1"/>
      <c r="ABN725" s="1"/>
      <c r="ABO725" s="1"/>
    </row>
    <row r="726" spans="2:743" x14ac:dyDescent="0.25">
      <c r="B726" s="1"/>
      <c r="C726" s="1"/>
      <c r="D726" s="1"/>
      <c r="E726" s="1"/>
      <c r="F726" s="1"/>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3"/>
      <c r="GU726" s="3"/>
      <c r="GV726" s="3"/>
      <c r="GW726" s="3"/>
      <c r="GX726" s="3"/>
      <c r="GY726" s="3"/>
      <c r="GZ726" s="3"/>
      <c r="HA726" s="3"/>
      <c r="HB726" s="3"/>
      <c r="HC726" s="3"/>
      <c r="HD726" s="3"/>
      <c r="HE726" s="3"/>
      <c r="HF726" s="3"/>
      <c r="HG726" s="3"/>
      <c r="HH726" s="3"/>
      <c r="HI726" s="3"/>
      <c r="HJ726" s="3"/>
      <c r="HK726" s="3"/>
      <c r="HL726" s="3"/>
      <c r="HM726" s="3"/>
      <c r="HN726" s="3"/>
      <c r="HO726" s="3"/>
      <c r="HP726" s="3"/>
      <c r="HQ726" s="3"/>
      <c r="HR726" s="3"/>
      <c r="HS726" s="3"/>
      <c r="HT726" s="3"/>
      <c r="HU726" s="3"/>
      <c r="HV726" s="3"/>
      <c r="HW726" s="3"/>
      <c r="HX726" s="3"/>
      <c r="HY726" s="3"/>
      <c r="HZ726" s="3"/>
      <c r="IA726" s="3"/>
      <c r="IB726" s="3"/>
      <c r="IC726" s="3"/>
      <c r="ID726" s="3"/>
      <c r="IE726" s="3"/>
      <c r="IF726" s="3"/>
      <c r="IG726" s="3"/>
      <c r="IH726" s="3"/>
      <c r="II726" s="3"/>
      <c r="IJ726" s="3"/>
      <c r="IK726" s="3"/>
      <c r="IL726" s="3"/>
      <c r="IM726" s="3"/>
      <c r="IN726" s="3"/>
      <c r="IO726" s="3"/>
      <c r="IP726" s="3"/>
      <c r="IQ726" s="3"/>
      <c r="IR726" s="3"/>
      <c r="IS726" s="3"/>
      <c r="IT726" s="3"/>
      <c r="IU726" s="3"/>
      <c r="IV726" s="3"/>
      <c r="IW726" s="3"/>
      <c r="IX726" s="3"/>
      <c r="IY726" s="3"/>
      <c r="IZ726" s="3"/>
      <c r="JA726" s="3"/>
      <c r="JB726" s="3"/>
      <c r="JC726" s="3"/>
      <c r="JD726" s="3"/>
      <c r="JE726" s="3"/>
      <c r="JF726" s="3"/>
      <c r="JG726" s="3"/>
      <c r="JH726" s="3"/>
      <c r="JI726" s="3"/>
      <c r="JJ726" s="3"/>
      <c r="JK726" s="3"/>
      <c r="JL726" s="3"/>
      <c r="JM726" s="3"/>
      <c r="JN726" s="3"/>
      <c r="JO726" s="3"/>
      <c r="JP726" s="3"/>
      <c r="JQ726" s="3"/>
      <c r="JR726" s="3"/>
      <c r="JS726" s="3"/>
      <c r="JT726" s="3"/>
      <c r="JU726" s="3"/>
      <c r="JV726" s="3"/>
      <c r="JW726" s="3"/>
      <c r="JX726" s="3"/>
      <c r="JY726" s="3"/>
      <c r="JZ726" s="3"/>
      <c r="KA726" s="3"/>
      <c r="KB726" s="3"/>
      <c r="KC726" s="3"/>
      <c r="KD726" s="3"/>
      <c r="KE726" s="3"/>
      <c r="KF726" s="3"/>
      <c r="KG726" s="3"/>
      <c r="KH726" s="3"/>
      <c r="KI726" s="3"/>
      <c r="KJ726" s="3"/>
      <c r="KK726" s="3"/>
      <c r="KL726" s="3"/>
      <c r="KM726" s="3"/>
      <c r="KN726" s="3"/>
      <c r="KO726" s="3"/>
      <c r="KP726" s="3"/>
      <c r="KQ726" s="3"/>
      <c r="KR726" s="3"/>
      <c r="KS726" s="3"/>
      <c r="KT726" s="3"/>
      <c r="KU726" s="3"/>
      <c r="KV726" s="3"/>
      <c r="KW726" s="3"/>
      <c r="KX726" s="3"/>
      <c r="KY726" s="3"/>
      <c r="KZ726" s="3"/>
      <c r="LA726" s="3"/>
      <c r="LB726" s="3"/>
      <c r="LC726" s="3"/>
      <c r="LD726" s="3"/>
      <c r="LE726" s="3"/>
      <c r="LF726" s="3"/>
      <c r="LG726" s="3"/>
      <c r="LH726" s="3"/>
      <c r="LI726" s="3"/>
      <c r="LJ726" s="3"/>
      <c r="LK726" s="3"/>
      <c r="LL726" s="3"/>
      <c r="LM726" s="3"/>
      <c r="LN726" s="3"/>
      <c r="LO726" s="3"/>
      <c r="LP726" s="3"/>
      <c r="LQ726" s="3"/>
      <c r="LR726" s="3"/>
      <c r="LS726" s="3"/>
      <c r="LT726" s="3"/>
      <c r="LU726" s="3"/>
      <c r="LV726" s="3"/>
      <c r="LW726" s="3"/>
      <c r="LX726" s="3"/>
      <c r="LY726" s="3"/>
      <c r="LZ726" s="3"/>
      <c r="MA726" s="3"/>
      <c r="MB726" s="3"/>
      <c r="MC726" s="3"/>
      <c r="MD726" s="3"/>
      <c r="ME726" s="3"/>
      <c r="MF726" s="3"/>
      <c r="MG726" s="3"/>
      <c r="MH726" s="3"/>
      <c r="MI726" s="3"/>
      <c r="MJ726" s="3"/>
      <c r="MK726" s="3"/>
      <c r="ML726" s="3"/>
      <c r="MM726" s="3"/>
      <c r="MN726" s="3"/>
      <c r="MO726" s="3"/>
      <c r="MP726" s="3"/>
      <c r="MQ726" s="3"/>
      <c r="MR726" s="3"/>
      <c r="MS726" s="3"/>
      <c r="MT726" s="3"/>
      <c r="MU726" s="3"/>
      <c r="MV726" s="3"/>
      <c r="MW726" s="3"/>
      <c r="MX726" s="3"/>
      <c r="MY726" s="3"/>
      <c r="MZ726" s="3"/>
      <c r="NA726" s="3"/>
      <c r="NB726" s="3"/>
      <c r="NC726" s="3"/>
      <c r="ND726" s="3"/>
      <c r="NE726" s="3"/>
      <c r="NF726" s="3"/>
      <c r="NG726" s="3"/>
      <c r="NH726" s="3"/>
      <c r="NI726" s="3"/>
      <c r="NJ726" s="3"/>
      <c r="NK726" s="3"/>
      <c r="NL726" s="3"/>
      <c r="NM726" s="3"/>
      <c r="NN726" s="3"/>
      <c r="NO726" s="3"/>
      <c r="NP726" s="3"/>
      <c r="NQ726" s="3"/>
      <c r="NR726" s="3"/>
      <c r="NS726" s="3"/>
      <c r="NT726" s="3"/>
      <c r="NU726" s="3"/>
      <c r="NV726" s="3"/>
      <c r="NW726" s="3"/>
      <c r="NX726" s="3"/>
      <c r="NY726" s="3"/>
      <c r="NZ726" s="3"/>
      <c r="OA726" s="3"/>
      <c r="OB726" s="3"/>
      <c r="OC726" s="3"/>
      <c r="OD726" s="3"/>
      <c r="OE726" s="3"/>
      <c r="OF726" s="3"/>
      <c r="OG726" s="3"/>
      <c r="OH726" s="3"/>
      <c r="OI726" s="3"/>
      <c r="OJ726" s="3"/>
      <c r="OK726" s="3"/>
      <c r="OL726" s="3"/>
      <c r="OM726" s="3"/>
      <c r="ON726" s="3"/>
      <c r="OO726" s="3"/>
      <c r="OP726" s="3"/>
      <c r="OQ726" s="3"/>
      <c r="OR726" s="3"/>
      <c r="OS726" s="3"/>
      <c r="OT726" s="3"/>
      <c r="OU726" s="3"/>
      <c r="OV726" s="3"/>
      <c r="OW726" s="3"/>
      <c r="OX726" s="3"/>
      <c r="OY726" s="3"/>
      <c r="OZ726" s="3"/>
      <c r="PA726" s="3"/>
      <c r="PB726" s="1"/>
      <c r="PC726" s="1"/>
      <c r="PD726" s="1"/>
      <c r="PE726" s="1"/>
      <c r="PF726" s="1"/>
      <c r="PG726" s="1"/>
      <c r="PH726" s="1"/>
      <c r="PI726" s="1"/>
      <c r="PJ726" s="1"/>
      <c r="PK726" s="1"/>
      <c r="PL726" s="1"/>
      <c r="PM726" s="1"/>
      <c r="PN726" s="1"/>
      <c r="PO726" s="1"/>
      <c r="PP726" s="1"/>
      <c r="PQ726" s="1"/>
      <c r="PR726" s="1"/>
      <c r="PS726" s="1"/>
      <c r="PT726" s="1"/>
      <c r="PU726" s="1"/>
      <c r="PV726" s="1"/>
      <c r="PW726" s="1"/>
      <c r="PX726" s="1"/>
      <c r="PY726" s="1"/>
      <c r="PZ726" s="1"/>
      <c r="QA726" s="1"/>
      <c r="QB726" s="1"/>
      <c r="QC726" s="1"/>
      <c r="QD726" s="1"/>
      <c r="QE726" s="1"/>
      <c r="QF726" s="1"/>
      <c r="QG726" s="1"/>
      <c r="QH726" s="1"/>
      <c r="QI726" s="1"/>
      <c r="QJ726" s="1"/>
      <c r="QK726" s="1"/>
      <c r="QL726" s="1"/>
      <c r="QM726" s="1"/>
      <c r="QN726" s="1"/>
      <c r="QO726" s="1"/>
      <c r="QP726" s="1"/>
      <c r="QQ726" s="1"/>
      <c r="QR726" s="1"/>
      <c r="QS726" s="1"/>
      <c r="QT726" s="1"/>
      <c r="QU726" s="1"/>
      <c r="QV726" s="1"/>
      <c r="QW726" s="1"/>
      <c r="QX726" s="1"/>
      <c r="QY726" s="1"/>
      <c r="QZ726" s="1"/>
      <c r="RA726" s="1"/>
      <c r="RB726" s="1"/>
      <c r="RC726" s="1"/>
      <c r="RD726" s="1"/>
      <c r="RE726" s="1"/>
      <c r="RF726" s="1"/>
      <c r="RG726" s="1"/>
      <c r="RH726" s="1"/>
      <c r="RI726" s="1"/>
      <c r="RJ726" s="1"/>
      <c r="RK726" s="1"/>
      <c r="RL726" s="1"/>
      <c r="RM726" s="1"/>
      <c r="RN726" s="1"/>
      <c r="RO726" s="1"/>
      <c r="RP726" s="1"/>
      <c r="RQ726" s="1"/>
      <c r="RR726" s="1"/>
      <c r="RS726" s="1"/>
      <c r="RT726" s="1"/>
      <c r="RU726" s="1"/>
      <c r="RV726" s="1"/>
      <c r="RW726" s="1"/>
      <c r="RX726" s="1"/>
      <c r="RY726" s="1"/>
      <c r="RZ726" s="1"/>
      <c r="SA726" s="1"/>
      <c r="SB726" s="1"/>
      <c r="SC726" s="1"/>
      <c r="SD726" s="1"/>
      <c r="SE726" s="1"/>
      <c r="SF726" s="1"/>
      <c r="SG726" s="1"/>
      <c r="SH726" s="1"/>
      <c r="SI726" s="1"/>
      <c r="SJ726" s="1"/>
      <c r="SK726" s="1"/>
      <c r="SL726" s="1"/>
      <c r="SM726" s="1"/>
      <c r="SN726" s="1"/>
      <c r="SO726" s="1"/>
      <c r="SP726" s="1"/>
      <c r="SQ726" s="1"/>
      <c r="SR726" s="1"/>
      <c r="SS726" s="1"/>
      <c r="ST726" s="1"/>
      <c r="SU726" s="1"/>
      <c r="SV726" s="1"/>
      <c r="SW726" s="1"/>
      <c r="SX726" s="1"/>
      <c r="SY726" s="1"/>
      <c r="SZ726" s="1"/>
      <c r="TA726" s="1"/>
      <c r="TB726" s="1"/>
      <c r="TC726" s="1"/>
      <c r="TD726" s="1"/>
      <c r="TE726" s="1"/>
      <c r="TF726" s="1"/>
      <c r="TG726" s="1"/>
      <c r="TH726" s="1"/>
      <c r="TI726" s="1"/>
      <c r="TJ726" s="1"/>
      <c r="TK726" s="1"/>
      <c r="TL726" s="1"/>
      <c r="TM726" s="1"/>
      <c r="TN726" s="1"/>
      <c r="TO726" s="1"/>
      <c r="TP726" s="1"/>
      <c r="TQ726" s="1"/>
      <c r="TR726" s="1"/>
      <c r="TS726" s="1"/>
      <c r="TT726" s="1"/>
      <c r="TU726" s="1"/>
      <c r="TV726" s="1"/>
      <c r="TW726" s="1"/>
      <c r="TX726" s="1"/>
      <c r="TY726" s="1"/>
      <c r="TZ726" s="1"/>
      <c r="UA726" s="1"/>
      <c r="UB726" s="1"/>
      <c r="UC726" s="1"/>
      <c r="UD726" s="1"/>
      <c r="UE726" s="1"/>
      <c r="UF726" s="1"/>
      <c r="UG726" s="1"/>
      <c r="UH726" s="1"/>
      <c r="UI726" s="1"/>
      <c r="UJ726" s="1"/>
      <c r="UK726" s="1"/>
      <c r="UL726" s="1"/>
      <c r="UM726" s="1"/>
      <c r="UN726" s="1"/>
      <c r="UO726" s="1"/>
      <c r="UP726" s="1"/>
      <c r="UQ726" s="1"/>
      <c r="UR726" s="1"/>
      <c r="US726" s="1"/>
      <c r="UT726" s="1"/>
      <c r="UU726" s="1"/>
      <c r="UV726" s="1"/>
      <c r="UW726" s="1"/>
      <c r="UX726" s="1"/>
      <c r="UY726" s="1"/>
      <c r="UZ726" s="1"/>
      <c r="VA726" s="1"/>
      <c r="VB726" s="1"/>
      <c r="VC726" s="1"/>
      <c r="VD726" s="1"/>
      <c r="VE726" s="1"/>
      <c r="VF726" s="1"/>
      <c r="VG726" s="1"/>
      <c r="VH726" s="1"/>
      <c r="VI726" s="1"/>
      <c r="VJ726" s="1"/>
      <c r="VK726" s="1"/>
      <c r="VL726" s="1"/>
      <c r="VM726" s="1"/>
      <c r="VN726" s="1"/>
      <c r="VO726" s="1"/>
      <c r="VP726" s="1"/>
      <c r="VQ726" s="1"/>
      <c r="VR726" s="1"/>
      <c r="VS726" s="1"/>
      <c r="VT726" s="1"/>
      <c r="VU726" s="1"/>
      <c r="VV726" s="1"/>
      <c r="VW726" s="1"/>
      <c r="VX726" s="1"/>
      <c r="VY726" s="1"/>
      <c r="VZ726" s="1"/>
      <c r="WA726" s="1"/>
      <c r="WB726" s="1"/>
      <c r="WC726" s="1"/>
      <c r="WD726" s="1"/>
      <c r="WE726" s="1"/>
      <c r="WF726" s="1"/>
      <c r="WG726" s="1"/>
      <c r="WH726" s="1"/>
      <c r="WI726" s="1"/>
      <c r="WJ726" s="1"/>
      <c r="WK726" s="1"/>
      <c r="WL726" s="1"/>
      <c r="WM726" s="1"/>
      <c r="WN726" s="1"/>
      <c r="WO726" s="1"/>
      <c r="WP726" s="1"/>
      <c r="WQ726" s="1"/>
      <c r="WR726" s="1"/>
      <c r="WS726" s="1"/>
      <c r="WT726" s="1"/>
      <c r="WU726" s="1"/>
      <c r="WV726" s="1"/>
      <c r="WW726" s="1"/>
      <c r="WX726" s="1"/>
      <c r="WY726" s="1"/>
      <c r="WZ726" s="1"/>
      <c r="XA726" s="1"/>
      <c r="XB726" s="1"/>
      <c r="XC726" s="1"/>
      <c r="XD726" s="1"/>
      <c r="XE726" s="1"/>
      <c r="XF726" s="1"/>
      <c r="XG726" s="1"/>
      <c r="XH726" s="1"/>
      <c r="XI726" s="1"/>
      <c r="XJ726" s="1"/>
      <c r="XK726" s="1"/>
      <c r="XL726" s="1"/>
      <c r="XM726" s="1"/>
      <c r="XN726" s="1"/>
      <c r="XO726" s="1"/>
      <c r="XP726" s="1"/>
      <c r="XQ726" s="1"/>
      <c r="XR726" s="1"/>
      <c r="XS726" s="1"/>
      <c r="XT726" s="1"/>
      <c r="XU726" s="1"/>
      <c r="XV726" s="1"/>
      <c r="XW726" s="1"/>
      <c r="XX726" s="1"/>
      <c r="XY726" s="1"/>
      <c r="XZ726" s="1"/>
      <c r="YA726" s="1"/>
      <c r="YB726" s="1"/>
      <c r="YC726" s="1"/>
      <c r="YD726" s="1"/>
      <c r="YE726" s="1"/>
      <c r="YF726" s="1"/>
      <c r="YG726" s="1"/>
      <c r="YH726" s="1"/>
      <c r="YI726" s="1"/>
      <c r="YJ726" s="1"/>
      <c r="YK726" s="1"/>
      <c r="YL726" s="1"/>
      <c r="YM726" s="1"/>
      <c r="YN726" s="1"/>
      <c r="YO726" s="1"/>
      <c r="YP726" s="1"/>
      <c r="YQ726" s="1"/>
      <c r="YR726" s="1"/>
      <c r="YS726" s="1"/>
      <c r="YT726" s="1"/>
      <c r="YU726" s="1"/>
      <c r="YV726" s="1"/>
      <c r="YW726" s="1"/>
      <c r="YX726" s="1"/>
      <c r="YY726" s="1"/>
      <c r="YZ726" s="1"/>
      <c r="ZA726" s="1"/>
      <c r="ZB726" s="1"/>
      <c r="ZC726" s="1"/>
      <c r="ZD726" s="1"/>
      <c r="ZE726" s="1"/>
      <c r="ZF726" s="1"/>
      <c r="ZG726" s="1"/>
      <c r="ZH726" s="1"/>
      <c r="ZI726" s="1"/>
      <c r="ZJ726" s="1"/>
      <c r="ZK726" s="1"/>
      <c r="ZL726" s="1"/>
      <c r="ZM726" s="1"/>
      <c r="ZN726" s="1"/>
      <c r="ZO726" s="1"/>
      <c r="ZP726" s="1"/>
      <c r="ZQ726" s="1"/>
      <c r="ZR726" s="1"/>
      <c r="ZS726" s="1"/>
      <c r="ZT726" s="1"/>
      <c r="ZU726" s="1"/>
      <c r="ZV726" s="1"/>
      <c r="ZW726" s="1"/>
      <c r="ZX726" s="1"/>
      <c r="ZY726" s="1"/>
      <c r="ZZ726" s="1"/>
      <c r="AAA726" s="1"/>
      <c r="AAB726" s="1"/>
      <c r="AAC726" s="1"/>
      <c r="AAD726" s="1"/>
      <c r="AAE726" s="1"/>
      <c r="AAF726" s="1"/>
      <c r="AAG726" s="1"/>
      <c r="AAH726" s="1"/>
      <c r="AAI726" s="1"/>
      <c r="AAJ726" s="1"/>
      <c r="AAK726" s="1"/>
      <c r="AAL726" s="1"/>
      <c r="AAM726" s="1"/>
      <c r="AAN726" s="1"/>
      <c r="AAO726" s="1"/>
      <c r="AAP726" s="1"/>
      <c r="AAQ726" s="1"/>
      <c r="AAR726" s="1"/>
      <c r="AAS726" s="1"/>
      <c r="AAT726" s="1"/>
      <c r="AAU726" s="1"/>
      <c r="AAV726" s="1"/>
      <c r="AAW726" s="1"/>
      <c r="AAX726" s="1"/>
      <c r="AAY726" s="1"/>
      <c r="AAZ726" s="1"/>
      <c r="ABA726" s="1"/>
      <c r="ABB726" s="1"/>
      <c r="ABC726" s="1"/>
      <c r="ABD726" s="1"/>
      <c r="ABE726" s="1"/>
      <c r="ABF726" s="1"/>
      <c r="ABG726" s="1"/>
      <c r="ABH726" s="1"/>
      <c r="ABI726" s="1"/>
      <c r="ABJ726" s="1"/>
      <c r="ABK726" s="1"/>
      <c r="ABL726" s="1"/>
      <c r="ABM726" s="1"/>
      <c r="ABN726" s="1"/>
      <c r="ABO726" s="1"/>
    </row>
    <row r="727" spans="2:743" x14ac:dyDescent="0.25">
      <c r="B727" s="1"/>
      <c r="C727" s="1"/>
      <c r="D727" s="1"/>
      <c r="E727" s="1"/>
      <c r="F727" s="1"/>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c r="GU727" s="3"/>
      <c r="GV727" s="3"/>
      <c r="GW727" s="3"/>
      <c r="GX727" s="3"/>
      <c r="GY727" s="3"/>
      <c r="GZ727" s="3"/>
      <c r="HA727" s="3"/>
      <c r="HB727" s="3"/>
      <c r="HC727" s="3"/>
      <c r="HD727" s="3"/>
      <c r="HE727" s="3"/>
      <c r="HF727" s="3"/>
      <c r="HG727" s="3"/>
      <c r="HH727" s="3"/>
      <c r="HI727" s="3"/>
      <c r="HJ727" s="3"/>
      <c r="HK727" s="3"/>
      <c r="HL727" s="3"/>
      <c r="HM727" s="3"/>
      <c r="HN727" s="3"/>
      <c r="HO727" s="3"/>
      <c r="HP727" s="3"/>
      <c r="HQ727" s="3"/>
      <c r="HR727" s="3"/>
      <c r="HS727" s="3"/>
      <c r="HT727" s="3"/>
      <c r="HU727" s="3"/>
      <c r="HV727" s="3"/>
      <c r="HW727" s="3"/>
      <c r="HX727" s="3"/>
      <c r="HY727" s="3"/>
      <c r="HZ727" s="3"/>
      <c r="IA727" s="3"/>
      <c r="IB727" s="3"/>
      <c r="IC727" s="3"/>
      <c r="ID727" s="3"/>
      <c r="IE727" s="3"/>
      <c r="IF727" s="3"/>
      <c r="IG727" s="3"/>
      <c r="IH727" s="3"/>
      <c r="II727" s="3"/>
      <c r="IJ727" s="3"/>
      <c r="IK727" s="3"/>
      <c r="IL727" s="3"/>
      <c r="IM727" s="3"/>
      <c r="IN727" s="3"/>
      <c r="IO727" s="3"/>
      <c r="IP727" s="3"/>
      <c r="IQ727" s="3"/>
      <c r="IR727" s="3"/>
      <c r="IS727" s="3"/>
      <c r="IT727" s="3"/>
      <c r="IU727" s="3"/>
      <c r="IV727" s="3"/>
      <c r="IW727" s="3"/>
      <c r="IX727" s="3"/>
      <c r="IY727" s="3"/>
      <c r="IZ727" s="3"/>
      <c r="JA727" s="3"/>
      <c r="JB727" s="3"/>
      <c r="JC727" s="3"/>
      <c r="JD727" s="3"/>
      <c r="JE727" s="3"/>
      <c r="JF727" s="3"/>
      <c r="JG727" s="3"/>
      <c r="JH727" s="3"/>
      <c r="JI727" s="3"/>
      <c r="JJ727" s="3"/>
      <c r="JK727" s="3"/>
      <c r="JL727" s="3"/>
      <c r="JM727" s="3"/>
      <c r="JN727" s="3"/>
      <c r="JO727" s="3"/>
      <c r="JP727" s="3"/>
      <c r="JQ727" s="3"/>
      <c r="JR727" s="3"/>
      <c r="JS727" s="3"/>
      <c r="JT727" s="3"/>
      <c r="JU727" s="3"/>
      <c r="JV727" s="3"/>
      <c r="JW727" s="3"/>
      <c r="JX727" s="3"/>
      <c r="JY727" s="3"/>
      <c r="JZ727" s="3"/>
      <c r="KA727" s="3"/>
      <c r="KB727" s="3"/>
      <c r="KC727" s="3"/>
      <c r="KD727" s="3"/>
      <c r="KE727" s="3"/>
      <c r="KF727" s="3"/>
      <c r="KG727" s="3"/>
      <c r="KH727" s="3"/>
      <c r="KI727" s="3"/>
      <c r="KJ727" s="3"/>
      <c r="KK727" s="3"/>
      <c r="KL727" s="3"/>
      <c r="KM727" s="3"/>
      <c r="KN727" s="3"/>
      <c r="KO727" s="3"/>
      <c r="KP727" s="3"/>
      <c r="KQ727" s="3"/>
      <c r="KR727" s="3"/>
      <c r="KS727" s="3"/>
      <c r="KT727" s="3"/>
      <c r="KU727" s="3"/>
      <c r="KV727" s="3"/>
      <c r="KW727" s="3"/>
      <c r="KX727" s="3"/>
      <c r="KY727" s="3"/>
      <c r="KZ727" s="3"/>
      <c r="LA727" s="3"/>
      <c r="LB727" s="3"/>
      <c r="LC727" s="3"/>
      <c r="LD727" s="3"/>
      <c r="LE727" s="3"/>
      <c r="LF727" s="3"/>
      <c r="LG727" s="3"/>
      <c r="LH727" s="3"/>
      <c r="LI727" s="3"/>
      <c r="LJ727" s="3"/>
      <c r="LK727" s="3"/>
      <c r="LL727" s="3"/>
      <c r="LM727" s="3"/>
      <c r="LN727" s="3"/>
      <c r="LO727" s="3"/>
      <c r="LP727" s="3"/>
      <c r="LQ727" s="3"/>
      <c r="LR727" s="3"/>
      <c r="LS727" s="3"/>
      <c r="LT727" s="3"/>
      <c r="LU727" s="3"/>
      <c r="LV727" s="3"/>
      <c r="LW727" s="3"/>
      <c r="LX727" s="3"/>
      <c r="LY727" s="3"/>
      <c r="LZ727" s="3"/>
      <c r="MA727" s="3"/>
      <c r="MB727" s="3"/>
      <c r="MC727" s="3"/>
      <c r="MD727" s="3"/>
      <c r="ME727" s="3"/>
      <c r="MF727" s="3"/>
      <c r="MG727" s="3"/>
      <c r="MH727" s="3"/>
      <c r="MI727" s="3"/>
      <c r="MJ727" s="3"/>
      <c r="MK727" s="3"/>
      <c r="ML727" s="3"/>
      <c r="MM727" s="3"/>
      <c r="MN727" s="3"/>
      <c r="MO727" s="3"/>
      <c r="MP727" s="3"/>
      <c r="MQ727" s="3"/>
      <c r="MR727" s="3"/>
      <c r="MS727" s="3"/>
      <c r="MT727" s="3"/>
      <c r="MU727" s="3"/>
      <c r="MV727" s="3"/>
      <c r="MW727" s="3"/>
      <c r="MX727" s="3"/>
      <c r="MY727" s="3"/>
      <c r="MZ727" s="3"/>
      <c r="NA727" s="3"/>
      <c r="NB727" s="3"/>
      <c r="NC727" s="3"/>
      <c r="ND727" s="3"/>
      <c r="NE727" s="3"/>
      <c r="NF727" s="3"/>
      <c r="NG727" s="3"/>
      <c r="NH727" s="3"/>
      <c r="NI727" s="3"/>
      <c r="NJ727" s="3"/>
      <c r="NK727" s="3"/>
      <c r="NL727" s="3"/>
      <c r="NM727" s="3"/>
      <c r="NN727" s="3"/>
      <c r="NO727" s="3"/>
      <c r="NP727" s="3"/>
      <c r="NQ727" s="3"/>
      <c r="NR727" s="3"/>
      <c r="NS727" s="3"/>
      <c r="NT727" s="3"/>
      <c r="NU727" s="3"/>
      <c r="NV727" s="3"/>
      <c r="NW727" s="3"/>
      <c r="NX727" s="3"/>
      <c r="NY727" s="3"/>
      <c r="NZ727" s="3"/>
      <c r="OA727" s="3"/>
      <c r="OB727" s="3"/>
      <c r="OC727" s="3"/>
      <c r="OD727" s="3"/>
      <c r="OE727" s="3"/>
      <c r="OF727" s="3"/>
      <c r="OG727" s="3"/>
      <c r="OH727" s="3"/>
      <c r="OI727" s="3"/>
      <c r="OJ727" s="3"/>
      <c r="OK727" s="3"/>
      <c r="OL727" s="3"/>
      <c r="OM727" s="3"/>
      <c r="ON727" s="3"/>
      <c r="OO727" s="3"/>
      <c r="OP727" s="3"/>
      <c r="OQ727" s="3"/>
      <c r="OR727" s="3"/>
      <c r="OS727" s="3"/>
      <c r="OT727" s="3"/>
      <c r="OU727" s="3"/>
      <c r="OV727" s="3"/>
      <c r="OW727" s="3"/>
      <c r="OX727" s="3"/>
      <c r="OY727" s="3"/>
      <c r="OZ727" s="3"/>
      <c r="PA727" s="3"/>
      <c r="PB727" s="1"/>
      <c r="PC727" s="1"/>
      <c r="PD727" s="1"/>
      <c r="PE727" s="1"/>
      <c r="PF727" s="1"/>
      <c r="PG727" s="1"/>
      <c r="PH727" s="1"/>
      <c r="PI727" s="1"/>
      <c r="PJ727" s="1"/>
      <c r="PK727" s="1"/>
      <c r="PL727" s="1"/>
      <c r="PM727" s="1"/>
      <c r="PN727" s="1"/>
      <c r="PO727" s="1"/>
      <c r="PP727" s="1"/>
      <c r="PQ727" s="1"/>
      <c r="PR727" s="1"/>
      <c r="PS727" s="1"/>
      <c r="PT727" s="1"/>
      <c r="PU727" s="1"/>
      <c r="PV727" s="1"/>
      <c r="PW727" s="1"/>
      <c r="PX727" s="1"/>
      <c r="PY727" s="1"/>
      <c r="PZ727" s="1"/>
      <c r="QA727" s="1"/>
      <c r="QB727" s="1"/>
      <c r="QC727" s="1"/>
      <c r="QD727" s="1"/>
      <c r="QE727" s="1"/>
      <c r="QF727" s="1"/>
      <c r="QG727" s="1"/>
      <c r="QH727" s="1"/>
      <c r="QI727" s="1"/>
      <c r="QJ727" s="1"/>
      <c r="QK727" s="1"/>
      <c r="QL727" s="1"/>
      <c r="QM727" s="1"/>
      <c r="QN727" s="1"/>
      <c r="QO727" s="1"/>
      <c r="QP727" s="1"/>
      <c r="QQ727" s="1"/>
      <c r="QR727" s="1"/>
      <c r="QS727" s="1"/>
      <c r="QT727" s="1"/>
      <c r="QU727" s="1"/>
      <c r="QV727" s="1"/>
      <c r="QW727" s="1"/>
      <c r="QX727" s="1"/>
      <c r="QY727" s="1"/>
      <c r="QZ727" s="1"/>
      <c r="RA727" s="1"/>
      <c r="RB727" s="1"/>
      <c r="RC727" s="1"/>
      <c r="RD727" s="1"/>
      <c r="RE727" s="1"/>
      <c r="RF727" s="1"/>
      <c r="RG727" s="1"/>
      <c r="RH727" s="1"/>
      <c r="RI727" s="1"/>
      <c r="RJ727" s="1"/>
      <c r="RK727" s="1"/>
      <c r="RL727" s="1"/>
      <c r="RM727" s="1"/>
      <c r="RN727" s="1"/>
      <c r="RO727" s="1"/>
      <c r="RP727" s="1"/>
      <c r="RQ727" s="1"/>
      <c r="RR727" s="1"/>
      <c r="RS727" s="1"/>
      <c r="RT727" s="1"/>
      <c r="RU727" s="1"/>
      <c r="RV727" s="1"/>
      <c r="RW727" s="1"/>
      <c r="RX727" s="1"/>
      <c r="RY727" s="1"/>
      <c r="RZ727" s="1"/>
      <c r="SA727" s="1"/>
      <c r="SB727" s="1"/>
      <c r="SC727" s="1"/>
      <c r="SD727" s="1"/>
      <c r="SE727" s="1"/>
      <c r="SF727" s="1"/>
      <c r="SG727" s="1"/>
      <c r="SH727" s="1"/>
      <c r="SI727" s="1"/>
      <c r="SJ727" s="1"/>
      <c r="SK727" s="1"/>
      <c r="SL727" s="1"/>
      <c r="SM727" s="1"/>
      <c r="SN727" s="1"/>
      <c r="SO727" s="1"/>
      <c r="SP727" s="1"/>
      <c r="SQ727" s="1"/>
      <c r="SR727" s="1"/>
      <c r="SS727" s="1"/>
      <c r="ST727" s="1"/>
      <c r="SU727" s="1"/>
      <c r="SV727" s="1"/>
      <c r="SW727" s="1"/>
      <c r="SX727" s="1"/>
      <c r="SY727" s="1"/>
      <c r="SZ727" s="1"/>
      <c r="TA727" s="1"/>
      <c r="TB727" s="1"/>
      <c r="TC727" s="1"/>
      <c r="TD727" s="1"/>
      <c r="TE727" s="1"/>
      <c r="TF727" s="1"/>
      <c r="TG727" s="1"/>
      <c r="TH727" s="1"/>
      <c r="TI727" s="1"/>
      <c r="TJ727" s="1"/>
      <c r="TK727" s="1"/>
      <c r="TL727" s="1"/>
      <c r="TM727" s="1"/>
      <c r="TN727" s="1"/>
      <c r="TO727" s="1"/>
      <c r="TP727" s="1"/>
      <c r="TQ727" s="1"/>
      <c r="TR727" s="1"/>
      <c r="TS727" s="1"/>
      <c r="TT727" s="1"/>
      <c r="TU727" s="1"/>
      <c r="TV727" s="1"/>
      <c r="TW727" s="1"/>
      <c r="TX727" s="1"/>
      <c r="TY727" s="1"/>
      <c r="TZ727" s="1"/>
      <c r="UA727" s="1"/>
      <c r="UB727" s="1"/>
      <c r="UC727" s="1"/>
      <c r="UD727" s="1"/>
      <c r="UE727" s="1"/>
      <c r="UF727" s="1"/>
      <c r="UG727" s="1"/>
      <c r="UH727" s="1"/>
      <c r="UI727" s="1"/>
      <c r="UJ727" s="1"/>
      <c r="UK727" s="1"/>
      <c r="UL727" s="1"/>
      <c r="UM727" s="1"/>
      <c r="UN727" s="1"/>
      <c r="UO727" s="1"/>
      <c r="UP727" s="1"/>
      <c r="UQ727" s="1"/>
      <c r="UR727" s="1"/>
      <c r="US727" s="1"/>
      <c r="UT727" s="1"/>
      <c r="UU727" s="1"/>
      <c r="UV727" s="1"/>
      <c r="UW727" s="1"/>
      <c r="UX727" s="1"/>
      <c r="UY727" s="1"/>
      <c r="UZ727" s="1"/>
      <c r="VA727" s="1"/>
      <c r="VB727" s="1"/>
      <c r="VC727" s="1"/>
      <c r="VD727" s="1"/>
      <c r="VE727" s="1"/>
      <c r="VF727" s="1"/>
      <c r="VG727" s="1"/>
      <c r="VH727" s="1"/>
      <c r="VI727" s="1"/>
      <c r="VJ727" s="1"/>
      <c r="VK727" s="1"/>
      <c r="VL727" s="1"/>
      <c r="VM727" s="1"/>
      <c r="VN727" s="1"/>
      <c r="VO727" s="1"/>
      <c r="VP727" s="1"/>
      <c r="VQ727" s="1"/>
      <c r="VR727" s="1"/>
      <c r="VS727" s="1"/>
      <c r="VT727" s="1"/>
      <c r="VU727" s="1"/>
      <c r="VV727" s="1"/>
      <c r="VW727" s="1"/>
      <c r="VX727" s="1"/>
      <c r="VY727" s="1"/>
      <c r="VZ727" s="1"/>
      <c r="WA727" s="1"/>
      <c r="WB727" s="1"/>
      <c r="WC727" s="1"/>
      <c r="WD727" s="1"/>
      <c r="WE727" s="1"/>
      <c r="WF727" s="1"/>
      <c r="WG727" s="1"/>
      <c r="WH727" s="1"/>
      <c r="WI727" s="1"/>
      <c r="WJ727" s="1"/>
      <c r="WK727" s="1"/>
      <c r="WL727" s="1"/>
      <c r="WM727" s="1"/>
      <c r="WN727" s="1"/>
      <c r="WO727" s="1"/>
      <c r="WP727" s="1"/>
      <c r="WQ727" s="1"/>
      <c r="WR727" s="1"/>
      <c r="WS727" s="1"/>
      <c r="WT727" s="1"/>
      <c r="WU727" s="1"/>
      <c r="WV727" s="1"/>
      <c r="WW727" s="1"/>
      <c r="WX727" s="1"/>
      <c r="WY727" s="1"/>
      <c r="WZ727" s="1"/>
      <c r="XA727" s="1"/>
      <c r="XB727" s="1"/>
      <c r="XC727" s="1"/>
      <c r="XD727" s="1"/>
      <c r="XE727" s="1"/>
      <c r="XF727" s="1"/>
      <c r="XG727" s="1"/>
      <c r="XH727" s="1"/>
      <c r="XI727" s="1"/>
      <c r="XJ727" s="1"/>
      <c r="XK727" s="1"/>
      <c r="XL727" s="1"/>
      <c r="XM727" s="1"/>
      <c r="XN727" s="1"/>
      <c r="XO727" s="1"/>
      <c r="XP727" s="1"/>
      <c r="XQ727" s="1"/>
      <c r="XR727" s="1"/>
      <c r="XS727" s="1"/>
      <c r="XT727" s="1"/>
      <c r="XU727" s="1"/>
      <c r="XV727" s="1"/>
      <c r="XW727" s="1"/>
      <c r="XX727" s="1"/>
      <c r="XY727" s="1"/>
      <c r="XZ727" s="1"/>
      <c r="YA727" s="1"/>
      <c r="YB727" s="1"/>
      <c r="YC727" s="1"/>
      <c r="YD727" s="1"/>
      <c r="YE727" s="1"/>
      <c r="YF727" s="1"/>
      <c r="YG727" s="1"/>
      <c r="YH727" s="1"/>
      <c r="YI727" s="1"/>
      <c r="YJ727" s="1"/>
      <c r="YK727" s="1"/>
      <c r="YL727" s="1"/>
      <c r="YM727" s="1"/>
      <c r="YN727" s="1"/>
      <c r="YO727" s="1"/>
      <c r="YP727" s="1"/>
      <c r="YQ727" s="1"/>
      <c r="YR727" s="1"/>
      <c r="YS727" s="1"/>
      <c r="YT727" s="1"/>
      <c r="YU727" s="1"/>
      <c r="YV727" s="1"/>
      <c r="YW727" s="1"/>
      <c r="YX727" s="1"/>
      <c r="YY727" s="1"/>
      <c r="YZ727" s="1"/>
      <c r="ZA727" s="1"/>
      <c r="ZB727" s="1"/>
      <c r="ZC727" s="1"/>
      <c r="ZD727" s="1"/>
      <c r="ZE727" s="1"/>
      <c r="ZF727" s="1"/>
      <c r="ZG727" s="1"/>
      <c r="ZH727" s="1"/>
      <c r="ZI727" s="1"/>
      <c r="ZJ727" s="1"/>
      <c r="ZK727" s="1"/>
      <c r="ZL727" s="1"/>
      <c r="ZM727" s="1"/>
      <c r="ZN727" s="1"/>
      <c r="ZO727" s="1"/>
      <c r="ZP727" s="1"/>
      <c r="ZQ727" s="1"/>
      <c r="ZR727" s="1"/>
      <c r="ZS727" s="1"/>
      <c r="ZT727" s="1"/>
      <c r="ZU727" s="1"/>
      <c r="ZV727" s="1"/>
      <c r="ZW727" s="1"/>
      <c r="ZX727" s="1"/>
      <c r="ZY727" s="1"/>
      <c r="ZZ727" s="1"/>
      <c r="AAA727" s="1"/>
      <c r="AAB727" s="1"/>
      <c r="AAC727" s="1"/>
      <c r="AAD727" s="1"/>
      <c r="AAE727" s="1"/>
      <c r="AAF727" s="1"/>
      <c r="AAG727" s="1"/>
      <c r="AAH727" s="1"/>
      <c r="AAI727" s="1"/>
      <c r="AAJ727" s="1"/>
      <c r="AAK727" s="1"/>
      <c r="AAL727" s="1"/>
      <c r="AAM727" s="1"/>
      <c r="AAN727" s="1"/>
      <c r="AAO727" s="1"/>
      <c r="AAP727" s="1"/>
      <c r="AAQ727" s="1"/>
      <c r="AAR727" s="1"/>
      <c r="AAS727" s="1"/>
      <c r="AAT727" s="1"/>
      <c r="AAU727" s="1"/>
      <c r="AAV727" s="1"/>
      <c r="AAW727" s="1"/>
      <c r="AAX727" s="1"/>
      <c r="AAY727" s="1"/>
      <c r="AAZ727" s="1"/>
      <c r="ABA727" s="1"/>
      <c r="ABB727" s="1"/>
      <c r="ABC727" s="1"/>
      <c r="ABD727" s="1"/>
      <c r="ABE727" s="1"/>
      <c r="ABF727" s="1"/>
      <c r="ABG727" s="1"/>
      <c r="ABH727" s="1"/>
      <c r="ABI727" s="1"/>
      <c r="ABJ727" s="1"/>
      <c r="ABK727" s="1"/>
      <c r="ABL727" s="1"/>
      <c r="ABM727" s="1"/>
      <c r="ABN727" s="1"/>
      <c r="ABO727" s="1"/>
    </row>
    <row r="728" spans="2:743" x14ac:dyDescent="0.25">
      <c r="B728" s="1"/>
      <c r="C728" s="1"/>
      <c r="D728" s="1"/>
      <c r="E728" s="1"/>
      <c r="F728" s="1"/>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3"/>
      <c r="GU728" s="3"/>
      <c r="GV728" s="3"/>
      <c r="GW728" s="3"/>
      <c r="GX728" s="3"/>
      <c r="GY728" s="3"/>
      <c r="GZ728" s="3"/>
      <c r="HA728" s="3"/>
      <c r="HB728" s="3"/>
      <c r="HC728" s="3"/>
      <c r="HD728" s="3"/>
      <c r="HE728" s="3"/>
      <c r="HF728" s="3"/>
      <c r="HG728" s="3"/>
      <c r="HH728" s="3"/>
      <c r="HI728" s="3"/>
      <c r="HJ728" s="3"/>
      <c r="HK728" s="3"/>
      <c r="HL728" s="3"/>
      <c r="HM728" s="3"/>
      <c r="HN728" s="3"/>
      <c r="HO728" s="3"/>
      <c r="HP728" s="3"/>
      <c r="HQ728" s="3"/>
      <c r="HR728" s="3"/>
      <c r="HS728" s="3"/>
      <c r="HT728" s="3"/>
      <c r="HU728" s="3"/>
      <c r="HV728" s="3"/>
      <c r="HW728" s="3"/>
      <c r="HX728" s="3"/>
      <c r="HY728" s="3"/>
      <c r="HZ728" s="3"/>
      <c r="IA728" s="3"/>
      <c r="IB728" s="3"/>
      <c r="IC728" s="3"/>
      <c r="ID728" s="3"/>
      <c r="IE728" s="3"/>
      <c r="IF728" s="3"/>
      <c r="IG728" s="3"/>
      <c r="IH728" s="3"/>
      <c r="II728" s="3"/>
      <c r="IJ728" s="3"/>
      <c r="IK728" s="3"/>
      <c r="IL728" s="3"/>
      <c r="IM728" s="3"/>
      <c r="IN728" s="3"/>
      <c r="IO728" s="3"/>
      <c r="IP728" s="3"/>
      <c r="IQ728" s="3"/>
      <c r="IR728" s="3"/>
      <c r="IS728" s="3"/>
      <c r="IT728" s="3"/>
      <c r="IU728" s="3"/>
      <c r="IV728" s="3"/>
      <c r="IW728" s="3"/>
      <c r="IX728" s="3"/>
      <c r="IY728" s="3"/>
      <c r="IZ728" s="3"/>
      <c r="JA728" s="3"/>
      <c r="JB728" s="3"/>
      <c r="JC728" s="3"/>
      <c r="JD728" s="3"/>
      <c r="JE728" s="3"/>
      <c r="JF728" s="3"/>
      <c r="JG728" s="3"/>
      <c r="JH728" s="3"/>
      <c r="JI728" s="3"/>
      <c r="JJ728" s="3"/>
      <c r="JK728" s="3"/>
      <c r="JL728" s="3"/>
      <c r="JM728" s="3"/>
      <c r="JN728" s="3"/>
      <c r="JO728" s="3"/>
      <c r="JP728" s="3"/>
      <c r="JQ728" s="3"/>
      <c r="JR728" s="3"/>
      <c r="JS728" s="3"/>
      <c r="JT728" s="3"/>
      <c r="JU728" s="3"/>
      <c r="JV728" s="3"/>
      <c r="JW728" s="3"/>
      <c r="JX728" s="3"/>
      <c r="JY728" s="3"/>
      <c r="JZ728" s="3"/>
      <c r="KA728" s="3"/>
      <c r="KB728" s="3"/>
      <c r="KC728" s="3"/>
      <c r="KD728" s="3"/>
      <c r="KE728" s="3"/>
      <c r="KF728" s="3"/>
      <c r="KG728" s="3"/>
      <c r="KH728" s="3"/>
      <c r="KI728" s="3"/>
      <c r="KJ728" s="3"/>
      <c r="KK728" s="3"/>
      <c r="KL728" s="3"/>
      <c r="KM728" s="3"/>
      <c r="KN728" s="3"/>
      <c r="KO728" s="3"/>
      <c r="KP728" s="3"/>
      <c r="KQ728" s="3"/>
      <c r="KR728" s="3"/>
      <c r="KS728" s="3"/>
      <c r="KT728" s="3"/>
      <c r="KU728" s="3"/>
      <c r="KV728" s="3"/>
      <c r="KW728" s="3"/>
      <c r="KX728" s="3"/>
      <c r="KY728" s="3"/>
      <c r="KZ728" s="3"/>
      <c r="LA728" s="3"/>
      <c r="LB728" s="3"/>
      <c r="LC728" s="3"/>
      <c r="LD728" s="3"/>
      <c r="LE728" s="3"/>
      <c r="LF728" s="3"/>
      <c r="LG728" s="3"/>
      <c r="LH728" s="3"/>
      <c r="LI728" s="3"/>
      <c r="LJ728" s="3"/>
      <c r="LK728" s="3"/>
      <c r="LL728" s="3"/>
      <c r="LM728" s="3"/>
      <c r="LN728" s="3"/>
      <c r="LO728" s="3"/>
      <c r="LP728" s="3"/>
      <c r="LQ728" s="3"/>
      <c r="LR728" s="3"/>
      <c r="LS728" s="3"/>
      <c r="LT728" s="3"/>
      <c r="LU728" s="3"/>
      <c r="LV728" s="3"/>
      <c r="LW728" s="3"/>
      <c r="LX728" s="3"/>
      <c r="LY728" s="3"/>
      <c r="LZ728" s="3"/>
      <c r="MA728" s="3"/>
      <c r="MB728" s="3"/>
      <c r="MC728" s="3"/>
      <c r="MD728" s="3"/>
      <c r="ME728" s="3"/>
      <c r="MF728" s="3"/>
      <c r="MG728" s="3"/>
      <c r="MH728" s="3"/>
      <c r="MI728" s="3"/>
      <c r="MJ728" s="3"/>
      <c r="MK728" s="3"/>
      <c r="ML728" s="3"/>
      <c r="MM728" s="3"/>
      <c r="MN728" s="3"/>
      <c r="MO728" s="3"/>
      <c r="MP728" s="3"/>
      <c r="MQ728" s="3"/>
      <c r="MR728" s="3"/>
      <c r="MS728" s="3"/>
      <c r="MT728" s="3"/>
      <c r="MU728" s="3"/>
      <c r="MV728" s="3"/>
      <c r="MW728" s="3"/>
      <c r="MX728" s="3"/>
      <c r="MY728" s="3"/>
      <c r="MZ728" s="3"/>
      <c r="NA728" s="3"/>
      <c r="NB728" s="3"/>
      <c r="NC728" s="3"/>
      <c r="ND728" s="3"/>
      <c r="NE728" s="3"/>
      <c r="NF728" s="3"/>
      <c r="NG728" s="3"/>
      <c r="NH728" s="3"/>
      <c r="NI728" s="3"/>
      <c r="NJ728" s="3"/>
      <c r="NK728" s="3"/>
      <c r="NL728" s="3"/>
      <c r="NM728" s="3"/>
      <c r="NN728" s="3"/>
      <c r="NO728" s="3"/>
      <c r="NP728" s="3"/>
      <c r="NQ728" s="3"/>
      <c r="NR728" s="3"/>
      <c r="NS728" s="3"/>
      <c r="NT728" s="3"/>
      <c r="NU728" s="3"/>
      <c r="NV728" s="3"/>
      <c r="NW728" s="3"/>
      <c r="NX728" s="3"/>
      <c r="NY728" s="3"/>
      <c r="NZ728" s="3"/>
      <c r="OA728" s="3"/>
      <c r="OB728" s="3"/>
      <c r="OC728" s="3"/>
      <c r="OD728" s="3"/>
      <c r="OE728" s="3"/>
      <c r="OF728" s="3"/>
      <c r="OG728" s="3"/>
      <c r="OH728" s="3"/>
      <c r="OI728" s="3"/>
      <c r="OJ728" s="3"/>
      <c r="OK728" s="3"/>
      <c r="OL728" s="3"/>
      <c r="OM728" s="3"/>
      <c r="ON728" s="3"/>
      <c r="OO728" s="3"/>
      <c r="OP728" s="3"/>
      <c r="OQ728" s="3"/>
      <c r="OR728" s="3"/>
      <c r="OS728" s="3"/>
      <c r="OT728" s="3"/>
      <c r="OU728" s="3"/>
      <c r="OV728" s="3"/>
      <c r="OW728" s="3"/>
      <c r="OX728" s="3"/>
      <c r="OY728" s="3"/>
      <c r="OZ728" s="3"/>
      <c r="PA728" s="3"/>
      <c r="PB728" s="1"/>
      <c r="PC728" s="1"/>
      <c r="PD728" s="1"/>
      <c r="PE728" s="1"/>
      <c r="PF728" s="1"/>
      <c r="PG728" s="1"/>
      <c r="PH728" s="1"/>
      <c r="PI728" s="1"/>
      <c r="PJ728" s="1"/>
      <c r="PK728" s="1"/>
      <c r="PL728" s="1"/>
      <c r="PM728" s="1"/>
      <c r="PN728" s="1"/>
      <c r="PO728" s="1"/>
      <c r="PP728" s="1"/>
      <c r="PQ728" s="1"/>
      <c r="PR728" s="1"/>
      <c r="PS728" s="1"/>
      <c r="PT728" s="1"/>
      <c r="PU728" s="1"/>
      <c r="PV728" s="1"/>
      <c r="PW728" s="1"/>
      <c r="PX728" s="1"/>
      <c r="PY728" s="1"/>
      <c r="PZ728" s="1"/>
      <c r="QA728" s="1"/>
      <c r="QB728" s="1"/>
      <c r="QC728" s="1"/>
      <c r="QD728" s="1"/>
      <c r="QE728" s="1"/>
      <c r="QF728" s="1"/>
      <c r="QG728" s="1"/>
      <c r="QH728" s="1"/>
      <c r="QI728" s="1"/>
      <c r="QJ728" s="1"/>
      <c r="QK728" s="1"/>
      <c r="QL728" s="1"/>
      <c r="QM728" s="1"/>
      <c r="QN728" s="1"/>
      <c r="QO728" s="1"/>
      <c r="QP728" s="1"/>
      <c r="QQ728" s="1"/>
      <c r="QR728" s="1"/>
      <c r="QS728" s="1"/>
      <c r="QT728" s="1"/>
      <c r="QU728" s="1"/>
      <c r="QV728" s="1"/>
      <c r="QW728" s="1"/>
      <c r="QX728" s="1"/>
      <c r="QY728" s="1"/>
      <c r="QZ728" s="1"/>
      <c r="RA728" s="1"/>
      <c r="RB728" s="1"/>
      <c r="RC728" s="1"/>
      <c r="RD728" s="1"/>
      <c r="RE728" s="1"/>
      <c r="RF728" s="1"/>
      <c r="RG728" s="1"/>
      <c r="RH728" s="1"/>
      <c r="RI728" s="1"/>
      <c r="RJ728" s="1"/>
      <c r="RK728" s="1"/>
      <c r="RL728" s="1"/>
      <c r="RM728" s="1"/>
      <c r="RN728" s="1"/>
      <c r="RO728" s="1"/>
      <c r="RP728" s="1"/>
      <c r="RQ728" s="1"/>
      <c r="RR728" s="1"/>
      <c r="RS728" s="1"/>
      <c r="RT728" s="1"/>
      <c r="RU728" s="1"/>
      <c r="RV728" s="1"/>
      <c r="RW728" s="1"/>
      <c r="RX728" s="1"/>
      <c r="RY728" s="1"/>
      <c r="RZ728" s="1"/>
      <c r="SA728" s="1"/>
      <c r="SB728" s="1"/>
      <c r="SC728" s="1"/>
      <c r="SD728" s="1"/>
      <c r="SE728" s="1"/>
      <c r="SF728" s="1"/>
      <c r="SG728" s="1"/>
      <c r="SH728" s="1"/>
      <c r="SI728" s="1"/>
      <c r="SJ728" s="1"/>
      <c r="SK728" s="1"/>
      <c r="SL728" s="1"/>
      <c r="SM728" s="1"/>
      <c r="SN728" s="1"/>
      <c r="SO728" s="1"/>
      <c r="SP728" s="1"/>
      <c r="SQ728" s="1"/>
      <c r="SR728" s="1"/>
      <c r="SS728" s="1"/>
      <c r="ST728" s="1"/>
      <c r="SU728" s="1"/>
      <c r="SV728" s="1"/>
      <c r="SW728" s="1"/>
      <c r="SX728" s="1"/>
      <c r="SY728" s="1"/>
      <c r="SZ728" s="1"/>
      <c r="TA728" s="1"/>
      <c r="TB728" s="1"/>
      <c r="TC728" s="1"/>
      <c r="TD728" s="1"/>
      <c r="TE728" s="1"/>
      <c r="TF728" s="1"/>
      <c r="TG728" s="1"/>
      <c r="TH728" s="1"/>
      <c r="TI728" s="1"/>
      <c r="TJ728" s="1"/>
      <c r="TK728" s="1"/>
      <c r="TL728" s="1"/>
      <c r="TM728" s="1"/>
      <c r="TN728" s="1"/>
      <c r="TO728" s="1"/>
      <c r="TP728" s="1"/>
      <c r="TQ728" s="1"/>
      <c r="TR728" s="1"/>
      <c r="TS728" s="1"/>
      <c r="TT728" s="1"/>
      <c r="TU728" s="1"/>
      <c r="TV728" s="1"/>
      <c r="TW728" s="1"/>
      <c r="TX728" s="1"/>
      <c r="TY728" s="1"/>
      <c r="TZ728" s="1"/>
      <c r="UA728" s="1"/>
      <c r="UB728" s="1"/>
      <c r="UC728" s="1"/>
      <c r="UD728" s="1"/>
      <c r="UE728" s="1"/>
      <c r="UF728" s="1"/>
      <c r="UG728" s="1"/>
      <c r="UH728" s="1"/>
      <c r="UI728" s="1"/>
      <c r="UJ728" s="1"/>
      <c r="UK728" s="1"/>
      <c r="UL728" s="1"/>
      <c r="UM728" s="1"/>
      <c r="UN728" s="1"/>
      <c r="UO728" s="1"/>
      <c r="UP728" s="1"/>
      <c r="UQ728" s="1"/>
      <c r="UR728" s="1"/>
      <c r="US728" s="1"/>
      <c r="UT728" s="1"/>
      <c r="UU728" s="1"/>
      <c r="UV728" s="1"/>
      <c r="UW728" s="1"/>
      <c r="UX728" s="1"/>
      <c r="UY728" s="1"/>
      <c r="UZ728" s="1"/>
      <c r="VA728" s="1"/>
      <c r="VB728" s="1"/>
      <c r="VC728" s="1"/>
      <c r="VD728" s="1"/>
      <c r="VE728" s="1"/>
      <c r="VF728" s="1"/>
      <c r="VG728" s="1"/>
      <c r="VH728" s="1"/>
      <c r="VI728" s="1"/>
      <c r="VJ728" s="1"/>
      <c r="VK728" s="1"/>
      <c r="VL728" s="1"/>
      <c r="VM728" s="1"/>
      <c r="VN728" s="1"/>
      <c r="VO728" s="1"/>
      <c r="VP728" s="1"/>
      <c r="VQ728" s="1"/>
      <c r="VR728" s="1"/>
      <c r="VS728" s="1"/>
      <c r="VT728" s="1"/>
      <c r="VU728" s="1"/>
      <c r="VV728" s="1"/>
      <c r="VW728" s="1"/>
      <c r="VX728" s="1"/>
      <c r="VY728" s="1"/>
      <c r="VZ728" s="1"/>
      <c r="WA728" s="1"/>
      <c r="WB728" s="1"/>
      <c r="WC728" s="1"/>
      <c r="WD728" s="1"/>
      <c r="WE728" s="1"/>
      <c r="WF728" s="1"/>
      <c r="WG728" s="1"/>
      <c r="WH728" s="1"/>
      <c r="WI728" s="1"/>
      <c r="WJ728" s="1"/>
      <c r="WK728" s="1"/>
      <c r="WL728" s="1"/>
      <c r="WM728" s="1"/>
      <c r="WN728" s="1"/>
      <c r="WO728" s="1"/>
      <c r="WP728" s="1"/>
      <c r="WQ728" s="1"/>
      <c r="WR728" s="1"/>
      <c r="WS728" s="1"/>
      <c r="WT728" s="1"/>
      <c r="WU728" s="1"/>
      <c r="WV728" s="1"/>
      <c r="WW728" s="1"/>
      <c r="WX728" s="1"/>
      <c r="WY728" s="1"/>
      <c r="WZ728" s="1"/>
      <c r="XA728" s="1"/>
      <c r="XB728" s="1"/>
      <c r="XC728" s="1"/>
      <c r="XD728" s="1"/>
      <c r="XE728" s="1"/>
      <c r="XF728" s="1"/>
      <c r="XG728" s="1"/>
      <c r="XH728" s="1"/>
      <c r="XI728" s="1"/>
      <c r="XJ728" s="1"/>
      <c r="XK728" s="1"/>
      <c r="XL728" s="1"/>
      <c r="XM728" s="1"/>
      <c r="XN728" s="1"/>
      <c r="XO728" s="1"/>
      <c r="XP728" s="1"/>
      <c r="XQ728" s="1"/>
      <c r="XR728" s="1"/>
      <c r="XS728" s="1"/>
      <c r="XT728" s="1"/>
      <c r="XU728" s="1"/>
      <c r="XV728" s="1"/>
      <c r="XW728" s="1"/>
      <c r="XX728" s="1"/>
      <c r="XY728" s="1"/>
      <c r="XZ728" s="1"/>
      <c r="YA728" s="1"/>
      <c r="YB728" s="1"/>
      <c r="YC728" s="1"/>
      <c r="YD728" s="1"/>
      <c r="YE728" s="1"/>
      <c r="YF728" s="1"/>
      <c r="YG728" s="1"/>
      <c r="YH728" s="1"/>
      <c r="YI728" s="1"/>
      <c r="YJ728" s="1"/>
      <c r="YK728" s="1"/>
      <c r="YL728" s="1"/>
      <c r="YM728" s="1"/>
      <c r="YN728" s="1"/>
      <c r="YO728" s="1"/>
      <c r="YP728" s="1"/>
      <c r="YQ728" s="1"/>
      <c r="YR728" s="1"/>
      <c r="YS728" s="1"/>
      <c r="YT728" s="1"/>
      <c r="YU728" s="1"/>
      <c r="YV728" s="1"/>
      <c r="YW728" s="1"/>
      <c r="YX728" s="1"/>
      <c r="YY728" s="1"/>
      <c r="YZ728" s="1"/>
      <c r="ZA728" s="1"/>
      <c r="ZB728" s="1"/>
      <c r="ZC728" s="1"/>
      <c r="ZD728" s="1"/>
      <c r="ZE728" s="1"/>
      <c r="ZF728" s="1"/>
      <c r="ZG728" s="1"/>
      <c r="ZH728" s="1"/>
      <c r="ZI728" s="1"/>
      <c r="ZJ728" s="1"/>
      <c r="ZK728" s="1"/>
      <c r="ZL728" s="1"/>
      <c r="ZM728" s="1"/>
      <c r="ZN728" s="1"/>
      <c r="ZO728" s="1"/>
      <c r="ZP728" s="1"/>
      <c r="ZQ728" s="1"/>
      <c r="ZR728" s="1"/>
      <c r="ZS728" s="1"/>
      <c r="ZT728" s="1"/>
      <c r="ZU728" s="1"/>
      <c r="ZV728" s="1"/>
      <c r="ZW728" s="1"/>
      <c r="ZX728" s="1"/>
      <c r="ZY728" s="1"/>
      <c r="ZZ728" s="1"/>
      <c r="AAA728" s="1"/>
      <c r="AAB728" s="1"/>
      <c r="AAC728" s="1"/>
      <c r="AAD728" s="1"/>
      <c r="AAE728" s="1"/>
      <c r="AAF728" s="1"/>
      <c r="AAG728" s="1"/>
      <c r="AAH728" s="1"/>
      <c r="AAI728" s="1"/>
      <c r="AAJ728" s="1"/>
      <c r="AAK728" s="1"/>
      <c r="AAL728" s="1"/>
      <c r="AAM728" s="1"/>
      <c r="AAN728" s="1"/>
      <c r="AAO728" s="1"/>
      <c r="AAP728" s="1"/>
      <c r="AAQ728" s="1"/>
      <c r="AAR728" s="1"/>
      <c r="AAS728" s="1"/>
      <c r="AAT728" s="1"/>
      <c r="AAU728" s="1"/>
      <c r="AAV728" s="1"/>
      <c r="AAW728" s="1"/>
      <c r="AAX728" s="1"/>
      <c r="AAY728" s="1"/>
      <c r="AAZ728" s="1"/>
      <c r="ABA728" s="1"/>
      <c r="ABB728" s="1"/>
      <c r="ABC728" s="1"/>
      <c r="ABD728" s="1"/>
      <c r="ABE728" s="1"/>
      <c r="ABF728" s="1"/>
      <c r="ABG728" s="1"/>
      <c r="ABH728" s="1"/>
      <c r="ABI728" s="1"/>
      <c r="ABJ728" s="1"/>
      <c r="ABK728" s="1"/>
      <c r="ABL728" s="1"/>
      <c r="ABM728" s="1"/>
      <c r="ABN728" s="1"/>
      <c r="ABO728" s="1"/>
    </row>
    <row r="729" spans="2:743" x14ac:dyDescent="0.25">
      <c r="B729" s="1"/>
      <c r="C729" s="1"/>
      <c r="D729" s="1"/>
      <c r="E729" s="1"/>
      <c r="F729" s="1"/>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c r="GU729" s="3"/>
      <c r="GV729" s="3"/>
      <c r="GW729" s="3"/>
      <c r="GX729" s="3"/>
      <c r="GY729" s="3"/>
      <c r="GZ729" s="3"/>
      <c r="HA729" s="3"/>
      <c r="HB729" s="3"/>
      <c r="HC729" s="3"/>
      <c r="HD729" s="3"/>
      <c r="HE729" s="3"/>
      <c r="HF729" s="3"/>
      <c r="HG729" s="3"/>
      <c r="HH729" s="3"/>
      <c r="HI729" s="3"/>
      <c r="HJ729" s="3"/>
      <c r="HK729" s="3"/>
      <c r="HL729" s="3"/>
      <c r="HM729" s="3"/>
      <c r="HN729" s="3"/>
      <c r="HO729" s="3"/>
      <c r="HP729" s="3"/>
      <c r="HQ729" s="3"/>
      <c r="HR729" s="3"/>
      <c r="HS729" s="3"/>
      <c r="HT729" s="3"/>
      <c r="HU729" s="3"/>
      <c r="HV729" s="3"/>
      <c r="HW729" s="3"/>
      <c r="HX729" s="3"/>
      <c r="HY729" s="3"/>
      <c r="HZ729" s="3"/>
      <c r="IA729" s="3"/>
      <c r="IB729" s="3"/>
      <c r="IC729" s="3"/>
      <c r="ID729" s="3"/>
      <c r="IE729" s="3"/>
      <c r="IF729" s="3"/>
      <c r="IG729" s="3"/>
      <c r="IH729" s="3"/>
      <c r="II729" s="3"/>
      <c r="IJ729" s="3"/>
      <c r="IK729" s="3"/>
      <c r="IL729" s="3"/>
      <c r="IM729" s="3"/>
      <c r="IN729" s="3"/>
      <c r="IO729" s="3"/>
      <c r="IP729" s="3"/>
      <c r="IQ729" s="3"/>
      <c r="IR729" s="3"/>
      <c r="IS729" s="3"/>
      <c r="IT729" s="3"/>
      <c r="IU729" s="3"/>
      <c r="IV729" s="3"/>
      <c r="IW729" s="3"/>
      <c r="IX729" s="3"/>
      <c r="IY729" s="3"/>
      <c r="IZ729" s="3"/>
      <c r="JA729" s="3"/>
      <c r="JB729" s="3"/>
      <c r="JC729" s="3"/>
      <c r="JD729" s="3"/>
      <c r="JE729" s="3"/>
      <c r="JF729" s="3"/>
      <c r="JG729" s="3"/>
      <c r="JH729" s="3"/>
      <c r="JI729" s="3"/>
      <c r="JJ729" s="3"/>
      <c r="JK729" s="3"/>
      <c r="JL729" s="3"/>
      <c r="JM729" s="3"/>
      <c r="JN729" s="3"/>
      <c r="JO729" s="3"/>
      <c r="JP729" s="3"/>
      <c r="JQ729" s="3"/>
      <c r="JR729" s="3"/>
      <c r="JS729" s="3"/>
      <c r="JT729" s="3"/>
      <c r="JU729" s="3"/>
      <c r="JV729" s="3"/>
      <c r="JW729" s="3"/>
      <c r="JX729" s="3"/>
      <c r="JY729" s="3"/>
      <c r="JZ729" s="3"/>
      <c r="KA729" s="3"/>
      <c r="KB729" s="3"/>
      <c r="KC729" s="3"/>
      <c r="KD729" s="3"/>
      <c r="KE729" s="3"/>
      <c r="KF729" s="3"/>
      <c r="KG729" s="3"/>
      <c r="KH729" s="3"/>
      <c r="KI729" s="3"/>
      <c r="KJ729" s="3"/>
      <c r="KK729" s="3"/>
      <c r="KL729" s="3"/>
      <c r="KM729" s="3"/>
      <c r="KN729" s="3"/>
      <c r="KO729" s="3"/>
      <c r="KP729" s="3"/>
      <c r="KQ729" s="3"/>
      <c r="KR729" s="3"/>
      <c r="KS729" s="3"/>
      <c r="KT729" s="3"/>
      <c r="KU729" s="3"/>
      <c r="KV729" s="3"/>
      <c r="KW729" s="3"/>
      <c r="KX729" s="3"/>
      <c r="KY729" s="3"/>
      <c r="KZ729" s="3"/>
      <c r="LA729" s="3"/>
      <c r="LB729" s="3"/>
      <c r="LC729" s="3"/>
      <c r="LD729" s="3"/>
      <c r="LE729" s="3"/>
      <c r="LF729" s="3"/>
      <c r="LG729" s="3"/>
      <c r="LH729" s="3"/>
      <c r="LI729" s="3"/>
      <c r="LJ729" s="3"/>
      <c r="LK729" s="3"/>
      <c r="LL729" s="3"/>
      <c r="LM729" s="3"/>
      <c r="LN729" s="3"/>
      <c r="LO729" s="3"/>
      <c r="LP729" s="3"/>
      <c r="LQ729" s="3"/>
      <c r="LR729" s="3"/>
      <c r="LS729" s="3"/>
      <c r="LT729" s="3"/>
      <c r="LU729" s="3"/>
      <c r="LV729" s="3"/>
      <c r="LW729" s="3"/>
      <c r="LX729" s="3"/>
      <c r="LY729" s="3"/>
      <c r="LZ729" s="3"/>
      <c r="MA729" s="3"/>
      <c r="MB729" s="3"/>
      <c r="MC729" s="3"/>
      <c r="MD729" s="3"/>
      <c r="ME729" s="3"/>
      <c r="MF729" s="3"/>
      <c r="MG729" s="3"/>
      <c r="MH729" s="3"/>
      <c r="MI729" s="3"/>
      <c r="MJ729" s="3"/>
      <c r="MK729" s="3"/>
      <c r="ML729" s="3"/>
      <c r="MM729" s="3"/>
      <c r="MN729" s="3"/>
      <c r="MO729" s="3"/>
      <c r="MP729" s="3"/>
      <c r="MQ729" s="3"/>
      <c r="MR729" s="3"/>
      <c r="MS729" s="3"/>
      <c r="MT729" s="3"/>
      <c r="MU729" s="3"/>
      <c r="MV729" s="3"/>
      <c r="MW729" s="3"/>
      <c r="MX729" s="3"/>
      <c r="MY729" s="3"/>
      <c r="MZ729" s="3"/>
      <c r="NA729" s="3"/>
      <c r="NB729" s="3"/>
      <c r="NC729" s="3"/>
      <c r="ND729" s="3"/>
      <c r="NE729" s="3"/>
      <c r="NF729" s="3"/>
      <c r="NG729" s="3"/>
      <c r="NH729" s="3"/>
      <c r="NI729" s="3"/>
      <c r="NJ729" s="3"/>
      <c r="NK729" s="3"/>
      <c r="NL729" s="3"/>
      <c r="NM729" s="3"/>
      <c r="NN729" s="3"/>
      <c r="NO729" s="3"/>
      <c r="NP729" s="3"/>
      <c r="NQ729" s="3"/>
      <c r="NR729" s="3"/>
      <c r="NS729" s="3"/>
      <c r="NT729" s="3"/>
      <c r="NU729" s="3"/>
      <c r="NV729" s="3"/>
      <c r="NW729" s="3"/>
      <c r="NX729" s="3"/>
      <c r="NY729" s="3"/>
      <c r="NZ729" s="3"/>
      <c r="OA729" s="3"/>
      <c r="OB729" s="3"/>
      <c r="OC729" s="3"/>
      <c r="OD729" s="3"/>
      <c r="OE729" s="3"/>
      <c r="OF729" s="3"/>
      <c r="OG729" s="3"/>
      <c r="OH729" s="3"/>
      <c r="OI729" s="3"/>
      <c r="OJ729" s="3"/>
      <c r="OK729" s="3"/>
      <c r="OL729" s="3"/>
      <c r="OM729" s="3"/>
      <c r="ON729" s="3"/>
      <c r="OO729" s="3"/>
      <c r="OP729" s="3"/>
      <c r="OQ729" s="3"/>
      <c r="OR729" s="3"/>
      <c r="OS729" s="3"/>
      <c r="OT729" s="3"/>
      <c r="OU729" s="3"/>
      <c r="OV729" s="3"/>
      <c r="OW729" s="3"/>
      <c r="OX729" s="3"/>
      <c r="OY729" s="3"/>
      <c r="OZ729" s="3"/>
      <c r="PA729" s="3"/>
      <c r="PB729" s="1"/>
      <c r="PC729" s="1"/>
      <c r="PD729" s="1"/>
      <c r="PE729" s="1"/>
      <c r="PF729" s="1"/>
      <c r="PG729" s="1"/>
      <c r="PH729" s="1"/>
      <c r="PI729" s="1"/>
      <c r="PJ729" s="1"/>
      <c r="PK729" s="1"/>
      <c r="PL729" s="1"/>
      <c r="PM729" s="1"/>
      <c r="PN729" s="1"/>
      <c r="PO729" s="1"/>
      <c r="PP729" s="1"/>
      <c r="PQ729" s="1"/>
      <c r="PR729" s="1"/>
      <c r="PS729" s="1"/>
      <c r="PT729" s="1"/>
      <c r="PU729" s="1"/>
      <c r="PV729" s="1"/>
      <c r="PW729" s="1"/>
      <c r="PX729" s="1"/>
      <c r="PY729" s="1"/>
      <c r="PZ729" s="1"/>
      <c r="QA729" s="1"/>
      <c r="QB729" s="1"/>
      <c r="QC729" s="1"/>
      <c r="QD729" s="1"/>
      <c r="QE729" s="1"/>
      <c r="QF729" s="1"/>
      <c r="QG729" s="1"/>
      <c r="QH729" s="1"/>
      <c r="QI729" s="1"/>
      <c r="QJ729" s="1"/>
      <c r="QK729" s="1"/>
      <c r="QL729" s="1"/>
      <c r="QM729" s="1"/>
      <c r="QN729" s="1"/>
      <c r="QO729" s="1"/>
      <c r="QP729" s="1"/>
      <c r="QQ729" s="1"/>
      <c r="QR729" s="1"/>
      <c r="QS729" s="1"/>
      <c r="QT729" s="1"/>
      <c r="QU729" s="1"/>
      <c r="QV729" s="1"/>
      <c r="QW729" s="1"/>
      <c r="QX729" s="1"/>
      <c r="QY729" s="1"/>
      <c r="QZ729" s="1"/>
      <c r="RA729" s="1"/>
      <c r="RB729" s="1"/>
      <c r="RC729" s="1"/>
      <c r="RD729" s="1"/>
      <c r="RE729" s="1"/>
      <c r="RF729" s="1"/>
      <c r="RG729" s="1"/>
      <c r="RH729" s="1"/>
      <c r="RI729" s="1"/>
      <c r="RJ729" s="1"/>
      <c r="RK729" s="1"/>
      <c r="RL729" s="1"/>
      <c r="RM729" s="1"/>
      <c r="RN729" s="1"/>
      <c r="RO729" s="1"/>
      <c r="RP729" s="1"/>
      <c r="RQ729" s="1"/>
      <c r="RR729" s="1"/>
      <c r="RS729" s="1"/>
      <c r="RT729" s="1"/>
      <c r="RU729" s="1"/>
      <c r="RV729" s="1"/>
      <c r="RW729" s="1"/>
      <c r="RX729" s="1"/>
      <c r="RY729" s="1"/>
      <c r="RZ729" s="1"/>
      <c r="SA729" s="1"/>
      <c r="SB729" s="1"/>
      <c r="SC729" s="1"/>
      <c r="SD729" s="1"/>
      <c r="SE729" s="1"/>
      <c r="SF729" s="1"/>
      <c r="SG729" s="1"/>
      <c r="SH729" s="1"/>
      <c r="SI729" s="1"/>
      <c r="SJ729" s="1"/>
      <c r="SK729" s="1"/>
      <c r="SL729" s="1"/>
      <c r="SM729" s="1"/>
      <c r="SN729" s="1"/>
      <c r="SO729" s="1"/>
      <c r="SP729" s="1"/>
      <c r="SQ729" s="1"/>
      <c r="SR729" s="1"/>
      <c r="SS729" s="1"/>
      <c r="ST729" s="1"/>
      <c r="SU729" s="1"/>
      <c r="SV729" s="1"/>
      <c r="SW729" s="1"/>
      <c r="SX729" s="1"/>
      <c r="SY729" s="1"/>
      <c r="SZ729" s="1"/>
      <c r="TA729" s="1"/>
      <c r="TB729" s="1"/>
      <c r="TC729" s="1"/>
      <c r="TD729" s="1"/>
      <c r="TE729" s="1"/>
      <c r="TF729" s="1"/>
      <c r="TG729" s="1"/>
      <c r="TH729" s="1"/>
      <c r="TI729" s="1"/>
      <c r="TJ729" s="1"/>
      <c r="TK729" s="1"/>
      <c r="TL729" s="1"/>
      <c r="TM729" s="1"/>
      <c r="TN729" s="1"/>
      <c r="TO729" s="1"/>
      <c r="TP729" s="1"/>
      <c r="TQ729" s="1"/>
      <c r="TR729" s="1"/>
      <c r="TS729" s="1"/>
      <c r="TT729" s="1"/>
      <c r="TU729" s="1"/>
      <c r="TV729" s="1"/>
      <c r="TW729" s="1"/>
      <c r="TX729" s="1"/>
      <c r="TY729" s="1"/>
      <c r="TZ729" s="1"/>
      <c r="UA729" s="1"/>
      <c r="UB729" s="1"/>
      <c r="UC729" s="1"/>
      <c r="UD729" s="1"/>
      <c r="UE729" s="1"/>
      <c r="UF729" s="1"/>
      <c r="UG729" s="1"/>
      <c r="UH729" s="1"/>
      <c r="UI729" s="1"/>
      <c r="UJ729" s="1"/>
      <c r="UK729" s="1"/>
      <c r="UL729" s="1"/>
      <c r="UM729" s="1"/>
      <c r="UN729" s="1"/>
      <c r="UO729" s="1"/>
      <c r="UP729" s="1"/>
      <c r="UQ729" s="1"/>
      <c r="UR729" s="1"/>
      <c r="US729" s="1"/>
      <c r="UT729" s="1"/>
      <c r="UU729" s="1"/>
      <c r="UV729" s="1"/>
      <c r="UW729" s="1"/>
      <c r="UX729" s="1"/>
      <c r="UY729" s="1"/>
      <c r="UZ729" s="1"/>
      <c r="VA729" s="1"/>
      <c r="VB729" s="1"/>
      <c r="VC729" s="1"/>
      <c r="VD729" s="1"/>
      <c r="VE729" s="1"/>
      <c r="VF729" s="1"/>
      <c r="VG729" s="1"/>
      <c r="VH729" s="1"/>
      <c r="VI729" s="1"/>
      <c r="VJ729" s="1"/>
      <c r="VK729" s="1"/>
      <c r="VL729" s="1"/>
      <c r="VM729" s="1"/>
      <c r="VN729" s="1"/>
      <c r="VO729" s="1"/>
      <c r="VP729" s="1"/>
      <c r="VQ729" s="1"/>
      <c r="VR729" s="1"/>
      <c r="VS729" s="1"/>
      <c r="VT729" s="1"/>
      <c r="VU729" s="1"/>
      <c r="VV729" s="1"/>
      <c r="VW729" s="1"/>
      <c r="VX729" s="1"/>
      <c r="VY729" s="1"/>
      <c r="VZ729" s="1"/>
      <c r="WA729" s="1"/>
      <c r="WB729" s="1"/>
      <c r="WC729" s="1"/>
      <c r="WD729" s="1"/>
      <c r="WE729" s="1"/>
      <c r="WF729" s="1"/>
      <c r="WG729" s="1"/>
      <c r="WH729" s="1"/>
      <c r="WI729" s="1"/>
      <c r="WJ729" s="1"/>
      <c r="WK729" s="1"/>
      <c r="WL729" s="1"/>
      <c r="WM729" s="1"/>
      <c r="WN729" s="1"/>
      <c r="WO729" s="1"/>
      <c r="WP729" s="1"/>
      <c r="WQ729" s="1"/>
      <c r="WR729" s="1"/>
      <c r="WS729" s="1"/>
      <c r="WT729" s="1"/>
      <c r="WU729" s="1"/>
      <c r="WV729" s="1"/>
      <c r="WW729" s="1"/>
      <c r="WX729" s="1"/>
      <c r="WY729" s="1"/>
      <c r="WZ729" s="1"/>
      <c r="XA729" s="1"/>
      <c r="XB729" s="1"/>
      <c r="XC729" s="1"/>
      <c r="XD729" s="1"/>
      <c r="XE729" s="1"/>
      <c r="XF729" s="1"/>
      <c r="XG729" s="1"/>
      <c r="XH729" s="1"/>
      <c r="XI729" s="1"/>
      <c r="XJ729" s="1"/>
      <c r="XK729" s="1"/>
      <c r="XL729" s="1"/>
      <c r="XM729" s="1"/>
      <c r="XN729" s="1"/>
      <c r="XO729" s="1"/>
      <c r="XP729" s="1"/>
      <c r="XQ729" s="1"/>
      <c r="XR729" s="1"/>
      <c r="XS729" s="1"/>
      <c r="XT729" s="1"/>
      <c r="XU729" s="1"/>
      <c r="XV729" s="1"/>
      <c r="XW729" s="1"/>
      <c r="XX729" s="1"/>
      <c r="XY729" s="1"/>
      <c r="XZ729" s="1"/>
      <c r="YA729" s="1"/>
      <c r="YB729" s="1"/>
      <c r="YC729" s="1"/>
      <c r="YD729" s="1"/>
      <c r="YE729" s="1"/>
      <c r="YF729" s="1"/>
      <c r="YG729" s="1"/>
      <c r="YH729" s="1"/>
      <c r="YI729" s="1"/>
      <c r="YJ729" s="1"/>
      <c r="YK729" s="1"/>
      <c r="YL729" s="1"/>
      <c r="YM729" s="1"/>
      <c r="YN729" s="1"/>
      <c r="YO729" s="1"/>
      <c r="YP729" s="1"/>
      <c r="YQ729" s="1"/>
      <c r="YR729" s="1"/>
      <c r="YS729" s="1"/>
      <c r="YT729" s="1"/>
      <c r="YU729" s="1"/>
      <c r="YV729" s="1"/>
      <c r="YW729" s="1"/>
      <c r="YX729" s="1"/>
      <c r="YY729" s="1"/>
      <c r="YZ729" s="1"/>
      <c r="ZA729" s="1"/>
      <c r="ZB729" s="1"/>
      <c r="ZC729" s="1"/>
      <c r="ZD729" s="1"/>
      <c r="ZE729" s="1"/>
      <c r="ZF729" s="1"/>
      <c r="ZG729" s="1"/>
      <c r="ZH729" s="1"/>
      <c r="ZI729" s="1"/>
      <c r="ZJ729" s="1"/>
      <c r="ZK729" s="1"/>
      <c r="ZL729" s="1"/>
      <c r="ZM729" s="1"/>
      <c r="ZN729" s="1"/>
      <c r="ZO729" s="1"/>
      <c r="ZP729" s="1"/>
      <c r="ZQ729" s="1"/>
      <c r="ZR729" s="1"/>
      <c r="ZS729" s="1"/>
      <c r="ZT729" s="1"/>
      <c r="ZU729" s="1"/>
      <c r="ZV729" s="1"/>
      <c r="ZW729" s="1"/>
      <c r="ZX729" s="1"/>
      <c r="ZY729" s="1"/>
      <c r="ZZ729" s="1"/>
      <c r="AAA729" s="1"/>
      <c r="AAB729" s="1"/>
      <c r="AAC729" s="1"/>
      <c r="AAD729" s="1"/>
      <c r="AAE729" s="1"/>
      <c r="AAF729" s="1"/>
      <c r="AAG729" s="1"/>
      <c r="AAH729" s="1"/>
      <c r="AAI729" s="1"/>
      <c r="AAJ729" s="1"/>
      <c r="AAK729" s="1"/>
      <c r="AAL729" s="1"/>
      <c r="AAM729" s="1"/>
      <c r="AAN729" s="1"/>
      <c r="AAO729" s="1"/>
      <c r="AAP729" s="1"/>
      <c r="AAQ729" s="1"/>
      <c r="AAR729" s="1"/>
      <c r="AAS729" s="1"/>
      <c r="AAT729" s="1"/>
      <c r="AAU729" s="1"/>
      <c r="AAV729" s="1"/>
      <c r="AAW729" s="1"/>
      <c r="AAX729" s="1"/>
      <c r="AAY729" s="1"/>
      <c r="AAZ729" s="1"/>
      <c r="ABA729" s="1"/>
      <c r="ABB729" s="1"/>
      <c r="ABC729" s="1"/>
      <c r="ABD729" s="1"/>
      <c r="ABE729" s="1"/>
      <c r="ABF729" s="1"/>
      <c r="ABG729" s="1"/>
      <c r="ABH729" s="1"/>
      <c r="ABI729" s="1"/>
      <c r="ABJ729" s="1"/>
      <c r="ABK729" s="1"/>
      <c r="ABL729" s="1"/>
      <c r="ABM729" s="1"/>
      <c r="ABN729" s="1"/>
      <c r="ABO729" s="1"/>
    </row>
    <row r="730" spans="2:743" x14ac:dyDescent="0.25">
      <c r="B730" s="1"/>
      <c r="C730" s="1"/>
      <c r="D730" s="1"/>
      <c r="E730" s="1"/>
      <c r="F730" s="1"/>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3"/>
      <c r="GU730" s="3"/>
      <c r="GV730" s="3"/>
      <c r="GW730" s="3"/>
      <c r="GX730" s="3"/>
      <c r="GY730" s="3"/>
      <c r="GZ730" s="3"/>
      <c r="HA730" s="3"/>
      <c r="HB730" s="3"/>
      <c r="HC730" s="3"/>
      <c r="HD730" s="3"/>
      <c r="HE730" s="3"/>
      <c r="HF730" s="3"/>
      <c r="HG730" s="3"/>
      <c r="HH730" s="3"/>
      <c r="HI730" s="3"/>
      <c r="HJ730" s="3"/>
      <c r="HK730" s="3"/>
      <c r="HL730" s="3"/>
      <c r="HM730" s="3"/>
      <c r="HN730" s="3"/>
      <c r="HO730" s="3"/>
      <c r="HP730" s="3"/>
      <c r="HQ730" s="3"/>
      <c r="HR730" s="3"/>
      <c r="HS730" s="3"/>
      <c r="HT730" s="3"/>
      <c r="HU730" s="3"/>
      <c r="HV730" s="3"/>
      <c r="HW730" s="3"/>
      <c r="HX730" s="3"/>
      <c r="HY730" s="3"/>
      <c r="HZ730" s="3"/>
      <c r="IA730" s="3"/>
      <c r="IB730" s="3"/>
      <c r="IC730" s="3"/>
      <c r="ID730" s="3"/>
      <c r="IE730" s="3"/>
      <c r="IF730" s="3"/>
      <c r="IG730" s="3"/>
      <c r="IH730" s="3"/>
      <c r="II730" s="3"/>
      <c r="IJ730" s="3"/>
      <c r="IK730" s="3"/>
      <c r="IL730" s="3"/>
      <c r="IM730" s="3"/>
      <c r="IN730" s="3"/>
      <c r="IO730" s="3"/>
      <c r="IP730" s="3"/>
      <c r="IQ730" s="3"/>
      <c r="IR730" s="3"/>
      <c r="IS730" s="3"/>
      <c r="IT730" s="3"/>
      <c r="IU730" s="3"/>
      <c r="IV730" s="3"/>
      <c r="IW730" s="3"/>
      <c r="IX730" s="3"/>
      <c r="IY730" s="3"/>
      <c r="IZ730" s="3"/>
      <c r="JA730" s="3"/>
      <c r="JB730" s="3"/>
      <c r="JC730" s="3"/>
      <c r="JD730" s="3"/>
      <c r="JE730" s="3"/>
      <c r="JF730" s="3"/>
      <c r="JG730" s="3"/>
      <c r="JH730" s="3"/>
      <c r="JI730" s="3"/>
      <c r="JJ730" s="3"/>
      <c r="JK730" s="3"/>
      <c r="JL730" s="3"/>
      <c r="JM730" s="3"/>
      <c r="JN730" s="3"/>
      <c r="JO730" s="3"/>
      <c r="JP730" s="3"/>
      <c r="JQ730" s="3"/>
      <c r="JR730" s="3"/>
      <c r="JS730" s="3"/>
      <c r="JT730" s="3"/>
      <c r="JU730" s="3"/>
      <c r="JV730" s="3"/>
      <c r="JW730" s="3"/>
      <c r="JX730" s="3"/>
      <c r="JY730" s="3"/>
      <c r="JZ730" s="3"/>
      <c r="KA730" s="3"/>
      <c r="KB730" s="3"/>
      <c r="KC730" s="3"/>
      <c r="KD730" s="3"/>
      <c r="KE730" s="3"/>
      <c r="KF730" s="3"/>
      <c r="KG730" s="3"/>
      <c r="KH730" s="3"/>
      <c r="KI730" s="3"/>
      <c r="KJ730" s="3"/>
      <c r="KK730" s="3"/>
      <c r="KL730" s="3"/>
      <c r="KM730" s="3"/>
      <c r="KN730" s="3"/>
      <c r="KO730" s="3"/>
      <c r="KP730" s="3"/>
      <c r="KQ730" s="3"/>
      <c r="KR730" s="3"/>
      <c r="KS730" s="3"/>
      <c r="KT730" s="3"/>
      <c r="KU730" s="3"/>
      <c r="KV730" s="3"/>
      <c r="KW730" s="3"/>
      <c r="KX730" s="3"/>
      <c r="KY730" s="3"/>
      <c r="KZ730" s="3"/>
      <c r="LA730" s="3"/>
      <c r="LB730" s="3"/>
      <c r="LC730" s="3"/>
      <c r="LD730" s="3"/>
      <c r="LE730" s="3"/>
      <c r="LF730" s="3"/>
      <c r="LG730" s="3"/>
      <c r="LH730" s="3"/>
      <c r="LI730" s="3"/>
      <c r="LJ730" s="3"/>
      <c r="LK730" s="3"/>
      <c r="LL730" s="3"/>
      <c r="LM730" s="3"/>
      <c r="LN730" s="3"/>
      <c r="LO730" s="3"/>
      <c r="LP730" s="3"/>
      <c r="LQ730" s="3"/>
      <c r="LR730" s="3"/>
      <c r="LS730" s="3"/>
      <c r="LT730" s="3"/>
      <c r="LU730" s="3"/>
      <c r="LV730" s="3"/>
      <c r="LW730" s="3"/>
      <c r="LX730" s="3"/>
      <c r="LY730" s="3"/>
      <c r="LZ730" s="3"/>
      <c r="MA730" s="3"/>
      <c r="MB730" s="3"/>
      <c r="MC730" s="3"/>
      <c r="MD730" s="3"/>
      <c r="ME730" s="3"/>
      <c r="MF730" s="3"/>
      <c r="MG730" s="3"/>
      <c r="MH730" s="3"/>
      <c r="MI730" s="3"/>
      <c r="MJ730" s="3"/>
      <c r="MK730" s="3"/>
      <c r="ML730" s="3"/>
      <c r="MM730" s="3"/>
      <c r="MN730" s="3"/>
      <c r="MO730" s="3"/>
      <c r="MP730" s="3"/>
      <c r="MQ730" s="3"/>
      <c r="MR730" s="3"/>
      <c r="MS730" s="3"/>
      <c r="MT730" s="3"/>
      <c r="MU730" s="3"/>
      <c r="MV730" s="3"/>
      <c r="MW730" s="3"/>
      <c r="MX730" s="3"/>
      <c r="MY730" s="3"/>
      <c r="MZ730" s="3"/>
      <c r="NA730" s="3"/>
      <c r="NB730" s="3"/>
      <c r="NC730" s="3"/>
      <c r="ND730" s="3"/>
      <c r="NE730" s="3"/>
      <c r="NF730" s="3"/>
      <c r="NG730" s="3"/>
      <c r="NH730" s="3"/>
      <c r="NI730" s="3"/>
      <c r="NJ730" s="3"/>
      <c r="NK730" s="3"/>
      <c r="NL730" s="3"/>
      <c r="NM730" s="3"/>
      <c r="NN730" s="3"/>
      <c r="NO730" s="3"/>
      <c r="NP730" s="3"/>
      <c r="NQ730" s="3"/>
      <c r="NR730" s="3"/>
      <c r="NS730" s="3"/>
      <c r="NT730" s="3"/>
      <c r="NU730" s="3"/>
      <c r="NV730" s="3"/>
      <c r="NW730" s="3"/>
      <c r="NX730" s="3"/>
      <c r="NY730" s="3"/>
      <c r="NZ730" s="3"/>
      <c r="OA730" s="3"/>
      <c r="OB730" s="3"/>
      <c r="OC730" s="3"/>
      <c r="OD730" s="3"/>
      <c r="OE730" s="3"/>
      <c r="OF730" s="3"/>
      <c r="OG730" s="3"/>
      <c r="OH730" s="3"/>
      <c r="OI730" s="3"/>
      <c r="OJ730" s="3"/>
      <c r="OK730" s="3"/>
      <c r="OL730" s="3"/>
      <c r="OM730" s="3"/>
      <c r="ON730" s="3"/>
      <c r="OO730" s="3"/>
      <c r="OP730" s="3"/>
      <c r="OQ730" s="3"/>
      <c r="OR730" s="3"/>
      <c r="OS730" s="3"/>
      <c r="OT730" s="3"/>
      <c r="OU730" s="3"/>
      <c r="OV730" s="3"/>
      <c r="OW730" s="3"/>
      <c r="OX730" s="3"/>
      <c r="OY730" s="3"/>
      <c r="OZ730" s="3"/>
      <c r="PA730" s="3"/>
      <c r="PB730" s="1"/>
      <c r="PC730" s="1"/>
      <c r="PD730" s="1"/>
      <c r="PE730" s="1"/>
      <c r="PF730" s="1"/>
      <c r="PG730" s="1"/>
      <c r="PH730" s="1"/>
      <c r="PI730" s="1"/>
      <c r="PJ730" s="1"/>
      <c r="PK730" s="1"/>
      <c r="PL730" s="1"/>
      <c r="PM730" s="1"/>
      <c r="PN730" s="1"/>
      <c r="PO730" s="1"/>
      <c r="PP730" s="1"/>
      <c r="PQ730" s="1"/>
      <c r="PR730" s="1"/>
      <c r="PS730" s="1"/>
      <c r="PT730" s="1"/>
      <c r="PU730" s="1"/>
      <c r="PV730" s="1"/>
      <c r="PW730" s="1"/>
      <c r="PX730" s="1"/>
      <c r="PY730" s="1"/>
      <c r="PZ730" s="1"/>
      <c r="QA730" s="1"/>
      <c r="QB730" s="1"/>
      <c r="QC730" s="1"/>
      <c r="QD730" s="1"/>
      <c r="QE730" s="1"/>
      <c r="QF730" s="1"/>
      <c r="QG730" s="1"/>
      <c r="QH730" s="1"/>
      <c r="QI730" s="1"/>
      <c r="QJ730" s="1"/>
      <c r="QK730" s="1"/>
      <c r="QL730" s="1"/>
      <c r="QM730" s="1"/>
      <c r="QN730" s="1"/>
      <c r="QO730" s="1"/>
      <c r="QP730" s="1"/>
      <c r="QQ730" s="1"/>
      <c r="QR730" s="1"/>
      <c r="QS730" s="1"/>
      <c r="QT730" s="1"/>
      <c r="QU730" s="1"/>
      <c r="QV730" s="1"/>
      <c r="QW730" s="1"/>
      <c r="QX730" s="1"/>
      <c r="QY730" s="1"/>
      <c r="QZ730" s="1"/>
      <c r="RA730" s="1"/>
      <c r="RB730" s="1"/>
      <c r="RC730" s="1"/>
      <c r="RD730" s="1"/>
      <c r="RE730" s="1"/>
      <c r="RF730" s="1"/>
      <c r="RG730" s="1"/>
      <c r="RH730" s="1"/>
      <c r="RI730" s="1"/>
      <c r="RJ730" s="1"/>
      <c r="RK730" s="1"/>
      <c r="RL730" s="1"/>
      <c r="RM730" s="1"/>
      <c r="RN730" s="1"/>
      <c r="RO730" s="1"/>
      <c r="RP730" s="1"/>
      <c r="RQ730" s="1"/>
      <c r="RR730" s="1"/>
      <c r="RS730" s="1"/>
      <c r="RT730" s="1"/>
      <c r="RU730" s="1"/>
      <c r="RV730" s="1"/>
      <c r="RW730" s="1"/>
      <c r="RX730" s="1"/>
      <c r="RY730" s="1"/>
      <c r="RZ730" s="1"/>
      <c r="SA730" s="1"/>
      <c r="SB730" s="1"/>
      <c r="SC730" s="1"/>
      <c r="SD730" s="1"/>
      <c r="SE730" s="1"/>
      <c r="SF730" s="1"/>
      <c r="SG730" s="1"/>
      <c r="SH730" s="1"/>
      <c r="SI730" s="1"/>
      <c r="SJ730" s="1"/>
      <c r="SK730" s="1"/>
      <c r="SL730" s="1"/>
      <c r="SM730" s="1"/>
      <c r="SN730" s="1"/>
      <c r="SO730" s="1"/>
      <c r="SP730" s="1"/>
      <c r="SQ730" s="1"/>
      <c r="SR730" s="1"/>
      <c r="SS730" s="1"/>
      <c r="ST730" s="1"/>
      <c r="SU730" s="1"/>
      <c r="SV730" s="1"/>
      <c r="SW730" s="1"/>
      <c r="SX730" s="1"/>
      <c r="SY730" s="1"/>
      <c r="SZ730" s="1"/>
      <c r="TA730" s="1"/>
      <c r="TB730" s="1"/>
      <c r="TC730" s="1"/>
      <c r="TD730" s="1"/>
      <c r="TE730" s="1"/>
      <c r="TF730" s="1"/>
      <c r="TG730" s="1"/>
      <c r="TH730" s="1"/>
      <c r="TI730" s="1"/>
      <c r="TJ730" s="1"/>
      <c r="TK730" s="1"/>
      <c r="TL730" s="1"/>
      <c r="TM730" s="1"/>
      <c r="TN730" s="1"/>
      <c r="TO730" s="1"/>
      <c r="TP730" s="1"/>
      <c r="TQ730" s="1"/>
      <c r="TR730" s="1"/>
      <c r="TS730" s="1"/>
      <c r="TT730" s="1"/>
      <c r="TU730" s="1"/>
      <c r="TV730" s="1"/>
      <c r="TW730" s="1"/>
      <c r="TX730" s="1"/>
      <c r="TY730" s="1"/>
      <c r="TZ730" s="1"/>
      <c r="UA730" s="1"/>
      <c r="UB730" s="1"/>
      <c r="UC730" s="1"/>
      <c r="UD730" s="1"/>
      <c r="UE730" s="1"/>
      <c r="UF730" s="1"/>
      <c r="UG730" s="1"/>
      <c r="UH730" s="1"/>
      <c r="UI730" s="1"/>
      <c r="UJ730" s="1"/>
      <c r="UK730" s="1"/>
      <c r="UL730" s="1"/>
      <c r="UM730" s="1"/>
      <c r="UN730" s="1"/>
      <c r="UO730" s="1"/>
      <c r="UP730" s="1"/>
      <c r="UQ730" s="1"/>
      <c r="UR730" s="1"/>
      <c r="US730" s="1"/>
      <c r="UT730" s="1"/>
      <c r="UU730" s="1"/>
      <c r="UV730" s="1"/>
      <c r="UW730" s="1"/>
      <c r="UX730" s="1"/>
      <c r="UY730" s="1"/>
      <c r="UZ730" s="1"/>
      <c r="VA730" s="1"/>
      <c r="VB730" s="1"/>
      <c r="VC730" s="1"/>
      <c r="VD730" s="1"/>
      <c r="VE730" s="1"/>
      <c r="VF730" s="1"/>
      <c r="VG730" s="1"/>
      <c r="VH730" s="1"/>
      <c r="VI730" s="1"/>
      <c r="VJ730" s="1"/>
      <c r="VK730" s="1"/>
      <c r="VL730" s="1"/>
      <c r="VM730" s="1"/>
      <c r="VN730" s="1"/>
      <c r="VO730" s="1"/>
      <c r="VP730" s="1"/>
      <c r="VQ730" s="1"/>
      <c r="VR730" s="1"/>
      <c r="VS730" s="1"/>
      <c r="VT730" s="1"/>
      <c r="VU730" s="1"/>
      <c r="VV730" s="1"/>
      <c r="VW730" s="1"/>
      <c r="VX730" s="1"/>
      <c r="VY730" s="1"/>
      <c r="VZ730" s="1"/>
      <c r="WA730" s="1"/>
      <c r="WB730" s="1"/>
      <c r="WC730" s="1"/>
      <c r="WD730" s="1"/>
      <c r="WE730" s="1"/>
      <c r="WF730" s="1"/>
      <c r="WG730" s="1"/>
      <c r="WH730" s="1"/>
      <c r="WI730" s="1"/>
      <c r="WJ730" s="1"/>
      <c r="WK730" s="1"/>
      <c r="WL730" s="1"/>
      <c r="WM730" s="1"/>
      <c r="WN730" s="1"/>
      <c r="WO730" s="1"/>
      <c r="WP730" s="1"/>
      <c r="WQ730" s="1"/>
      <c r="WR730" s="1"/>
      <c r="WS730" s="1"/>
      <c r="WT730" s="1"/>
      <c r="WU730" s="1"/>
      <c r="WV730" s="1"/>
      <c r="WW730" s="1"/>
      <c r="WX730" s="1"/>
      <c r="WY730" s="1"/>
      <c r="WZ730" s="1"/>
      <c r="XA730" s="1"/>
      <c r="XB730" s="1"/>
      <c r="XC730" s="1"/>
      <c r="XD730" s="1"/>
      <c r="XE730" s="1"/>
      <c r="XF730" s="1"/>
      <c r="XG730" s="1"/>
      <c r="XH730" s="1"/>
      <c r="XI730" s="1"/>
      <c r="XJ730" s="1"/>
      <c r="XK730" s="1"/>
      <c r="XL730" s="1"/>
      <c r="XM730" s="1"/>
      <c r="XN730" s="1"/>
      <c r="XO730" s="1"/>
      <c r="XP730" s="1"/>
      <c r="XQ730" s="1"/>
      <c r="XR730" s="1"/>
      <c r="XS730" s="1"/>
      <c r="XT730" s="1"/>
      <c r="XU730" s="1"/>
      <c r="XV730" s="1"/>
      <c r="XW730" s="1"/>
      <c r="XX730" s="1"/>
      <c r="XY730" s="1"/>
      <c r="XZ730" s="1"/>
      <c r="YA730" s="1"/>
      <c r="YB730" s="1"/>
      <c r="YC730" s="1"/>
      <c r="YD730" s="1"/>
      <c r="YE730" s="1"/>
      <c r="YF730" s="1"/>
      <c r="YG730" s="1"/>
      <c r="YH730" s="1"/>
      <c r="YI730" s="1"/>
      <c r="YJ730" s="1"/>
      <c r="YK730" s="1"/>
      <c r="YL730" s="1"/>
      <c r="YM730" s="1"/>
      <c r="YN730" s="1"/>
      <c r="YO730" s="1"/>
      <c r="YP730" s="1"/>
      <c r="YQ730" s="1"/>
      <c r="YR730" s="1"/>
      <c r="YS730" s="1"/>
      <c r="YT730" s="1"/>
      <c r="YU730" s="1"/>
      <c r="YV730" s="1"/>
      <c r="YW730" s="1"/>
      <c r="YX730" s="1"/>
      <c r="YY730" s="1"/>
      <c r="YZ730" s="1"/>
      <c r="ZA730" s="1"/>
      <c r="ZB730" s="1"/>
      <c r="ZC730" s="1"/>
      <c r="ZD730" s="1"/>
      <c r="ZE730" s="1"/>
      <c r="ZF730" s="1"/>
      <c r="ZG730" s="1"/>
      <c r="ZH730" s="1"/>
      <c r="ZI730" s="1"/>
      <c r="ZJ730" s="1"/>
      <c r="ZK730" s="1"/>
      <c r="ZL730" s="1"/>
      <c r="ZM730" s="1"/>
      <c r="ZN730" s="1"/>
      <c r="ZO730" s="1"/>
      <c r="ZP730" s="1"/>
      <c r="ZQ730" s="1"/>
      <c r="ZR730" s="1"/>
      <c r="ZS730" s="1"/>
      <c r="ZT730" s="1"/>
      <c r="ZU730" s="1"/>
      <c r="ZV730" s="1"/>
      <c r="ZW730" s="1"/>
      <c r="ZX730" s="1"/>
      <c r="ZY730" s="1"/>
      <c r="ZZ730" s="1"/>
      <c r="AAA730" s="1"/>
      <c r="AAB730" s="1"/>
      <c r="AAC730" s="1"/>
      <c r="AAD730" s="1"/>
      <c r="AAE730" s="1"/>
      <c r="AAF730" s="1"/>
      <c r="AAG730" s="1"/>
      <c r="AAH730" s="1"/>
      <c r="AAI730" s="1"/>
      <c r="AAJ730" s="1"/>
      <c r="AAK730" s="1"/>
      <c r="AAL730" s="1"/>
      <c r="AAM730" s="1"/>
      <c r="AAN730" s="1"/>
      <c r="AAO730" s="1"/>
      <c r="AAP730" s="1"/>
      <c r="AAQ730" s="1"/>
      <c r="AAR730" s="1"/>
      <c r="AAS730" s="1"/>
      <c r="AAT730" s="1"/>
      <c r="AAU730" s="1"/>
      <c r="AAV730" s="1"/>
      <c r="AAW730" s="1"/>
      <c r="AAX730" s="1"/>
      <c r="AAY730" s="1"/>
      <c r="AAZ730" s="1"/>
      <c r="ABA730" s="1"/>
      <c r="ABB730" s="1"/>
      <c r="ABC730" s="1"/>
      <c r="ABD730" s="1"/>
      <c r="ABE730" s="1"/>
      <c r="ABF730" s="1"/>
      <c r="ABG730" s="1"/>
      <c r="ABH730" s="1"/>
      <c r="ABI730" s="1"/>
      <c r="ABJ730" s="1"/>
      <c r="ABK730" s="1"/>
      <c r="ABL730" s="1"/>
      <c r="ABM730" s="1"/>
      <c r="ABN730" s="1"/>
      <c r="ABO730" s="1"/>
    </row>
    <row r="731" spans="2:743" x14ac:dyDescent="0.25">
      <c r="B731" s="1"/>
      <c r="C731" s="1"/>
      <c r="D731" s="1"/>
      <c r="E731" s="1"/>
      <c r="F731" s="1"/>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3"/>
      <c r="GU731" s="3"/>
      <c r="GV731" s="3"/>
      <c r="GW731" s="3"/>
      <c r="GX731" s="3"/>
      <c r="GY731" s="3"/>
      <c r="GZ731" s="3"/>
      <c r="HA731" s="3"/>
      <c r="HB731" s="3"/>
      <c r="HC731" s="3"/>
      <c r="HD731" s="3"/>
      <c r="HE731" s="3"/>
      <c r="HF731" s="3"/>
      <c r="HG731" s="3"/>
      <c r="HH731" s="3"/>
      <c r="HI731" s="3"/>
      <c r="HJ731" s="3"/>
      <c r="HK731" s="3"/>
      <c r="HL731" s="3"/>
      <c r="HM731" s="3"/>
      <c r="HN731" s="3"/>
      <c r="HO731" s="3"/>
      <c r="HP731" s="3"/>
      <c r="HQ731" s="3"/>
      <c r="HR731" s="3"/>
      <c r="HS731" s="3"/>
      <c r="HT731" s="3"/>
      <c r="HU731" s="3"/>
      <c r="HV731" s="3"/>
      <c r="HW731" s="3"/>
      <c r="HX731" s="3"/>
      <c r="HY731" s="3"/>
      <c r="HZ731" s="3"/>
      <c r="IA731" s="3"/>
      <c r="IB731" s="3"/>
      <c r="IC731" s="3"/>
      <c r="ID731" s="3"/>
      <c r="IE731" s="3"/>
      <c r="IF731" s="3"/>
      <c r="IG731" s="3"/>
      <c r="IH731" s="3"/>
      <c r="II731" s="3"/>
      <c r="IJ731" s="3"/>
      <c r="IK731" s="3"/>
      <c r="IL731" s="3"/>
      <c r="IM731" s="3"/>
      <c r="IN731" s="3"/>
      <c r="IO731" s="3"/>
      <c r="IP731" s="3"/>
      <c r="IQ731" s="3"/>
      <c r="IR731" s="3"/>
      <c r="IS731" s="3"/>
      <c r="IT731" s="3"/>
      <c r="IU731" s="3"/>
      <c r="IV731" s="3"/>
      <c r="IW731" s="3"/>
      <c r="IX731" s="3"/>
      <c r="IY731" s="3"/>
      <c r="IZ731" s="3"/>
      <c r="JA731" s="3"/>
      <c r="JB731" s="3"/>
      <c r="JC731" s="3"/>
      <c r="JD731" s="3"/>
      <c r="JE731" s="3"/>
      <c r="JF731" s="3"/>
      <c r="JG731" s="3"/>
      <c r="JH731" s="3"/>
      <c r="JI731" s="3"/>
      <c r="JJ731" s="3"/>
      <c r="JK731" s="3"/>
      <c r="JL731" s="3"/>
      <c r="JM731" s="3"/>
      <c r="JN731" s="3"/>
      <c r="JO731" s="3"/>
      <c r="JP731" s="3"/>
      <c r="JQ731" s="3"/>
      <c r="JR731" s="3"/>
      <c r="JS731" s="3"/>
      <c r="JT731" s="3"/>
      <c r="JU731" s="3"/>
      <c r="JV731" s="3"/>
      <c r="JW731" s="3"/>
      <c r="JX731" s="3"/>
      <c r="JY731" s="3"/>
      <c r="JZ731" s="3"/>
      <c r="KA731" s="3"/>
      <c r="KB731" s="3"/>
      <c r="KC731" s="3"/>
      <c r="KD731" s="3"/>
      <c r="KE731" s="3"/>
      <c r="KF731" s="3"/>
      <c r="KG731" s="3"/>
      <c r="KH731" s="3"/>
      <c r="KI731" s="3"/>
      <c r="KJ731" s="3"/>
      <c r="KK731" s="3"/>
      <c r="KL731" s="3"/>
      <c r="KM731" s="3"/>
      <c r="KN731" s="3"/>
      <c r="KO731" s="3"/>
      <c r="KP731" s="3"/>
      <c r="KQ731" s="3"/>
      <c r="KR731" s="3"/>
      <c r="KS731" s="3"/>
      <c r="KT731" s="3"/>
      <c r="KU731" s="3"/>
      <c r="KV731" s="3"/>
      <c r="KW731" s="3"/>
      <c r="KX731" s="3"/>
      <c r="KY731" s="3"/>
      <c r="KZ731" s="3"/>
      <c r="LA731" s="3"/>
      <c r="LB731" s="3"/>
      <c r="LC731" s="3"/>
      <c r="LD731" s="3"/>
      <c r="LE731" s="3"/>
      <c r="LF731" s="3"/>
      <c r="LG731" s="3"/>
      <c r="LH731" s="3"/>
      <c r="LI731" s="3"/>
      <c r="LJ731" s="3"/>
      <c r="LK731" s="3"/>
      <c r="LL731" s="3"/>
      <c r="LM731" s="3"/>
      <c r="LN731" s="3"/>
      <c r="LO731" s="3"/>
      <c r="LP731" s="3"/>
      <c r="LQ731" s="3"/>
      <c r="LR731" s="3"/>
      <c r="LS731" s="3"/>
      <c r="LT731" s="3"/>
      <c r="LU731" s="3"/>
      <c r="LV731" s="3"/>
      <c r="LW731" s="3"/>
      <c r="LX731" s="3"/>
      <c r="LY731" s="3"/>
      <c r="LZ731" s="3"/>
      <c r="MA731" s="3"/>
      <c r="MB731" s="3"/>
      <c r="MC731" s="3"/>
      <c r="MD731" s="3"/>
      <c r="ME731" s="3"/>
      <c r="MF731" s="3"/>
      <c r="MG731" s="3"/>
      <c r="MH731" s="3"/>
      <c r="MI731" s="3"/>
      <c r="MJ731" s="3"/>
      <c r="MK731" s="3"/>
      <c r="ML731" s="3"/>
      <c r="MM731" s="3"/>
      <c r="MN731" s="3"/>
      <c r="MO731" s="3"/>
      <c r="MP731" s="3"/>
      <c r="MQ731" s="3"/>
      <c r="MR731" s="3"/>
      <c r="MS731" s="3"/>
      <c r="MT731" s="3"/>
      <c r="MU731" s="3"/>
      <c r="MV731" s="3"/>
      <c r="MW731" s="3"/>
      <c r="MX731" s="3"/>
      <c r="MY731" s="3"/>
      <c r="MZ731" s="3"/>
      <c r="NA731" s="3"/>
      <c r="NB731" s="3"/>
      <c r="NC731" s="3"/>
      <c r="ND731" s="3"/>
      <c r="NE731" s="3"/>
      <c r="NF731" s="3"/>
      <c r="NG731" s="3"/>
      <c r="NH731" s="3"/>
      <c r="NI731" s="3"/>
      <c r="NJ731" s="3"/>
      <c r="NK731" s="3"/>
      <c r="NL731" s="3"/>
      <c r="NM731" s="3"/>
      <c r="NN731" s="3"/>
      <c r="NO731" s="3"/>
      <c r="NP731" s="3"/>
      <c r="NQ731" s="3"/>
      <c r="NR731" s="3"/>
      <c r="NS731" s="3"/>
      <c r="NT731" s="3"/>
      <c r="NU731" s="3"/>
      <c r="NV731" s="3"/>
      <c r="NW731" s="3"/>
      <c r="NX731" s="3"/>
      <c r="NY731" s="3"/>
      <c r="NZ731" s="3"/>
      <c r="OA731" s="3"/>
      <c r="OB731" s="3"/>
      <c r="OC731" s="3"/>
      <c r="OD731" s="3"/>
      <c r="OE731" s="3"/>
      <c r="OF731" s="3"/>
      <c r="OG731" s="3"/>
      <c r="OH731" s="3"/>
      <c r="OI731" s="3"/>
      <c r="OJ731" s="3"/>
      <c r="OK731" s="3"/>
      <c r="OL731" s="3"/>
      <c r="OM731" s="3"/>
      <c r="ON731" s="3"/>
      <c r="OO731" s="3"/>
      <c r="OP731" s="3"/>
      <c r="OQ731" s="3"/>
      <c r="OR731" s="3"/>
      <c r="OS731" s="3"/>
      <c r="OT731" s="3"/>
      <c r="OU731" s="3"/>
      <c r="OV731" s="3"/>
      <c r="OW731" s="3"/>
      <c r="OX731" s="3"/>
      <c r="OY731" s="3"/>
      <c r="OZ731" s="3"/>
      <c r="PA731" s="3"/>
      <c r="PB731" s="1"/>
      <c r="PC731" s="1"/>
      <c r="PD731" s="1"/>
      <c r="PE731" s="1"/>
      <c r="PF731" s="1"/>
      <c r="PG731" s="1"/>
      <c r="PH731" s="1"/>
      <c r="PI731" s="1"/>
      <c r="PJ731" s="1"/>
      <c r="PK731" s="1"/>
      <c r="PL731" s="1"/>
      <c r="PM731" s="1"/>
      <c r="PN731" s="1"/>
      <c r="PO731" s="1"/>
      <c r="PP731" s="1"/>
      <c r="PQ731" s="1"/>
      <c r="PR731" s="1"/>
      <c r="PS731" s="1"/>
      <c r="PT731" s="1"/>
      <c r="PU731" s="1"/>
      <c r="PV731" s="1"/>
      <c r="PW731" s="1"/>
      <c r="PX731" s="1"/>
      <c r="PY731" s="1"/>
      <c r="PZ731" s="1"/>
      <c r="QA731" s="1"/>
      <c r="QB731" s="1"/>
      <c r="QC731" s="1"/>
      <c r="QD731" s="1"/>
      <c r="QE731" s="1"/>
      <c r="QF731" s="1"/>
      <c r="QG731" s="1"/>
      <c r="QH731" s="1"/>
      <c r="QI731" s="1"/>
      <c r="QJ731" s="1"/>
      <c r="QK731" s="1"/>
      <c r="QL731" s="1"/>
      <c r="QM731" s="1"/>
      <c r="QN731" s="1"/>
      <c r="QO731" s="1"/>
      <c r="QP731" s="1"/>
      <c r="QQ731" s="1"/>
      <c r="QR731" s="1"/>
      <c r="QS731" s="1"/>
      <c r="QT731" s="1"/>
      <c r="QU731" s="1"/>
      <c r="QV731" s="1"/>
      <c r="QW731" s="1"/>
      <c r="QX731" s="1"/>
      <c r="QY731" s="1"/>
      <c r="QZ731" s="1"/>
      <c r="RA731" s="1"/>
      <c r="RB731" s="1"/>
      <c r="RC731" s="1"/>
      <c r="RD731" s="1"/>
      <c r="RE731" s="1"/>
      <c r="RF731" s="1"/>
      <c r="RG731" s="1"/>
      <c r="RH731" s="1"/>
      <c r="RI731" s="1"/>
      <c r="RJ731" s="1"/>
      <c r="RK731" s="1"/>
      <c r="RL731" s="1"/>
      <c r="RM731" s="1"/>
      <c r="RN731" s="1"/>
      <c r="RO731" s="1"/>
      <c r="RP731" s="1"/>
      <c r="RQ731" s="1"/>
      <c r="RR731" s="1"/>
      <c r="RS731" s="1"/>
      <c r="RT731" s="1"/>
      <c r="RU731" s="1"/>
      <c r="RV731" s="1"/>
      <c r="RW731" s="1"/>
      <c r="RX731" s="1"/>
      <c r="RY731" s="1"/>
      <c r="RZ731" s="1"/>
      <c r="SA731" s="1"/>
      <c r="SB731" s="1"/>
      <c r="SC731" s="1"/>
      <c r="SD731" s="1"/>
      <c r="SE731" s="1"/>
      <c r="SF731" s="1"/>
      <c r="SG731" s="1"/>
      <c r="SH731" s="1"/>
      <c r="SI731" s="1"/>
      <c r="SJ731" s="1"/>
      <c r="SK731" s="1"/>
      <c r="SL731" s="1"/>
      <c r="SM731" s="1"/>
      <c r="SN731" s="1"/>
      <c r="SO731" s="1"/>
      <c r="SP731" s="1"/>
      <c r="SQ731" s="1"/>
      <c r="SR731" s="1"/>
      <c r="SS731" s="1"/>
      <c r="ST731" s="1"/>
      <c r="SU731" s="1"/>
      <c r="SV731" s="1"/>
      <c r="SW731" s="1"/>
      <c r="SX731" s="1"/>
      <c r="SY731" s="1"/>
      <c r="SZ731" s="1"/>
      <c r="TA731" s="1"/>
      <c r="TB731" s="1"/>
      <c r="TC731" s="1"/>
      <c r="TD731" s="1"/>
      <c r="TE731" s="1"/>
      <c r="TF731" s="1"/>
      <c r="TG731" s="1"/>
      <c r="TH731" s="1"/>
      <c r="TI731" s="1"/>
      <c r="TJ731" s="1"/>
      <c r="TK731" s="1"/>
      <c r="TL731" s="1"/>
      <c r="TM731" s="1"/>
      <c r="TN731" s="1"/>
      <c r="TO731" s="1"/>
      <c r="TP731" s="1"/>
      <c r="TQ731" s="1"/>
      <c r="TR731" s="1"/>
      <c r="TS731" s="1"/>
      <c r="TT731" s="1"/>
      <c r="TU731" s="1"/>
      <c r="TV731" s="1"/>
      <c r="TW731" s="1"/>
      <c r="TX731" s="1"/>
      <c r="TY731" s="1"/>
      <c r="TZ731" s="1"/>
      <c r="UA731" s="1"/>
      <c r="UB731" s="1"/>
      <c r="UC731" s="1"/>
      <c r="UD731" s="1"/>
      <c r="UE731" s="1"/>
      <c r="UF731" s="1"/>
      <c r="UG731" s="1"/>
      <c r="UH731" s="1"/>
      <c r="UI731" s="1"/>
      <c r="UJ731" s="1"/>
      <c r="UK731" s="1"/>
      <c r="UL731" s="1"/>
      <c r="UM731" s="1"/>
      <c r="UN731" s="1"/>
      <c r="UO731" s="1"/>
      <c r="UP731" s="1"/>
      <c r="UQ731" s="1"/>
      <c r="UR731" s="1"/>
      <c r="US731" s="1"/>
      <c r="UT731" s="1"/>
      <c r="UU731" s="1"/>
      <c r="UV731" s="1"/>
      <c r="UW731" s="1"/>
      <c r="UX731" s="1"/>
      <c r="UY731" s="1"/>
      <c r="UZ731" s="1"/>
      <c r="VA731" s="1"/>
      <c r="VB731" s="1"/>
      <c r="VC731" s="1"/>
      <c r="VD731" s="1"/>
      <c r="VE731" s="1"/>
      <c r="VF731" s="1"/>
      <c r="VG731" s="1"/>
      <c r="VH731" s="1"/>
      <c r="VI731" s="1"/>
      <c r="VJ731" s="1"/>
      <c r="VK731" s="1"/>
      <c r="VL731" s="1"/>
      <c r="VM731" s="1"/>
      <c r="VN731" s="1"/>
      <c r="VO731" s="1"/>
      <c r="VP731" s="1"/>
      <c r="VQ731" s="1"/>
      <c r="VR731" s="1"/>
      <c r="VS731" s="1"/>
      <c r="VT731" s="1"/>
      <c r="VU731" s="1"/>
      <c r="VV731" s="1"/>
      <c r="VW731" s="1"/>
      <c r="VX731" s="1"/>
      <c r="VY731" s="1"/>
      <c r="VZ731" s="1"/>
      <c r="WA731" s="1"/>
      <c r="WB731" s="1"/>
      <c r="WC731" s="1"/>
      <c r="WD731" s="1"/>
      <c r="WE731" s="1"/>
      <c r="WF731" s="1"/>
      <c r="WG731" s="1"/>
      <c r="WH731" s="1"/>
      <c r="WI731" s="1"/>
      <c r="WJ731" s="1"/>
      <c r="WK731" s="1"/>
      <c r="WL731" s="1"/>
      <c r="WM731" s="1"/>
      <c r="WN731" s="1"/>
      <c r="WO731" s="1"/>
      <c r="WP731" s="1"/>
      <c r="WQ731" s="1"/>
      <c r="WR731" s="1"/>
      <c r="WS731" s="1"/>
      <c r="WT731" s="1"/>
      <c r="WU731" s="1"/>
      <c r="WV731" s="1"/>
      <c r="WW731" s="1"/>
      <c r="WX731" s="1"/>
      <c r="WY731" s="1"/>
      <c r="WZ731" s="1"/>
      <c r="XA731" s="1"/>
      <c r="XB731" s="1"/>
      <c r="XC731" s="1"/>
      <c r="XD731" s="1"/>
      <c r="XE731" s="1"/>
      <c r="XF731" s="1"/>
      <c r="XG731" s="1"/>
      <c r="XH731" s="1"/>
      <c r="XI731" s="1"/>
      <c r="XJ731" s="1"/>
      <c r="XK731" s="1"/>
      <c r="XL731" s="1"/>
      <c r="XM731" s="1"/>
      <c r="XN731" s="1"/>
      <c r="XO731" s="1"/>
      <c r="XP731" s="1"/>
      <c r="XQ731" s="1"/>
      <c r="XR731" s="1"/>
      <c r="XS731" s="1"/>
      <c r="XT731" s="1"/>
      <c r="XU731" s="1"/>
      <c r="XV731" s="1"/>
      <c r="XW731" s="1"/>
      <c r="XX731" s="1"/>
      <c r="XY731" s="1"/>
      <c r="XZ731" s="1"/>
      <c r="YA731" s="1"/>
      <c r="YB731" s="1"/>
      <c r="YC731" s="1"/>
      <c r="YD731" s="1"/>
      <c r="YE731" s="1"/>
      <c r="YF731" s="1"/>
      <c r="YG731" s="1"/>
      <c r="YH731" s="1"/>
      <c r="YI731" s="1"/>
      <c r="YJ731" s="1"/>
      <c r="YK731" s="1"/>
      <c r="YL731" s="1"/>
      <c r="YM731" s="1"/>
      <c r="YN731" s="1"/>
      <c r="YO731" s="1"/>
      <c r="YP731" s="1"/>
      <c r="YQ731" s="1"/>
      <c r="YR731" s="1"/>
      <c r="YS731" s="1"/>
      <c r="YT731" s="1"/>
      <c r="YU731" s="1"/>
      <c r="YV731" s="1"/>
      <c r="YW731" s="1"/>
      <c r="YX731" s="1"/>
      <c r="YY731" s="1"/>
      <c r="YZ731" s="1"/>
      <c r="ZA731" s="1"/>
      <c r="ZB731" s="1"/>
      <c r="ZC731" s="1"/>
      <c r="ZD731" s="1"/>
      <c r="ZE731" s="1"/>
      <c r="ZF731" s="1"/>
      <c r="ZG731" s="1"/>
      <c r="ZH731" s="1"/>
      <c r="ZI731" s="1"/>
      <c r="ZJ731" s="1"/>
      <c r="ZK731" s="1"/>
      <c r="ZL731" s="1"/>
      <c r="ZM731" s="1"/>
      <c r="ZN731" s="1"/>
      <c r="ZO731" s="1"/>
      <c r="ZP731" s="1"/>
      <c r="ZQ731" s="1"/>
      <c r="ZR731" s="1"/>
      <c r="ZS731" s="1"/>
      <c r="ZT731" s="1"/>
      <c r="ZU731" s="1"/>
      <c r="ZV731" s="1"/>
      <c r="ZW731" s="1"/>
      <c r="ZX731" s="1"/>
      <c r="ZY731" s="1"/>
      <c r="ZZ731" s="1"/>
      <c r="AAA731" s="1"/>
      <c r="AAB731" s="1"/>
      <c r="AAC731" s="1"/>
      <c r="AAD731" s="1"/>
      <c r="AAE731" s="1"/>
      <c r="AAF731" s="1"/>
      <c r="AAG731" s="1"/>
      <c r="AAH731" s="1"/>
      <c r="AAI731" s="1"/>
      <c r="AAJ731" s="1"/>
      <c r="AAK731" s="1"/>
      <c r="AAL731" s="1"/>
      <c r="AAM731" s="1"/>
      <c r="AAN731" s="1"/>
      <c r="AAO731" s="1"/>
      <c r="AAP731" s="1"/>
      <c r="AAQ731" s="1"/>
      <c r="AAR731" s="1"/>
      <c r="AAS731" s="1"/>
      <c r="AAT731" s="1"/>
      <c r="AAU731" s="1"/>
      <c r="AAV731" s="1"/>
      <c r="AAW731" s="1"/>
      <c r="AAX731" s="1"/>
      <c r="AAY731" s="1"/>
      <c r="AAZ731" s="1"/>
      <c r="ABA731" s="1"/>
      <c r="ABB731" s="1"/>
      <c r="ABC731" s="1"/>
      <c r="ABD731" s="1"/>
      <c r="ABE731" s="1"/>
      <c r="ABF731" s="1"/>
      <c r="ABG731" s="1"/>
      <c r="ABH731" s="1"/>
      <c r="ABI731" s="1"/>
      <c r="ABJ731" s="1"/>
      <c r="ABK731" s="1"/>
      <c r="ABL731" s="1"/>
      <c r="ABM731" s="1"/>
      <c r="ABN731" s="1"/>
      <c r="ABO731" s="1"/>
    </row>
    <row r="732" spans="2:743" x14ac:dyDescent="0.25">
      <c r="G732" s="92"/>
      <c r="H732" s="92"/>
      <c r="I732" s="92"/>
      <c r="J732" s="92"/>
      <c r="K732" s="92"/>
      <c r="L732" s="92"/>
      <c r="M732" s="92"/>
      <c r="N732" s="92"/>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c r="CM732" s="92"/>
      <c r="CN732" s="92"/>
      <c r="CO732" s="92"/>
      <c r="CP732" s="92"/>
      <c r="CQ732" s="92"/>
      <c r="CR732" s="92"/>
      <c r="CS732" s="92"/>
      <c r="CT732" s="92"/>
      <c r="CU732" s="92"/>
      <c r="CV732" s="92"/>
      <c r="CW732" s="92"/>
      <c r="CX732" s="92"/>
      <c r="CY732" s="92"/>
      <c r="CZ732" s="92"/>
      <c r="DA732" s="92"/>
      <c r="DB732" s="92"/>
      <c r="DC732" s="92"/>
      <c r="DD732" s="92"/>
      <c r="DE732" s="92"/>
      <c r="DF732" s="92"/>
      <c r="DG732" s="92"/>
      <c r="DH732" s="92"/>
      <c r="DI732" s="92"/>
      <c r="DJ732" s="92"/>
      <c r="DK732" s="92"/>
      <c r="DL732" s="92"/>
      <c r="DM732" s="92"/>
      <c r="DN732" s="92"/>
      <c r="DO732" s="92"/>
      <c r="DP732" s="92"/>
      <c r="DQ732" s="92"/>
      <c r="DR732" s="92"/>
      <c r="DS732" s="92"/>
      <c r="DT732" s="92"/>
      <c r="DU732" s="92"/>
      <c r="DV732" s="92"/>
      <c r="DW732" s="92"/>
      <c r="DX732" s="92"/>
      <c r="DY732" s="92"/>
      <c r="DZ732" s="92"/>
      <c r="EA732" s="92"/>
      <c r="EB732" s="92"/>
      <c r="EC732" s="92"/>
      <c r="ED732" s="92"/>
      <c r="EE732" s="92"/>
      <c r="EF732" s="92"/>
      <c r="EG732" s="92"/>
      <c r="EH732" s="92"/>
      <c r="EI732" s="92"/>
      <c r="EJ732" s="92"/>
      <c r="EK732" s="92"/>
      <c r="EL732" s="92"/>
      <c r="EM732" s="92"/>
      <c r="EN732" s="92"/>
      <c r="EO732" s="92"/>
      <c r="EP732" s="92"/>
      <c r="EQ732" s="92"/>
      <c r="ER732" s="92"/>
      <c r="ES732" s="92"/>
      <c r="ET732" s="92"/>
      <c r="EU732" s="92"/>
      <c r="EV732" s="92"/>
      <c r="EW732" s="92"/>
      <c r="EX732" s="92"/>
      <c r="EY732" s="92"/>
      <c r="EZ732" s="92"/>
      <c r="FA732" s="92"/>
      <c r="FB732" s="92"/>
      <c r="FC732" s="92"/>
      <c r="FD732" s="92"/>
      <c r="FE732" s="92"/>
      <c r="FF732" s="92"/>
      <c r="FG732" s="92"/>
      <c r="FH732" s="92"/>
      <c r="FI732" s="92"/>
      <c r="FJ732" s="92"/>
      <c r="FK732" s="92"/>
      <c r="FL732" s="92"/>
      <c r="FM732" s="92"/>
      <c r="FN732" s="92"/>
      <c r="FO732" s="92"/>
      <c r="FP732" s="92"/>
      <c r="FQ732" s="92"/>
      <c r="FR732" s="92"/>
      <c r="FS732" s="92"/>
      <c r="FT732" s="92"/>
      <c r="FU732" s="92"/>
      <c r="FV732" s="92"/>
      <c r="FW732" s="92"/>
      <c r="FX732" s="92"/>
      <c r="FY732" s="92"/>
      <c r="FZ732" s="92"/>
      <c r="GA732" s="92"/>
      <c r="GB732" s="92"/>
      <c r="GC732" s="92"/>
      <c r="GD732" s="92"/>
      <c r="GE732" s="92"/>
      <c r="GF732" s="92"/>
      <c r="GG732" s="92"/>
      <c r="GH732" s="92"/>
      <c r="GI732" s="92"/>
      <c r="GJ732" s="92"/>
      <c r="GK732" s="92"/>
      <c r="GL732" s="92"/>
      <c r="GM732" s="92"/>
      <c r="GN732" s="92"/>
      <c r="GO732" s="92"/>
      <c r="GP732" s="92"/>
      <c r="GQ732" s="92"/>
      <c r="GR732" s="92"/>
      <c r="GS732" s="92"/>
      <c r="GT732" s="92"/>
      <c r="GU732" s="92"/>
      <c r="GV732" s="92"/>
      <c r="GW732" s="92"/>
      <c r="GX732" s="92"/>
      <c r="GY732" s="92"/>
      <c r="GZ732" s="92"/>
      <c r="HA732" s="92"/>
      <c r="HB732" s="92"/>
      <c r="HC732" s="92"/>
      <c r="HD732" s="92"/>
      <c r="HE732" s="92"/>
      <c r="HF732" s="92"/>
      <c r="HG732" s="92"/>
      <c r="HH732" s="92"/>
      <c r="HI732" s="92"/>
      <c r="HJ732" s="92"/>
      <c r="HK732" s="92"/>
      <c r="HL732" s="92"/>
      <c r="HM732" s="92"/>
      <c r="HN732" s="92"/>
      <c r="HO732" s="92"/>
      <c r="HP732" s="92"/>
      <c r="HQ732" s="92"/>
      <c r="HR732" s="92"/>
      <c r="HS732" s="92"/>
      <c r="HT732" s="92"/>
      <c r="HU732" s="92"/>
      <c r="HV732" s="92"/>
      <c r="HW732" s="92"/>
      <c r="HX732" s="92"/>
      <c r="HY732" s="92"/>
      <c r="HZ732" s="92"/>
      <c r="IA732" s="92"/>
      <c r="IB732" s="92"/>
      <c r="IC732" s="92"/>
      <c r="ID732" s="92"/>
      <c r="IE732" s="92"/>
      <c r="IF732" s="92"/>
      <c r="IG732" s="92"/>
      <c r="IH732" s="92"/>
      <c r="II732" s="92"/>
      <c r="IJ732" s="92"/>
      <c r="IK732" s="92"/>
      <c r="IL732" s="92"/>
      <c r="IM732" s="92"/>
      <c r="IN732" s="92"/>
      <c r="IO732" s="92"/>
      <c r="IP732" s="92"/>
      <c r="IQ732" s="92"/>
      <c r="IR732" s="92"/>
      <c r="IS732" s="92"/>
      <c r="IT732" s="92"/>
      <c r="IU732" s="92"/>
      <c r="IV732" s="92"/>
      <c r="IW732" s="92"/>
      <c r="IX732" s="92"/>
      <c r="IY732" s="92"/>
      <c r="IZ732" s="92"/>
      <c r="JA732" s="92"/>
      <c r="JB732" s="92"/>
      <c r="JC732" s="92"/>
      <c r="JD732" s="92"/>
      <c r="JE732" s="92"/>
      <c r="JF732" s="92"/>
      <c r="JG732" s="92"/>
      <c r="JH732" s="92"/>
      <c r="JI732" s="92"/>
      <c r="JJ732" s="92"/>
      <c r="JK732" s="92"/>
      <c r="JL732" s="92"/>
      <c r="JM732" s="92"/>
      <c r="JN732" s="92"/>
      <c r="JO732" s="92"/>
      <c r="JP732" s="92"/>
      <c r="JQ732" s="92"/>
      <c r="JR732" s="92"/>
      <c r="JS732" s="92"/>
      <c r="JT732" s="92"/>
      <c r="JU732" s="92"/>
      <c r="JV732" s="92"/>
      <c r="JW732" s="92"/>
      <c r="JX732" s="92"/>
      <c r="JY732" s="92"/>
      <c r="JZ732" s="92"/>
      <c r="KA732" s="92"/>
      <c r="KB732" s="92"/>
      <c r="KC732" s="92"/>
      <c r="KD732" s="92"/>
      <c r="KE732" s="92"/>
      <c r="KF732" s="92"/>
      <c r="KG732" s="92"/>
      <c r="KH732" s="92"/>
      <c r="KI732" s="92"/>
      <c r="KJ732" s="92"/>
      <c r="KK732" s="92"/>
      <c r="KL732" s="92"/>
      <c r="KM732" s="92"/>
      <c r="KN732" s="92"/>
      <c r="KO732" s="92"/>
      <c r="KP732" s="92"/>
      <c r="KQ732" s="92"/>
      <c r="KR732" s="92"/>
      <c r="KS732" s="92"/>
      <c r="KT732" s="92"/>
      <c r="KU732" s="92"/>
      <c r="KV732" s="92"/>
      <c r="KW732" s="92"/>
      <c r="KX732" s="92"/>
      <c r="KY732" s="92"/>
      <c r="KZ732" s="92"/>
      <c r="LA732" s="92"/>
      <c r="LB732" s="92"/>
      <c r="LC732" s="92"/>
      <c r="LD732" s="92"/>
      <c r="LE732" s="92"/>
      <c r="LF732" s="92"/>
      <c r="LG732" s="92"/>
      <c r="LH732" s="92"/>
      <c r="LI732" s="92"/>
      <c r="LJ732" s="92"/>
      <c r="LK732" s="92"/>
      <c r="LL732" s="92"/>
      <c r="LM732" s="92"/>
      <c r="LN732" s="92"/>
      <c r="LO732" s="92"/>
      <c r="LP732" s="92"/>
      <c r="LQ732" s="92"/>
      <c r="LR732" s="92"/>
      <c r="LS732" s="92"/>
      <c r="LT732" s="92"/>
      <c r="LU732" s="92"/>
      <c r="LV732" s="92"/>
      <c r="LW732" s="92"/>
      <c r="LX732" s="92"/>
      <c r="LY732" s="92"/>
      <c r="LZ732" s="92"/>
      <c r="MA732" s="92"/>
      <c r="MB732" s="92"/>
      <c r="MC732" s="92"/>
      <c r="MD732" s="92"/>
      <c r="ME732" s="92"/>
      <c r="MF732" s="92"/>
      <c r="MG732" s="92"/>
      <c r="MH732" s="92"/>
      <c r="MI732" s="92"/>
      <c r="MJ732" s="92"/>
      <c r="MK732" s="92"/>
      <c r="ML732" s="92"/>
      <c r="MM732" s="92"/>
      <c r="MN732" s="92"/>
      <c r="MO732" s="92"/>
      <c r="MP732" s="92"/>
      <c r="MQ732" s="92"/>
      <c r="MR732" s="92"/>
      <c r="MS732" s="92"/>
      <c r="MT732" s="92"/>
      <c r="MU732" s="92"/>
      <c r="MV732" s="92"/>
      <c r="MW732" s="92"/>
      <c r="MX732" s="92"/>
      <c r="MY732" s="92"/>
      <c r="MZ732" s="92"/>
      <c r="NA732" s="92"/>
      <c r="NB732" s="92"/>
      <c r="NC732" s="92"/>
      <c r="ND732" s="92"/>
      <c r="NE732" s="92"/>
      <c r="NF732" s="92"/>
      <c r="NG732" s="92"/>
      <c r="NH732" s="92"/>
      <c r="NI732" s="92"/>
      <c r="NJ732" s="92"/>
      <c r="NK732" s="92"/>
      <c r="NL732" s="92"/>
      <c r="NM732" s="92"/>
      <c r="NN732" s="92"/>
      <c r="NO732" s="92"/>
      <c r="NP732" s="92"/>
      <c r="NQ732" s="92"/>
      <c r="NR732" s="92"/>
      <c r="NS732" s="92"/>
      <c r="NT732" s="92"/>
      <c r="NU732" s="92"/>
      <c r="NV732" s="92"/>
      <c r="NW732" s="92"/>
      <c r="NX732" s="92"/>
      <c r="NY732" s="92"/>
      <c r="NZ732" s="92"/>
      <c r="OA732" s="92"/>
      <c r="OB732" s="92"/>
      <c r="OC732" s="92"/>
      <c r="OD732" s="92"/>
      <c r="OE732" s="92"/>
      <c r="OF732" s="92"/>
      <c r="OG732" s="92"/>
      <c r="OH732" s="92"/>
      <c r="OI732" s="92"/>
      <c r="OJ732" s="92"/>
      <c r="OK732" s="92"/>
      <c r="OL732" s="92"/>
      <c r="OM732" s="92"/>
      <c r="ON732" s="92"/>
      <c r="OO732" s="92"/>
      <c r="OP732" s="92"/>
      <c r="OQ732" s="92"/>
      <c r="OR732" s="92"/>
      <c r="OS732" s="92"/>
      <c r="OT732" s="92"/>
      <c r="OU732" s="92"/>
      <c r="OV732" s="92"/>
      <c r="OW732" s="92"/>
      <c r="OX732" s="92"/>
      <c r="OY732" s="92"/>
      <c r="OZ732" s="92"/>
      <c r="PA732" s="92"/>
    </row>
  </sheetData>
  <mergeCells count="333">
    <mergeCell ref="A4:R4"/>
    <mergeCell ref="B5:C7"/>
    <mergeCell ref="D5:E7"/>
    <mergeCell ref="F5:H6"/>
    <mergeCell ref="I5:K6"/>
    <mergeCell ref="L5:N6"/>
    <mergeCell ref="O5:P6"/>
    <mergeCell ref="Q5:S6"/>
    <mergeCell ref="BA5:BC6"/>
    <mergeCell ref="T5:V6"/>
    <mergeCell ref="W5:Y6"/>
    <mergeCell ref="Z5:AB6"/>
    <mergeCell ref="AC5:AE6"/>
    <mergeCell ref="AF5:AH6"/>
    <mergeCell ref="AI5:AK6"/>
    <mergeCell ref="AC7:AD7"/>
    <mergeCell ref="AL5:AN6"/>
    <mergeCell ref="AO5:AQ6"/>
    <mergeCell ref="AR5:AT6"/>
    <mergeCell ref="AU5:AW6"/>
    <mergeCell ref="AX5:AZ6"/>
    <mergeCell ref="AL7:AM7"/>
    <mergeCell ref="AO7:AP7"/>
    <mergeCell ref="AR7:AS7"/>
    <mergeCell ref="AF7:AG7"/>
    <mergeCell ref="AI7:AJ7"/>
    <mergeCell ref="DU5:DW6"/>
    <mergeCell ref="DX5:DZ6"/>
    <mergeCell ref="EA5:EC6"/>
    <mergeCell ref="CQ5:CS6"/>
    <mergeCell ref="BD5:BF6"/>
    <mergeCell ref="BG5:BI6"/>
    <mergeCell ref="BJ5:BL6"/>
    <mergeCell ref="BM5:BO6"/>
    <mergeCell ref="BP5:BR6"/>
    <mergeCell ref="BS5:BU6"/>
    <mergeCell ref="BV5:BX6"/>
    <mergeCell ref="BY5:CA6"/>
    <mergeCell ref="CE5:CG6"/>
    <mergeCell ref="CH5:CJ6"/>
    <mergeCell ref="CK5:CM6"/>
    <mergeCell ref="CN5:CP6"/>
    <mergeCell ref="CB5:CD6"/>
    <mergeCell ref="CT5:CV6"/>
    <mergeCell ref="CW5:CY6"/>
    <mergeCell ref="CZ5:DB6"/>
    <mergeCell ref="DC5:DE6"/>
    <mergeCell ref="DF5:DH6"/>
    <mergeCell ref="DI5:DK6"/>
    <mergeCell ref="DL5:DN6"/>
    <mergeCell ref="DO5:DQ6"/>
    <mergeCell ref="DR5:DT6"/>
    <mergeCell ref="EM5:EO6"/>
    <mergeCell ref="EP5:ER6"/>
    <mergeCell ref="ES5:EU6"/>
    <mergeCell ref="EV5:EX6"/>
    <mergeCell ref="EY5:FA6"/>
    <mergeCell ref="FB5:FD6"/>
    <mergeCell ref="FE5:FG6"/>
    <mergeCell ref="FH5:FJ6"/>
    <mergeCell ref="FK5:FM6"/>
    <mergeCell ref="LU5:LW6"/>
    <mergeCell ref="KZ5:LB6"/>
    <mergeCell ref="I7:J7"/>
    <mergeCell ref="L7:M7"/>
    <mergeCell ref="Q7:R7"/>
    <mergeCell ref="T7:U7"/>
    <mergeCell ref="W7:X7"/>
    <mergeCell ref="Z7:AA7"/>
    <mergeCell ref="LX5:LZ6"/>
    <mergeCell ref="HV5:HX6"/>
    <mergeCell ref="FQ5:FS6"/>
    <mergeCell ref="FT5:FV6"/>
    <mergeCell ref="FW5:FY6"/>
    <mergeCell ref="FZ5:GB6"/>
    <mergeCell ref="GC5:GE6"/>
    <mergeCell ref="GF5:GH6"/>
    <mergeCell ref="HG5:HI6"/>
    <mergeCell ref="HJ5:HL6"/>
    <mergeCell ref="HM5:HO6"/>
    <mergeCell ref="GO5:GQ6"/>
    <mergeCell ref="GR5:GT6"/>
    <mergeCell ref="GU5:GW6"/>
    <mergeCell ref="HA5:HC6"/>
    <mergeCell ref="GX5:GZ6"/>
    <mergeCell ref="IB5:ID6"/>
    <mergeCell ref="HY5:IA6"/>
    <mergeCell ref="GI5:GK6"/>
    <mergeCell ref="GL5:GN6"/>
    <mergeCell ref="JK5:JM6"/>
    <mergeCell ref="IE5:IG6"/>
    <mergeCell ref="IH5:IJ6"/>
    <mergeCell ref="BM7:BN7"/>
    <mergeCell ref="BP7:BQ7"/>
    <mergeCell ref="BS7:BT7"/>
    <mergeCell ref="IK5:IL6"/>
    <mergeCell ref="IM5:IO6"/>
    <mergeCell ref="IP5:IR6"/>
    <mergeCell ref="IS5:IU6"/>
    <mergeCell ref="IV5:IX6"/>
    <mergeCell ref="IY5:JA6"/>
    <mergeCell ref="JB5:JD6"/>
    <mergeCell ref="JE5:JG6"/>
    <mergeCell ref="JH5:JJ6"/>
    <mergeCell ref="HD5:HF6"/>
    <mergeCell ref="FN5:FP6"/>
    <mergeCell ref="ED5:EF6"/>
    <mergeCell ref="EG5:EI6"/>
    <mergeCell ref="EJ5:EL6"/>
    <mergeCell ref="BV7:BW7"/>
    <mergeCell ref="BY7:BZ7"/>
    <mergeCell ref="CE7:CF7"/>
    <mergeCell ref="CB7:CC7"/>
    <mergeCell ref="CQ7:CR7"/>
    <mergeCell ref="LC5:LE6"/>
    <mergeCell ref="AU7:AV7"/>
    <mergeCell ref="AX7:AY7"/>
    <mergeCell ref="BA7:BB7"/>
    <mergeCell ref="BD7:BE7"/>
    <mergeCell ref="BG7:BH7"/>
    <mergeCell ref="BJ7:BK7"/>
    <mergeCell ref="CH7:CI7"/>
    <mergeCell ref="CK7:CL7"/>
    <mergeCell ref="CN7:CO7"/>
    <mergeCell ref="KT5:KV6"/>
    <mergeCell ref="JN5:JP6"/>
    <mergeCell ref="JQ5:JS6"/>
    <mergeCell ref="JT5:JV6"/>
    <mergeCell ref="JW5:JY6"/>
    <mergeCell ref="JZ5:KB6"/>
    <mergeCell ref="KC5:KE6"/>
    <mergeCell ref="HP5:HR6"/>
    <mergeCell ref="HS5:HU6"/>
    <mergeCell ref="H9:H153"/>
    <mergeCell ref="K9:K153"/>
    <mergeCell ref="N9:N153"/>
    <mergeCell ref="S9:S153"/>
    <mergeCell ref="V9:V153"/>
    <mergeCell ref="KQ7:KR7"/>
    <mergeCell ref="KT7:KU7"/>
    <mergeCell ref="KW7:KX7"/>
    <mergeCell ref="LF7:LG7"/>
    <mergeCell ref="DC7:DD7"/>
    <mergeCell ref="DF7:DG7"/>
    <mergeCell ref="DI7:DJ7"/>
    <mergeCell ref="DL7:DM7"/>
    <mergeCell ref="DO7:DP7"/>
    <mergeCell ref="DR7:DS7"/>
    <mergeCell ref="DU7:DV7"/>
    <mergeCell ref="DX7:DY7"/>
    <mergeCell ref="EA7:EB7"/>
    <mergeCell ref="ED7:EE7"/>
    <mergeCell ref="EG7:EH7"/>
    <mergeCell ref="EJ7:EK7"/>
    <mergeCell ref="CT7:CU7"/>
    <mergeCell ref="CW7:CX7"/>
    <mergeCell ref="CZ7:DA7"/>
    <mergeCell ref="LU7:LV7"/>
    <mergeCell ref="LX7:LY7"/>
    <mergeCell ref="JT7:JU7"/>
    <mergeCell ref="JE7:JF7"/>
    <mergeCell ref="JH7:JI7"/>
    <mergeCell ref="JK7:JL7"/>
    <mergeCell ref="JN7:JO7"/>
    <mergeCell ref="JQ7:JR7"/>
    <mergeCell ref="HA7:HB7"/>
    <mergeCell ref="IE7:IF7"/>
    <mergeCell ref="IH7:II7"/>
    <mergeCell ref="IK7:IL7"/>
    <mergeCell ref="IM7:IN7"/>
    <mergeCell ref="LI7:LJ7"/>
    <mergeCell ref="LL7:LM7"/>
    <mergeCell ref="JW7:JX7"/>
    <mergeCell ref="JZ7:KA7"/>
    <mergeCell ref="KC7:KD7"/>
    <mergeCell ref="KF7:KG7"/>
    <mergeCell ref="KK7:KL7"/>
    <mergeCell ref="KN7:KO7"/>
    <mergeCell ref="FT7:FU7"/>
    <mergeCell ref="FW7:FX7"/>
    <mergeCell ref="FN7:FO7"/>
    <mergeCell ref="IP7:IQ7"/>
    <mergeCell ref="IS7:IT7"/>
    <mergeCell ref="IV7:IW7"/>
    <mergeCell ref="IY7:IZ7"/>
    <mergeCell ref="JB7:JC7"/>
    <mergeCell ref="HV7:HW7"/>
    <mergeCell ref="HY7:HZ7"/>
    <mergeCell ref="GR7:GS7"/>
    <mergeCell ref="GU7:GV7"/>
    <mergeCell ref="HG7:HH7"/>
    <mergeCell ref="HJ7:HK7"/>
    <mergeCell ref="HM7:HN7"/>
    <mergeCell ref="AZ9:AZ153"/>
    <mergeCell ref="BC9:BC153"/>
    <mergeCell ref="BF9:BF153"/>
    <mergeCell ref="HP7:HQ7"/>
    <mergeCell ref="HS7:HT7"/>
    <mergeCell ref="IB7:IC7"/>
    <mergeCell ref="FZ7:GA7"/>
    <mergeCell ref="GC7:GD7"/>
    <mergeCell ref="GF7:GG7"/>
    <mergeCell ref="GI7:GJ7"/>
    <mergeCell ref="GL7:GM7"/>
    <mergeCell ref="GO7:GP7"/>
    <mergeCell ref="EM7:EN7"/>
    <mergeCell ref="EP7:EQ7"/>
    <mergeCell ref="ES7:ET7"/>
    <mergeCell ref="EV7:EW7"/>
    <mergeCell ref="EY7:EZ7"/>
    <mergeCell ref="FB7:FC7"/>
    <mergeCell ref="GX7:GY7"/>
    <mergeCell ref="HD7:HE7"/>
    <mergeCell ref="FE7:FF7"/>
    <mergeCell ref="FH7:FI7"/>
    <mergeCell ref="FK7:FL7"/>
    <mergeCell ref="FQ7:FR7"/>
    <mergeCell ref="Y9:Y153"/>
    <mergeCell ref="AB9:AB153"/>
    <mergeCell ref="AE9:AE153"/>
    <mergeCell ref="AH9:AH153"/>
    <mergeCell ref="AK9:AK153"/>
    <mergeCell ref="AN9:AN153"/>
    <mergeCell ref="AQ9:AQ153"/>
    <mergeCell ref="AT9:AT153"/>
    <mergeCell ref="AW9:AW153"/>
    <mergeCell ref="DZ9:DZ153"/>
    <mergeCell ref="EC9:EC153"/>
    <mergeCell ref="EF9:EF153"/>
    <mergeCell ref="BI9:BI153"/>
    <mergeCell ref="BL9:BL153"/>
    <mergeCell ref="BO9:BO153"/>
    <mergeCell ref="BR9:BR153"/>
    <mergeCell ref="BU9:BU153"/>
    <mergeCell ref="BX9:BX153"/>
    <mergeCell ref="CA9:CA153"/>
    <mergeCell ref="CG9:CG153"/>
    <mergeCell ref="CJ9:CJ153"/>
    <mergeCell ref="CM9:CM153"/>
    <mergeCell ref="CP9:CP153"/>
    <mergeCell ref="CV9:CV153"/>
    <mergeCell ref="CD9:CD153"/>
    <mergeCell ref="CS9:CS153"/>
    <mergeCell ref="CY9:CY153"/>
    <mergeCell ref="DB9:DB153"/>
    <mergeCell ref="DE9:DE153"/>
    <mergeCell ref="DH9:DH153"/>
    <mergeCell ref="DK9:DK153"/>
    <mergeCell ref="DN9:DN153"/>
    <mergeCell ref="DQ9:DQ153"/>
    <mergeCell ref="DT9:DT153"/>
    <mergeCell ref="DW9:DW153"/>
    <mergeCell ref="GW9:GW153"/>
    <mergeCell ref="HC9:HC153"/>
    <mergeCell ref="HI9:HI153"/>
    <mergeCell ref="GZ9:GZ153"/>
    <mergeCell ref="HF9:HF153"/>
    <mergeCell ref="EI9:EI153"/>
    <mergeCell ref="EL9:EL153"/>
    <mergeCell ref="EO9:EO153"/>
    <mergeCell ref="ER9:ER153"/>
    <mergeCell ref="EU9:EU153"/>
    <mergeCell ref="EX9:EX153"/>
    <mergeCell ref="FA9:FA153"/>
    <mergeCell ref="FD9:FD153"/>
    <mergeCell ref="FG9:FG153"/>
    <mergeCell ref="FJ9:FJ153"/>
    <mergeCell ref="FM9:FM153"/>
    <mergeCell ref="FS9:FS153"/>
    <mergeCell ref="FP9:FP153"/>
    <mergeCell ref="FV9:FV153"/>
    <mergeCell ref="FY9:FY153"/>
    <mergeCell ref="GB9:GB153"/>
    <mergeCell ref="GE9:GE153"/>
    <mergeCell ref="GH9:GH153"/>
    <mergeCell ref="GK9:GK153"/>
    <mergeCell ref="GN9:GN153"/>
    <mergeCell ref="GQ9:GQ153"/>
    <mergeCell ref="GT9:GT153"/>
    <mergeCell ref="LZ9:LZ153"/>
    <mergeCell ref="HL9:HL153"/>
    <mergeCell ref="HO9:HO153"/>
    <mergeCell ref="HR9:HR153"/>
    <mergeCell ref="HU9:HU153"/>
    <mergeCell ref="ID9:ID153"/>
    <mergeCell ref="IG9:IG153"/>
    <mergeCell ref="HX9:HX153"/>
    <mergeCell ref="IA9:IA153"/>
    <mergeCell ref="IJ9:IJ153"/>
    <mergeCell ref="IO9:IO153"/>
    <mergeCell ref="IR9:IR153"/>
    <mergeCell ref="IU9:IU153"/>
    <mergeCell ref="IX9:IX153"/>
    <mergeCell ref="JA9:JA153"/>
    <mergeCell ref="JD9:JD153"/>
    <mergeCell ref="JG9:JG153"/>
    <mergeCell ref="JJ9:JJ153"/>
    <mergeCell ref="JM9:JM153"/>
    <mergeCell ref="JP9:JP153"/>
    <mergeCell ref="JS9:JS153"/>
    <mergeCell ref="LN9:LN153"/>
    <mergeCell ref="LQ9:LQ153"/>
    <mergeCell ref="LW9:LW153"/>
    <mergeCell ref="LR5:LT6"/>
    <mergeCell ref="LR7:LS7"/>
    <mergeCell ref="LT9:LT153"/>
    <mergeCell ref="JV9:JV153"/>
    <mergeCell ref="JY9:JY153"/>
    <mergeCell ref="KB9:KB153"/>
    <mergeCell ref="KE9:KE153"/>
    <mergeCell ref="KH9:KH153"/>
    <mergeCell ref="KM9:KM153"/>
    <mergeCell ref="KZ7:LA7"/>
    <mergeCell ref="LO7:LP7"/>
    <mergeCell ref="KF5:KH6"/>
    <mergeCell ref="KI5:KJ6"/>
    <mergeCell ref="KK5:KM6"/>
    <mergeCell ref="KN5:KP6"/>
    <mergeCell ref="KQ5:KS6"/>
    <mergeCell ref="KW5:KY6"/>
    <mergeCell ref="LF5:LH6"/>
    <mergeCell ref="LI5:LK6"/>
    <mergeCell ref="LL5:LN6"/>
    <mergeCell ref="LO5:LQ6"/>
    <mergeCell ref="KP9:KP153"/>
    <mergeCell ref="KS9:KS153"/>
    <mergeCell ref="KV9:KV153"/>
    <mergeCell ref="KY9:KY153"/>
    <mergeCell ref="LH9:LH153"/>
    <mergeCell ref="LK9:LK153"/>
    <mergeCell ref="LB9:LB153"/>
    <mergeCell ref="LC7:LD7"/>
    <mergeCell ref="LE9:LE153"/>
  </mergeCells>
  <pageMargins left="0.7" right="0.7" top="0.75" bottom="0.75" header="0.3" footer="0.3"/>
  <pageSetup paperSize="8" scale="1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2023-11-17T08:41:09Z</dcterms:modified>
</cp:coreProperties>
</file>